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小市值" sheetId="1" r:id="rId1"/>
    <sheet name="计算结果" sheetId="2" r:id="rId2"/>
    <sheet name="最小市值" sheetId="5" r:id="rId3"/>
    <sheet name="股债平衡" sheetId="6" r:id="rId4"/>
    <sheet name="Sheet1" sheetId="4" r:id="rId5"/>
    <sheet name="三线四区域" sheetId="3" r:id="rId6"/>
  </sheets>
  <definedNames>
    <definedName name="_xlnm._FilterDatabase" localSheetId="3" hidden="1">股债平衡!$A$1:$B$122</definedName>
    <definedName name="_xlnm._FilterDatabase" localSheetId="0" hidden="1">小市值!$A$1:$N$2446</definedName>
  </definedNames>
  <calcPr calcId="152511"/>
</workbook>
</file>

<file path=xl/calcChain.xml><?xml version="1.0" encoding="utf-8"?>
<calcChain xmlns="http://schemas.openxmlformats.org/spreadsheetml/2006/main">
  <c r="B2" i="6" l="1"/>
  <c r="B23" i="2"/>
  <c r="D3" i="5"/>
  <c r="D4" i="5"/>
  <c r="D5" i="5"/>
  <c r="D6" i="5"/>
  <c r="D7" i="5"/>
  <c r="D8" i="5"/>
  <c r="D9" i="5"/>
  <c r="D10" i="5"/>
  <c r="D11" i="5"/>
  <c r="D2" i="5"/>
  <c r="I4" i="6"/>
  <c r="I5" i="6"/>
  <c r="I6" i="6"/>
  <c r="I7" i="6"/>
  <c r="I8" i="6"/>
  <c r="I9" i="6"/>
  <c r="I10" i="6"/>
  <c r="I11" i="6"/>
  <c r="I12" i="6"/>
  <c r="I3" i="6"/>
  <c r="H2" i="6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2" i="6"/>
  <c r="F12" i="5"/>
  <c r="G12" i="5" s="1"/>
  <c r="E12" i="5"/>
  <c r="E13" i="5" s="1"/>
  <c r="E3" i="5"/>
  <c r="E4" i="5"/>
  <c r="E5" i="5"/>
  <c r="E6" i="5"/>
  <c r="E7" i="5"/>
  <c r="E8" i="5"/>
  <c r="E9" i="5"/>
  <c r="E10" i="5"/>
  <c r="E11" i="5"/>
  <c r="F3" i="5"/>
  <c r="F4" i="5"/>
  <c r="F5" i="5"/>
  <c r="F6" i="5"/>
  <c r="F7" i="5"/>
  <c r="F8" i="5"/>
  <c r="F9" i="5"/>
  <c r="F10" i="5"/>
  <c r="F11" i="5"/>
  <c r="F2" i="5"/>
  <c r="E2" i="5"/>
  <c r="G6" i="5" l="1"/>
  <c r="G5" i="5"/>
  <c r="F13" i="5"/>
  <c r="G13" i="5" s="1"/>
  <c r="G11" i="5"/>
  <c r="G3" i="5"/>
  <c r="G8" i="5"/>
  <c r="G4" i="5"/>
  <c r="G2" i="5"/>
  <c r="G7" i="5"/>
  <c r="G10" i="5"/>
  <c r="G9" i="5"/>
  <c r="D13" i="2"/>
  <c r="C2444" i="1"/>
  <c r="D2444" i="1"/>
  <c r="E2444" i="1"/>
  <c r="C2445" i="1"/>
  <c r="D2445" i="1"/>
  <c r="E2445" i="1"/>
  <c r="B13" i="2" l="1"/>
  <c r="C2" i="2"/>
  <c r="B15" i="2"/>
  <c r="D612" i="1"/>
  <c r="D616" i="1"/>
  <c r="D620" i="1"/>
  <c r="D624" i="1"/>
  <c r="D628" i="1"/>
  <c r="D632" i="1"/>
  <c r="D636" i="1"/>
  <c r="D640" i="1"/>
  <c r="D644" i="1"/>
  <c r="D648" i="1"/>
  <c r="D652" i="1"/>
  <c r="D656" i="1"/>
  <c r="D660" i="1"/>
  <c r="D664" i="1"/>
  <c r="D668" i="1"/>
  <c r="D672" i="1"/>
  <c r="D676" i="1"/>
  <c r="D680" i="1"/>
  <c r="D684" i="1"/>
  <c r="D688" i="1"/>
  <c r="D692" i="1"/>
  <c r="D696" i="1"/>
  <c r="D700" i="1"/>
  <c r="D704" i="1"/>
  <c r="D708" i="1"/>
  <c r="D712" i="1"/>
  <c r="D716" i="1"/>
  <c r="D720" i="1"/>
  <c r="D724" i="1"/>
  <c r="D728" i="1"/>
  <c r="D732" i="1"/>
  <c r="D736" i="1"/>
  <c r="D740" i="1"/>
  <c r="D744" i="1"/>
  <c r="D748" i="1"/>
  <c r="D752" i="1"/>
  <c r="D756" i="1"/>
  <c r="D760" i="1"/>
  <c r="D764" i="1"/>
  <c r="D768" i="1"/>
  <c r="D772" i="1"/>
  <c r="D776" i="1"/>
  <c r="D780" i="1"/>
  <c r="D784" i="1"/>
  <c r="D788" i="1"/>
  <c r="D792" i="1"/>
  <c r="D796" i="1"/>
  <c r="D800" i="1"/>
  <c r="D804" i="1"/>
  <c r="D808" i="1"/>
  <c r="D812" i="1"/>
  <c r="D816" i="1"/>
  <c r="D820" i="1"/>
  <c r="D824" i="1"/>
  <c r="D828" i="1"/>
  <c r="D832" i="1"/>
  <c r="D836" i="1"/>
  <c r="D840" i="1"/>
  <c r="D844" i="1"/>
  <c r="D848" i="1"/>
  <c r="D856" i="1"/>
  <c r="D860" i="1"/>
  <c r="D864" i="1"/>
  <c r="D868" i="1"/>
  <c r="D872" i="1"/>
  <c r="D876" i="1"/>
  <c r="D880" i="1"/>
  <c r="D884" i="1"/>
  <c r="D888" i="1"/>
  <c r="D892" i="1"/>
  <c r="D896" i="1"/>
  <c r="D900" i="1"/>
  <c r="D904" i="1"/>
  <c r="D908" i="1"/>
  <c r="D912" i="1"/>
  <c r="D916" i="1"/>
  <c r="D920" i="1"/>
  <c r="D924" i="1"/>
  <c r="D928" i="1"/>
  <c r="D932" i="1"/>
  <c r="D936" i="1"/>
  <c r="D940" i="1"/>
  <c r="D944" i="1"/>
  <c r="D948" i="1"/>
  <c r="D1238" i="1"/>
  <c r="D1259" i="1"/>
  <c r="D960" i="1"/>
  <c r="D1286" i="1"/>
  <c r="D1291" i="1"/>
  <c r="D1307" i="1"/>
  <c r="D976" i="1"/>
  <c r="D1323" i="1"/>
  <c r="D1334" i="1"/>
  <c r="D1350" i="1"/>
  <c r="D992" i="1"/>
  <c r="D1366" i="1"/>
  <c r="D1382" i="1"/>
  <c r="D1387" i="1"/>
  <c r="D1008" i="1"/>
  <c r="D1395" i="1"/>
  <c r="D1403" i="1"/>
  <c r="D1407" i="1"/>
  <c r="D1024" i="1"/>
  <c r="D1419" i="1"/>
  <c r="D1423" i="1"/>
  <c r="D1427" i="1"/>
  <c r="D1040" i="1"/>
  <c r="D1439" i="1"/>
  <c r="D1443" i="1"/>
  <c r="D1447" i="1"/>
  <c r="D1056" i="1"/>
  <c r="D1459" i="1"/>
  <c r="D1463" i="1"/>
  <c r="D1471" i="1"/>
  <c r="D1072" i="1"/>
  <c r="D1479" i="1"/>
  <c r="D1483" i="1"/>
  <c r="D1491" i="1"/>
  <c r="D1088" i="1"/>
  <c r="D1499" i="1"/>
  <c r="D1507" i="1"/>
  <c r="D1511" i="1"/>
  <c r="D1104" i="1"/>
  <c r="D1523" i="1"/>
  <c r="D1527" i="1"/>
  <c r="D1531" i="1"/>
  <c r="D1120" i="1"/>
  <c r="D1543" i="1"/>
  <c r="D1547" i="1"/>
  <c r="D1551" i="1"/>
  <c r="D1136" i="1"/>
  <c r="D1563" i="1"/>
  <c r="D1567" i="1"/>
  <c r="D1571" i="1"/>
  <c r="D1152" i="1"/>
  <c r="D1583" i="1"/>
  <c r="D1587" i="1"/>
  <c r="D1595" i="1"/>
  <c r="D1168" i="1"/>
  <c r="D1603" i="1"/>
  <c r="D1607" i="1"/>
  <c r="D1615" i="1"/>
  <c r="D1184" i="1"/>
  <c r="D1623" i="1"/>
  <c r="D1631" i="1"/>
  <c r="D1635" i="1"/>
  <c r="D1200" i="1"/>
  <c r="D1647" i="1"/>
  <c r="D1651" i="1"/>
  <c r="D1655" i="1"/>
  <c r="D1216" i="1"/>
  <c r="D1667" i="1"/>
  <c r="D1671" i="1"/>
  <c r="D1675" i="1"/>
  <c r="D1232" i="1"/>
  <c r="D1687" i="1"/>
  <c r="D1691" i="1"/>
  <c r="D1695" i="1"/>
  <c r="D1248" i="1"/>
  <c r="D1707" i="1"/>
  <c r="D1711" i="1"/>
  <c r="D1715" i="1"/>
  <c r="D1264" i="1"/>
  <c r="D1727" i="1"/>
  <c r="D1731" i="1"/>
  <c r="D1739" i="1"/>
  <c r="D1280" i="1"/>
  <c r="D1747" i="1"/>
  <c r="D1751" i="1"/>
  <c r="D1759" i="1"/>
  <c r="D1296" i="1"/>
  <c r="D1767" i="1"/>
  <c r="D1771" i="1"/>
  <c r="D1779" i="1"/>
  <c r="D1312" i="1"/>
  <c r="D1787" i="1"/>
  <c r="D1791" i="1"/>
  <c r="D1328" i="1"/>
  <c r="D1344" i="1"/>
  <c r="D1360" i="1"/>
  <c r="D1376" i="1"/>
  <c r="D1794" i="1"/>
  <c r="D1800" i="1"/>
  <c r="D1816" i="1"/>
  <c r="D1832" i="1"/>
  <c r="D1848" i="1"/>
  <c r="D1864" i="1"/>
  <c r="D1880" i="1"/>
  <c r="D1896" i="1"/>
  <c r="D1912" i="1"/>
  <c r="D1928" i="1"/>
  <c r="D1944" i="1"/>
  <c r="D1960" i="1"/>
  <c r="D1976" i="1"/>
  <c r="D1992" i="1"/>
  <c r="D2008" i="1"/>
  <c r="D2024" i="1"/>
  <c r="D2040" i="1"/>
  <c r="D2056" i="1"/>
  <c r="D2061" i="1"/>
  <c r="D2072" i="1"/>
  <c r="D2077" i="1"/>
  <c r="D2088" i="1"/>
  <c r="D2093" i="1"/>
  <c r="D2104" i="1"/>
  <c r="D2109" i="1"/>
  <c r="D2120" i="1"/>
  <c r="D2125" i="1"/>
  <c r="D2136" i="1"/>
  <c r="D2141" i="1"/>
  <c r="D2152" i="1"/>
  <c r="D2157" i="1"/>
  <c r="D2168" i="1"/>
  <c r="D2173" i="1"/>
  <c r="D2184" i="1"/>
  <c r="D2189" i="1"/>
  <c r="D2200" i="1"/>
  <c r="D2205" i="1"/>
  <c r="D2216" i="1"/>
  <c r="D2221" i="1"/>
  <c r="D2232" i="1"/>
  <c r="D2237" i="1"/>
  <c r="D2248" i="1"/>
  <c r="D2253" i="1"/>
  <c r="D2264" i="1"/>
  <c r="D2269" i="1"/>
  <c r="D2280" i="1"/>
  <c r="D2285" i="1"/>
  <c r="D2296" i="1"/>
  <c r="D2301" i="1"/>
  <c r="D2312" i="1"/>
  <c r="D2317" i="1"/>
  <c r="D2328" i="1"/>
  <c r="D2333" i="1"/>
  <c r="D2344" i="1"/>
  <c r="D2349" i="1"/>
  <c r="D2360" i="1"/>
  <c r="D2365" i="1"/>
  <c r="D2376" i="1"/>
  <c r="D2381" i="1"/>
  <c r="D2392" i="1"/>
  <c r="D2396" i="1"/>
  <c r="D2400" i="1"/>
  <c r="D2404" i="1"/>
  <c r="D2408" i="1"/>
  <c r="D2412" i="1"/>
  <c r="D2416" i="1"/>
  <c r="D2420" i="1"/>
  <c r="D2424" i="1"/>
  <c r="D2428" i="1"/>
  <c r="D2432" i="1"/>
  <c r="D2436" i="1"/>
  <c r="D2440" i="1"/>
  <c r="D3" i="1"/>
  <c r="D4" i="1"/>
  <c r="D5" i="1"/>
  <c r="D6" i="1"/>
  <c r="D8" i="1"/>
  <c r="D9" i="1"/>
  <c r="D10" i="1"/>
  <c r="D12" i="1"/>
  <c r="D13" i="1"/>
  <c r="D14" i="1"/>
  <c r="D16" i="1"/>
  <c r="D17" i="1"/>
  <c r="D18" i="1"/>
  <c r="D20" i="1"/>
  <c r="D21" i="1"/>
  <c r="D22" i="1"/>
  <c r="D24" i="1"/>
  <c r="D25" i="1"/>
  <c r="D26" i="1"/>
  <c r="D28" i="1"/>
  <c r="D29" i="1"/>
  <c r="D30" i="1"/>
  <c r="D32" i="1"/>
  <c r="D33" i="1"/>
  <c r="D34" i="1"/>
  <c r="D36" i="1"/>
  <c r="D37" i="1"/>
  <c r="D38" i="1"/>
  <c r="D40" i="1"/>
  <c r="D41" i="1"/>
  <c r="D42" i="1"/>
  <c r="D44" i="1"/>
  <c r="D45" i="1"/>
  <c r="D46" i="1"/>
  <c r="D48" i="1"/>
  <c r="D49" i="1"/>
  <c r="D50" i="1"/>
  <c r="D52" i="1"/>
  <c r="D53" i="1"/>
  <c r="D54" i="1"/>
  <c r="D56" i="1"/>
  <c r="D57" i="1"/>
  <c r="D58" i="1"/>
  <c r="D60" i="1"/>
  <c r="D61" i="1"/>
  <c r="D62" i="1"/>
  <c r="D64" i="1"/>
  <c r="D65" i="1"/>
  <c r="D66" i="1"/>
  <c r="D68" i="1"/>
  <c r="D69" i="1"/>
  <c r="D70" i="1"/>
  <c r="D72" i="1"/>
  <c r="D73" i="1"/>
  <c r="D74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3" i="1"/>
  <c r="D614" i="1"/>
  <c r="D615" i="1"/>
  <c r="D617" i="1"/>
  <c r="D618" i="1"/>
  <c r="D619" i="1"/>
  <c r="D621" i="1"/>
  <c r="D622" i="1"/>
  <c r="D623" i="1"/>
  <c r="D625" i="1"/>
  <c r="D626" i="1"/>
  <c r="D627" i="1"/>
  <c r="D630" i="1"/>
  <c r="D631" i="1"/>
  <c r="D633" i="1"/>
  <c r="D635" i="1"/>
  <c r="D637" i="1"/>
  <c r="D638" i="1"/>
  <c r="D641" i="1"/>
  <c r="D642" i="1"/>
  <c r="D643" i="1"/>
  <c r="D646" i="1"/>
  <c r="D647" i="1"/>
  <c r="D649" i="1"/>
  <c r="D651" i="1"/>
  <c r="D653" i="1"/>
  <c r="D654" i="1"/>
  <c r="D657" i="1"/>
  <c r="D658" i="1"/>
  <c r="D659" i="1"/>
  <c r="D662" i="1"/>
  <c r="D663" i="1"/>
  <c r="D665" i="1"/>
  <c r="D667" i="1"/>
  <c r="D669" i="1"/>
  <c r="D670" i="1"/>
  <c r="D673" i="1"/>
  <c r="D674" i="1"/>
  <c r="D675" i="1"/>
  <c r="D678" i="1"/>
  <c r="D679" i="1"/>
  <c r="D681" i="1"/>
  <c r="D683" i="1"/>
  <c r="D685" i="1"/>
  <c r="D686" i="1"/>
  <c r="D689" i="1"/>
  <c r="D690" i="1"/>
  <c r="D691" i="1"/>
  <c r="D694" i="1"/>
  <c r="D695" i="1"/>
  <c r="D697" i="1"/>
  <c r="D699" i="1"/>
  <c r="D701" i="1"/>
  <c r="D702" i="1"/>
  <c r="D705" i="1"/>
  <c r="D706" i="1"/>
  <c r="D707" i="1"/>
  <c r="D710" i="1"/>
  <c r="D711" i="1"/>
  <c r="D713" i="1"/>
  <c r="D715" i="1"/>
  <c r="D717" i="1"/>
  <c r="D718" i="1"/>
  <c r="D721" i="1"/>
  <c r="D722" i="1"/>
  <c r="D723" i="1"/>
  <c r="D726" i="1"/>
  <c r="D727" i="1"/>
  <c r="D729" i="1"/>
  <c r="D731" i="1"/>
  <c r="D733" i="1"/>
  <c r="D734" i="1"/>
  <c r="D737" i="1"/>
  <c r="D738" i="1"/>
  <c r="D739" i="1"/>
  <c r="D742" i="1"/>
  <c r="D743" i="1"/>
  <c r="D745" i="1"/>
  <c r="D747" i="1"/>
  <c r="D749" i="1"/>
  <c r="D750" i="1"/>
  <c r="D753" i="1"/>
  <c r="D754" i="1"/>
  <c r="D755" i="1"/>
  <c r="D758" i="1"/>
  <c r="D759" i="1"/>
  <c r="D761" i="1"/>
  <c r="D763" i="1"/>
  <c r="D765" i="1"/>
  <c r="D766" i="1"/>
  <c r="D769" i="1"/>
  <c r="D770" i="1"/>
  <c r="D771" i="1"/>
  <c r="D774" i="1"/>
  <c r="D775" i="1"/>
  <c r="D777" i="1"/>
  <c r="D779" i="1"/>
  <c r="D781" i="1"/>
  <c r="D782" i="1"/>
  <c r="D785" i="1"/>
  <c r="D786" i="1"/>
  <c r="D787" i="1"/>
  <c r="D790" i="1"/>
  <c r="D791" i="1"/>
  <c r="D793" i="1"/>
  <c r="D795" i="1"/>
  <c r="D797" i="1"/>
  <c r="D798" i="1"/>
  <c r="D801" i="1"/>
  <c r="D802" i="1"/>
  <c r="D803" i="1"/>
  <c r="D806" i="1"/>
  <c r="D807" i="1"/>
  <c r="D809" i="1"/>
  <c r="D811" i="1"/>
  <c r="D813" i="1"/>
  <c r="D814" i="1"/>
  <c r="D817" i="1"/>
  <c r="D818" i="1"/>
  <c r="D819" i="1"/>
  <c r="D822" i="1"/>
  <c r="D823" i="1"/>
  <c r="D825" i="1"/>
  <c r="D827" i="1"/>
  <c r="D829" i="1"/>
  <c r="D830" i="1"/>
  <c r="D833" i="1"/>
  <c r="D834" i="1"/>
  <c r="D835" i="1"/>
  <c r="D838" i="1"/>
  <c r="D839" i="1"/>
  <c r="D841" i="1"/>
  <c r="D843" i="1"/>
  <c r="D845" i="1"/>
  <c r="D846" i="1"/>
  <c r="D849" i="1"/>
  <c r="D850" i="1"/>
  <c r="D851" i="1"/>
  <c r="D854" i="1"/>
  <c r="D855" i="1"/>
  <c r="D857" i="1"/>
  <c r="D859" i="1"/>
  <c r="D861" i="1"/>
  <c r="D862" i="1"/>
  <c r="D865" i="1"/>
  <c r="D866" i="1"/>
  <c r="D867" i="1"/>
  <c r="D870" i="1"/>
  <c r="D871" i="1"/>
  <c r="D873" i="1"/>
  <c r="D875" i="1"/>
  <c r="D877" i="1"/>
  <c r="D878" i="1"/>
  <c r="D881" i="1"/>
  <c r="D882" i="1"/>
  <c r="D883" i="1"/>
  <c r="D886" i="1"/>
  <c r="D887" i="1"/>
  <c r="D889" i="1"/>
  <c r="D891" i="1"/>
  <c r="D893" i="1"/>
  <c r="D894" i="1"/>
  <c r="D897" i="1"/>
  <c r="D898" i="1"/>
  <c r="D902" i="1"/>
  <c r="D903" i="1"/>
  <c r="D905" i="1"/>
  <c r="D909" i="1"/>
  <c r="D910" i="1"/>
  <c r="D913" i="1"/>
  <c r="D915" i="1"/>
  <c r="D918" i="1"/>
  <c r="D919" i="1"/>
  <c r="D923" i="1"/>
  <c r="D925" i="1"/>
  <c r="D926" i="1"/>
  <c r="D930" i="1"/>
  <c r="D931" i="1"/>
  <c r="D934" i="1"/>
  <c r="D937" i="1"/>
  <c r="D939" i="1"/>
  <c r="D941" i="1"/>
  <c r="D945" i="1"/>
  <c r="D946" i="1"/>
  <c r="D947" i="1"/>
  <c r="D951" i="1"/>
  <c r="D952" i="1"/>
  <c r="D954" i="1"/>
  <c r="D956" i="1"/>
  <c r="D958" i="1"/>
  <c r="D959" i="1"/>
  <c r="D962" i="1"/>
  <c r="D963" i="1"/>
  <c r="D964" i="1"/>
  <c r="D967" i="1"/>
  <c r="D968" i="1"/>
  <c r="D970" i="1"/>
  <c r="D972" i="1"/>
  <c r="D974" i="1"/>
  <c r="D975" i="1"/>
  <c r="D978" i="1"/>
  <c r="D979" i="1"/>
  <c r="D980" i="1"/>
  <c r="D983" i="1"/>
  <c r="D984" i="1"/>
  <c r="D986" i="1"/>
  <c r="D988" i="1"/>
  <c r="D990" i="1"/>
  <c r="D991" i="1"/>
  <c r="D994" i="1"/>
  <c r="D995" i="1"/>
  <c r="D996" i="1"/>
  <c r="D999" i="1"/>
  <c r="D1000" i="1"/>
  <c r="D1002" i="1"/>
  <c r="D1004" i="1"/>
  <c r="D1006" i="1"/>
  <c r="D1007" i="1"/>
  <c r="D1010" i="1"/>
  <c r="D1011" i="1"/>
  <c r="D1012" i="1"/>
  <c r="D1015" i="1"/>
  <c r="D1016" i="1"/>
  <c r="D1018" i="1"/>
  <c r="D1020" i="1"/>
  <c r="D1022" i="1"/>
  <c r="D1023" i="1"/>
  <c r="D1026" i="1"/>
  <c r="D1027" i="1"/>
  <c r="D1028" i="1"/>
  <c r="D1031" i="1"/>
  <c r="D1032" i="1"/>
  <c r="D1034" i="1"/>
  <c r="D1036" i="1"/>
  <c r="D1038" i="1"/>
  <c r="D1039" i="1"/>
  <c r="D1042" i="1"/>
  <c r="D1043" i="1"/>
  <c r="D1044" i="1"/>
  <c r="D1047" i="1"/>
  <c r="D1048" i="1"/>
  <c r="D1050" i="1"/>
  <c r="D1052" i="1"/>
  <c r="D1054" i="1"/>
  <c r="D1055" i="1"/>
  <c r="D1058" i="1"/>
  <c r="D1059" i="1"/>
  <c r="D1060" i="1"/>
  <c r="D1063" i="1"/>
  <c r="D1064" i="1"/>
  <c r="D1066" i="1"/>
  <c r="D1068" i="1"/>
  <c r="D1070" i="1"/>
  <c r="D1071" i="1"/>
  <c r="D1074" i="1"/>
  <c r="D1075" i="1"/>
  <c r="D1076" i="1"/>
  <c r="D1079" i="1"/>
  <c r="D1080" i="1"/>
  <c r="D1082" i="1"/>
  <c r="D1084" i="1"/>
  <c r="D1086" i="1"/>
  <c r="D1087" i="1"/>
  <c r="D1090" i="1"/>
  <c r="D1091" i="1"/>
  <c r="D1092" i="1"/>
  <c r="D1095" i="1"/>
  <c r="D1096" i="1"/>
  <c r="D1098" i="1"/>
  <c r="D1100" i="1"/>
  <c r="D1102" i="1"/>
  <c r="D1103" i="1"/>
  <c r="D1106" i="1"/>
  <c r="D1107" i="1"/>
  <c r="D1108" i="1"/>
  <c r="D1111" i="1"/>
  <c r="D1112" i="1"/>
  <c r="D1114" i="1"/>
  <c r="D1116" i="1"/>
  <c r="D1118" i="1"/>
  <c r="D1119" i="1"/>
  <c r="D1122" i="1"/>
  <c r="D1123" i="1"/>
  <c r="D1124" i="1"/>
  <c r="D1127" i="1"/>
  <c r="D1128" i="1"/>
  <c r="D1130" i="1"/>
  <c r="D1132" i="1"/>
  <c r="D1134" i="1"/>
  <c r="D1135" i="1"/>
  <c r="D1138" i="1"/>
  <c r="D1139" i="1"/>
  <c r="D1140" i="1"/>
  <c r="D1143" i="1"/>
  <c r="D1144" i="1"/>
  <c r="D1146" i="1"/>
  <c r="D1148" i="1"/>
  <c r="D1150" i="1"/>
  <c r="D1151" i="1"/>
  <c r="D1154" i="1"/>
  <c r="D1155" i="1"/>
  <c r="D1156" i="1"/>
  <c r="D1159" i="1"/>
  <c r="D1160" i="1"/>
  <c r="D1162" i="1"/>
  <c r="D1164" i="1"/>
  <c r="D1166" i="1"/>
  <c r="D1167" i="1"/>
  <c r="D1170" i="1"/>
  <c r="D1171" i="1"/>
  <c r="D1172" i="1"/>
  <c r="D1175" i="1"/>
  <c r="D1176" i="1"/>
  <c r="D1178" i="1"/>
  <c r="D1180" i="1"/>
  <c r="D1182" i="1"/>
  <c r="D1183" i="1"/>
  <c r="D1186" i="1"/>
  <c r="D1187" i="1"/>
  <c r="D1188" i="1"/>
  <c r="D1191" i="1"/>
  <c r="D1192" i="1"/>
  <c r="D1194" i="1"/>
  <c r="D1196" i="1"/>
  <c r="D1198" i="1"/>
  <c r="D1199" i="1"/>
  <c r="D1202" i="1"/>
  <c r="D1203" i="1"/>
  <c r="D1204" i="1"/>
  <c r="D1207" i="1"/>
  <c r="D1208" i="1"/>
  <c r="D1210" i="1"/>
  <c r="D1212" i="1"/>
  <c r="D1214" i="1"/>
  <c r="D1215" i="1"/>
  <c r="D1218" i="1"/>
  <c r="D1219" i="1"/>
  <c r="D1220" i="1"/>
  <c r="D1223" i="1"/>
  <c r="D1224" i="1"/>
  <c r="D1226" i="1"/>
  <c r="D1228" i="1"/>
  <c r="D1230" i="1"/>
  <c r="D1231" i="1"/>
  <c r="D1234" i="1"/>
  <c r="D1235" i="1"/>
  <c r="D1236" i="1"/>
  <c r="D1239" i="1"/>
  <c r="D1240" i="1"/>
  <c r="D1242" i="1"/>
  <c r="D1244" i="1"/>
  <c r="D1246" i="1"/>
  <c r="D1247" i="1"/>
  <c r="D1250" i="1"/>
  <c r="D1251" i="1"/>
  <c r="D1252" i="1"/>
  <c r="D1255" i="1"/>
  <c r="D1256" i="1"/>
  <c r="D1258" i="1"/>
  <c r="D1260" i="1"/>
  <c r="D1262" i="1"/>
  <c r="D1263" i="1"/>
  <c r="D1266" i="1"/>
  <c r="D1267" i="1"/>
  <c r="D1268" i="1"/>
  <c r="D1271" i="1"/>
  <c r="D1272" i="1"/>
  <c r="D1274" i="1"/>
  <c r="D1276" i="1"/>
  <c r="D1278" i="1"/>
  <c r="D1279" i="1"/>
  <c r="D1282" i="1"/>
  <c r="D1283" i="1"/>
  <c r="D1284" i="1"/>
  <c r="D1287" i="1"/>
  <c r="D1288" i="1"/>
  <c r="D1290" i="1"/>
  <c r="D1292" i="1"/>
  <c r="D1294" i="1"/>
  <c r="D1295" i="1"/>
  <c r="D1298" i="1"/>
  <c r="D1299" i="1"/>
  <c r="D1300" i="1"/>
  <c r="D1303" i="1"/>
  <c r="D1304" i="1"/>
  <c r="D1306" i="1"/>
  <c r="D1308" i="1"/>
  <c r="D1310" i="1"/>
  <c r="D1311" i="1"/>
  <c r="D1314" i="1"/>
  <c r="D1315" i="1"/>
  <c r="D1316" i="1"/>
  <c r="D1319" i="1"/>
  <c r="D1320" i="1"/>
  <c r="D1322" i="1"/>
  <c r="D1324" i="1"/>
  <c r="D1326" i="1"/>
  <c r="D1327" i="1"/>
  <c r="D1330" i="1"/>
  <c r="D1331" i="1"/>
  <c r="D1332" i="1"/>
  <c r="D1335" i="1"/>
  <c r="D1336" i="1"/>
  <c r="D1338" i="1"/>
  <c r="D1340" i="1"/>
  <c r="D1342" i="1"/>
  <c r="D1343" i="1"/>
  <c r="D1346" i="1"/>
  <c r="D1347" i="1"/>
  <c r="D1348" i="1"/>
  <c r="D1351" i="1"/>
  <c r="D1352" i="1"/>
  <c r="D1354" i="1"/>
  <c r="D1356" i="1"/>
  <c r="D1358" i="1"/>
  <c r="D1359" i="1"/>
  <c r="D1362" i="1"/>
  <c r="D1363" i="1"/>
  <c r="D1364" i="1"/>
  <c r="D1367" i="1"/>
  <c r="D1368" i="1"/>
  <c r="D1370" i="1"/>
  <c r="D1372" i="1"/>
  <c r="D1374" i="1"/>
  <c r="D1375" i="1"/>
  <c r="D1378" i="1"/>
  <c r="D1379" i="1"/>
  <c r="D1380" i="1"/>
  <c r="D1383" i="1"/>
  <c r="D1384" i="1"/>
  <c r="D1386" i="1"/>
  <c r="D1388" i="1"/>
  <c r="D1389" i="1"/>
  <c r="D1390" i="1"/>
  <c r="D1392" i="1"/>
  <c r="D1393" i="1"/>
  <c r="D1394" i="1"/>
  <c r="D1396" i="1"/>
  <c r="D1397" i="1"/>
  <c r="D1398" i="1"/>
  <c r="D1400" i="1"/>
  <c r="D1401" i="1"/>
  <c r="D1402" i="1"/>
  <c r="D1404" i="1"/>
  <c r="D1405" i="1"/>
  <c r="D1406" i="1"/>
  <c r="D1408" i="1"/>
  <c r="D1409" i="1"/>
  <c r="D1410" i="1"/>
  <c r="D1412" i="1"/>
  <c r="D1413" i="1"/>
  <c r="D1414" i="1"/>
  <c r="D1416" i="1"/>
  <c r="D1417" i="1"/>
  <c r="D1418" i="1"/>
  <c r="D1420" i="1"/>
  <c r="D1421" i="1"/>
  <c r="D1422" i="1"/>
  <c r="D1424" i="1"/>
  <c r="D1425" i="1"/>
  <c r="D1426" i="1"/>
  <c r="D1428" i="1"/>
  <c r="D1429" i="1"/>
  <c r="D1430" i="1"/>
  <c r="D1432" i="1"/>
  <c r="D1433" i="1"/>
  <c r="D1434" i="1"/>
  <c r="D1436" i="1"/>
  <c r="D1437" i="1"/>
  <c r="D1438" i="1"/>
  <c r="D1440" i="1"/>
  <c r="D1441" i="1"/>
  <c r="D1442" i="1"/>
  <c r="D1444" i="1"/>
  <c r="D1445" i="1"/>
  <c r="D1446" i="1"/>
  <c r="D1448" i="1"/>
  <c r="D1449" i="1"/>
  <c r="D1450" i="1"/>
  <c r="D1452" i="1"/>
  <c r="D1453" i="1"/>
  <c r="D1454" i="1"/>
  <c r="D1456" i="1"/>
  <c r="D1457" i="1"/>
  <c r="D1458" i="1"/>
  <c r="D1460" i="1"/>
  <c r="D1461" i="1"/>
  <c r="D1462" i="1"/>
  <c r="D1464" i="1"/>
  <c r="D1465" i="1"/>
  <c r="D1466" i="1"/>
  <c r="D1468" i="1"/>
  <c r="D1469" i="1"/>
  <c r="D1470" i="1"/>
  <c r="D1472" i="1"/>
  <c r="D1473" i="1"/>
  <c r="D1474" i="1"/>
  <c r="D1476" i="1"/>
  <c r="D1477" i="1"/>
  <c r="D1478" i="1"/>
  <c r="D1480" i="1"/>
  <c r="D1481" i="1"/>
  <c r="D1482" i="1"/>
  <c r="D1484" i="1"/>
  <c r="D1485" i="1"/>
  <c r="D1486" i="1"/>
  <c r="D1488" i="1"/>
  <c r="D1489" i="1"/>
  <c r="D1490" i="1"/>
  <c r="D1492" i="1"/>
  <c r="D1493" i="1"/>
  <c r="D1494" i="1"/>
  <c r="D1496" i="1"/>
  <c r="D1497" i="1"/>
  <c r="D1498" i="1"/>
  <c r="D1500" i="1"/>
  <c r="D1501" i="1"/>
  <c r="D1502" i="1"/>
  <c r="D1504" i="1"/>
  <c r="D1505" i="1"/>
  <c r="D1506" i="1"/>
  <c r="D1508" i="1"/>
  <c r="D1509" i="1"/>
  <c r="D1510" i="1"/>
  <c r="D1512" i="1"/>
  <c r="D1513" i="1"/>
  <c r="D1514" i="1"/>
  <c r="D1516" i="1"/>
  <c r="D1517" i="1"/>
  <c r="D1518" i="1"/>
  <c r="D1520" i="1"/>
  <c r="D1521" i="1"/>
  <c r="D1522" i="1"/>
  <c r="D1524" i="1"/>
  <c r="D1525" i="1"/>
  <c r="D1526" i="1"/>
  <c r="D1528" i="1"/>
  <c r="D1529" i="1"/>
  <c r="D1530" i="1"/>
  <c r="D1532" i="1"/>
  <c r="D1533" i="1"/>
  <c r="D1534" i="1"/>
  <c r="D1536" i="1"/>
  <c r="D1537" i="1"/>
  <c r="D1538" i="1"/>
  <c r="D1540" i="1"/>
  <c r="D1541" i="1"/>
  <c r="D1542" i="1"/>
  <c r="D1544" i="1"/>
  <c r="D1545" i="1"/>
  <c r="D1546" i="1"/>
  <c r="D1548" i="1"/>
  <c r="D1549" i="1"/>
  <c r="D1550" i="1"/>
  <c r="D1552" i="1"/>
  <c r="D1553" i="1"/>
  <c r="D1554" i="1"/>
  <c r="D1556" i="1"/>
  <c r="D1557" i="1"/>
  <c r="D1558" i="1"/>
  <c r="D1560" i="1"/>
  <c r="D1561" i="1"/>
  <c r="D1562" i="1"/>
  <c r="D1564" i="1"/>
  <c r="D1565" i="1"/>
  <c r="D1566" i="1"/>
  <c r="D1568" i="1"/>
  <c r="D1569" i="1"/>
  <c r="D1570" i="1"/>
  <c r="D1572" i="1"/>
  <c r="D1573" i="1"/>
  <c r="D1574" i="1"/>
  <c r="D1576" i="1"/>
  <c r="D1577" i="1"/>
  <c r="D1578" i="1"/>
  <c r="D1580" i="1"/>
  <c r="D1581" i="1"/>
  <c r="D1582" i="1"/>
  <c r="D1584" i="1"/>
  <c r="D1585" i="1"/>
  <c r="D1586" i="1"/>
  <c r="D1588" i="1"/>
  <c r="D1589" i="1"/>
  <c r="D1590" i="1"/>
  <c r="D1592" i="1"/>
  <c r="D1593" i="1"/>
  <c r="D1594" i="1"/>
  <c r="D1596" i="1"/>
  <c r="D1597" i="1"/>
  <c r="D1598" i="1"/>
  <c r="D1600" i="1"/>
  <c r="D1601" i="1"/>
  <c r="D1602" i="1"/>
  <c r="D1604" i="1"/>
  <c r="D1605" i="1"/>
  <c r="D1606" i="1"/>
  <c r="D1608" i="1"/>
  <c r="D1609" i="1"/>
  <c r="D1610" i="1"/>
  <c r="D1612" i="1"/>
  <c r="D1613" i="1"/>
  <c r="D1614" i="1"/>
  <c r="D1616" i="1"/>
  <c r="D1617" i="1"/>
  <c r="D1618" i="1"/>
  <c r="D1620" i="1"/>
  <c r="D1621" i="1"/>
  <c r="D1622" i="1"/>
  <c r="D1624" i="1"/>
  <c r="D1625" i="1"/>
  <c r="D1626" i="1"/>
  <c r="D1628" i="1"/>
  <c r="D1629" i="1"/>
  <c r="D1630" i="1"/>
  <c r="D1632" i="1"/>
  <c r="D1633" i="1"/>
  <c r="D1634" i="1"/>
  <c r="D1636" i="1"/>
  <c r="D1637" i="1"/>
  <c r="D1638" i="1"/>
  <c r="D1640" i="1"/>
  <c r="D1641" i="1"/>
  <c r="D1642" i="1"/>
  <c r="D1644" i="1"/>
  <c r="D1645" i="1"/>
  <c r="D1646" i="1"/>
  <c r="D1648" i="1"/>
  <c r="D1649" i="1"/>
  <c r="D1650" i="1"/>
  <c r="D1652" i="1"/>
  <c r="D1653" i="1"/>
  <c r="D1654" i="1"/>
  <c r="D1656" i="1"/>
  <c r="D1657" i="1"/>
  <c r="D1658" i="1"/>
  <c r="D1660" i="1"/>
  <c r="D1661" i="1"/>
  <c r="D1662" i="1"/>
  <c r="D1664" i="1"/>
  <c r="D1665" i="1"/>
  <c r="D1666" i="1"/>
  <c r="D1668" i="1"/>
  <c r="D1669" i="1"/>
  <c r="D1670" i="1"/>
  <c r="D1672" i="1"/>
  <c r="D1673" i="1"/>
  <c r="D1674" i="1"/>
  <c r="D1676" i="1"/>
  <c r="D1677" i="1"/>
  <c r="D1678" i="1"/>
  <c r="D1680" i="1"/>
  <c r="D1681" i="1"/>
  <c r="D1682" i="1"/>
  <c r="D1684" i="1"/>
  <c r="D1685" i="1"/>
  <c r="D1686" i="1"/>
  <c r="D1688" i="1"/>
  <c r="D1689" i="1"/>
  <c r="D1690" i="1"/>
  <c r="D1692" i="1"/>
  <c r="D1693" i="1"/>
  <c r="D1694" i="1"/>
  <c r="D1696" i="1"/>
  <c r="D1697" i="1"/>
  <c r="D1698" i="1"/>
  <c r="D1700" i="1"/>
  <c r="D1701" i="1"/>
  <c r="D1702" i="1"/>
  <c r="D1704" i="1"/>
  <c r="D1705" i="1"/>
  <c r="D1706" i="1"/>
  <c r="D1708" i="1"/>
  <c r="D1709" i="1"/>
  <c r="D1710" i="1"/>
  <c r="D1712" i="1"/>
  <c r="D1713" i="1"/>
  <c r="D1714" i="1"/>
  <c r="D1716" i="1"/>
  <c r="D1717" i="1"/>
  <c r="D1718" i="1"/>
  <c r="D1720" i="1"/>
  <c r="D1721" i="1"/>
  <c r="D1722" i="1"/>
  <c r="D1724" i="1"/>
  <c r="D1725" i="1"/>
  <c r="D1726" i="1"/>
  <c r="D1728" i="1"/>
  <c r="D1729" i="1"/>
  <c r="D1730" i="1"/>
  <c r="D1732" i="1"/>
  <c r="D1733" i="1"/>
  <c r="D1734" i="1"/>
  <c r="D1736" i="1"/>
  <c r="D1737" i="1"/>
  <c r="D1738" i="1"/>
  <c r="D1740" i="1"/>
  <c r="D1741" i="1"/>
  <c r="D1742" i="1"/>
  <c r="D1744" i="1"/>
  <c r="D1745" i="1"/>
  <c r="D1746" i="1"/>
  <c r="D1748" i="1"/>
  <c r="D1749" i="1"/>
  <c r="D1750" i="1"/>
  <c r="D1752" i="1"/>
  <c r="D1753" i="1"/>
  <c r="D1754" i="1"/>
  <c r="D1756" i="1"/>
  <c r="D1757" i="1"/>
  <c r="D1758" i="1"/>
  <c r="D1760" i="1"/>
  <c r="D1761" i="1"/>
  <c r="D1762" i="1"/>
  <c r="D1764" i="1"/>
  <c r="D1765" i="1"/>
  <c r="D1766" i="1"/>
  <c r="D1768" i="1"/>
  <c r="D1769" i="1"/>
  <c r="D1770" i="1"/>
  <c r="D1772" i="1"/>
  <c r="D1773" i="1"/>
  <c r="D1774" i="1"/>
  <c r="D1776" i="1"/>
  <c r="D1777" i="1"/>
  <c r="D1778" i="1"/>
  <c r="D1780" i="1"/>
  <c r="D1781" i="1"/>
  <c r="D1782" i="1"/>
  <c r="D1784" i="1"/>
  <c r="D1785" i="1"/>
  <c r="D1786" i="1"/>
  <c r="D1788" i="1"/>
  <c r="D1789" i="1"/>
  <c r="D1790" i="1"/>
  <c r="D1792" i="1"/>
  <c r="D1793" i="1"/>
  <c r="D1796" i="1"/>
  <c r="D1797" i="1"/>
  <c r="D1798" i="1"/>
  <c r="D1801" i="1"/>
  <c r="D1802" i="1"/>
  <c r="D1804" i="1"/>
  <c r="D1806" i="1"/>
  <c r="D1808" i="1"/>
  <c r="D1809" i="1"/>
  <c r="D1812" i="1"/>
  <c r="D1813" i="1"/>
  <c r="D1814" i="1"/>
  <c r="D1817" i="1"/>
  <c r="D1818" i="1"/>
  <c r="D1820" i="1"/>
  <c r="D1822" i="1"/>
  <c r="D1824" i="1"/>
  <c r="D1825" i="1"/>
  <c r="D1828" i="1"/>
  <c r="D1829" i="1"/>
  <c r="D1830" i="1"/>
  <c r="D1833" i="1"/>
  <c r="D1834" i="1"/>
  <c r="D1836" i="1"/>
  <c r="D1838" i="1"/>
  <c r="D1840" i="1"/>
  <c r="D1841" i="1"/>
  <c r="D1844" i="1"/>
  <c r="D1845" i="1"/>
  <c r="D1846" i="1"/>
  <c r="D1849" i="1"/>
  <c r="D1850" i="1"/>
  <c r="D1852" i="1"/>
  <c r="D1854" i="1"/>
  <c r="D1856" i="1"/>
  <c r="D1857" i="1"/>
  <c r="D1860" i="1"/>
  <c r="D1861" i="1"/>
  <c r="D1862" i="1"/>
  <c r="D1865" i="1"/>
  <c r="D1866" i="1"/>
  <c r="D1868" i="1"/>
  <c r="D1870" i="1"/>
  <c r="D1872" i="1"/>
  <c r="D1873" i="1"/>
  <c r="D1876" i="1"/>
  <c r="D1877" i="1"/>
  <c r="D1878" i="1"/>
  <c r="D1881" i="1"/>
  <c r="D1882" i="1"/>
  <c r="D1884" i="1"/>
  <c r="D1886" i="1"/>
  <c r="D1888" i="1"/>
  <c r="D1889" i="1"/>
  <c r="D1892" i="1"/>
  <c r="D1893" i="1"/>
  <c r="D1894" i="1"/>
  <c r="D1897" i="1"/>
  <c r="D1898" i="1"/>
  <c r="D1900" i="1"/>
  <c r="D1902" i="1"/>
  <c r="D1904" i="1"/>
  <c r="D1905" i="1"/>
  <c r="D1908" i="1"/>
  <c r="D1909" i="1"/>
  <c r="D1910" i="1"/>
  <c r="D1913" i="1"/>
  <c r="D1914" i="1"/>
  <c r="D1916" i="1"/>
  <c r="D1918" i="1"/>
  <c r="D1920" i="1"/>
  <c r="D1921" i="1"/>
  <c r="D1924" i="1"/>
  <c r="D1925" i="1"/>
  <c r="D1926" i="1"/>
  <c r="D1929" i="1"/>
  <c r="D1930" i="1"/>
  <c r="D1932" i="1"/>
  <c r="D1934" i="1"/>
  <c r="D1936" i="1"/>
  <c r="D1937" i="1"/>
  <c r="D1940" i="1"/>
  <c r="D1941" i="1"/>
  <c r="D1942" i="1"/>
  <c r="D1945" i="1"/>
  <c r="D1946" i="1"/>
  <c r="D1948" i="1"/>
  <c r="D1950" i="1"/>
  <c r="D1952" i="1"/>
  <c r="D1953" i="1"/>
  <c r="D1956" i="1"/>
  <c r="D1957" i="1"/>
  <c r="D1958" i="1"/>
  <c r="D1961" i="1"/>
  <c r="D1962" i="1"/>
  <c r="D1964" i="1"/>
  <c r="D1966" i="1"/>
  <c r="D1968" i="1"/>
  <c r="D1969" i="1"/>
  <c r="D1972" i="1"/>
  <c r="D1973" i="1"/>
  <c r="D1974" i="1"/>
  <c r="D1977" i="1"/>
  <c r="D1978" i="1"/>
  <c r="D1980" i="1"/>
  <c r="D1982" i="1"/>
  <c r="D1984" i="1"/>
  <c r="D1985" i="1"/>
  <c r="D1988" i="1"/>
  <c r="D1989" i="1"/>
  <c r="D1990" i="1"/>
  <c r="D1993" i="1"/>
  <c r="D1994" i="1"/>
  <c r="D1996" i="1"/>
  <c r="D1998" i="1"/>
  <c r="D2000" i="1"/>
  <c r="D2001" i="1"/>
  <c r="D2004" i="1"/>
  <c r="D2005" i="1"/>
  <c r="D2006" i="1"/>
  <c r="D2009" i="1"/>
  <c r="D2010" i="1"/>
  <c r="D2012" i="1"/>
  <c r="D2014" i="1"/>
  <c r="D2016" i="1"/>
  <c r="D2017" i="1"/>
  <c r="D2020" i="1"/>
  <c r="D2021" i="1"/>
  <c r="D2022" i="1"/>
  <c r="D2025" i="1"/>
  <c r="D2026" i="1"/>
  <c r="D2028" i="1"/>
  <c r="D2030" i="1"/>
  <c r="D2032" i="1"/>
  <c r="D2033" i="1"/>
  <c r="D2036" i="1"/>
  <c r="D2037" i="1"/>
  <c r="D2038" i="1"/>
  <c r="D2041" i="1"/>
  <c r="D2042" i="1"/>
  <c r="D2044" i="1"/>
  <c r="D2046" i="1"/>
  <c r="D2048" i="1"/>
  <c r="D2049" i="1"/>
  <c r="D2052" i="1"/>
  <c r="D2053" i="1"/>
  <c r="D2054" i="1"/>
  <c r="D2057" i="1"/>
  <c r="D2058" i="1"/>
  <c r="D2060" i="1"/>
  <c r="D2062" i="1"/>
  <c r="D2064" i="1"/>
  <c r="D2065" i="1"/>
  <c r="D2068" i="1"/>
  <c r="D2069" i="1"/>
  <c r="D2070" i="1"/>
  <c r="D2073" i="1"/>
  <c r="D2074" i="1"/>
  <c r="D2076" i="1"/>
  <c r="D2078" i="1"/>
  <c r="D2080" i="1"/>
  <c r="D2081" i="1"/>
  <c r="D2084" i="1"/>
  <c r="D2085" i="1"/>
  <c r="D2086" i="1"/>
  <c r="D2089" i="1"/>
  <c r="D2090" i="1"/>
  <c r="D2092" i="1"/>
  <c r="D2094" i="1"/>
  <c r="D2096" i="1"/>
  <c r="D2097" i="1"/>
  <c r="D2100" i="1"/>
  <c r="D2101" i="1"/>
  <c r="D2102" i="1"/>
  <c r="D2105" i="1"/>
  <c r="D2106" i="1"/>
  <c r="D2108" i="1"/>
  <c r="D2110" i="1"/>
  <c r="D2112" i="1"/>
  <c r="D2113" i="1"/>
  <c r="D2116" i="1"/>
  <c r="D2117" i="1"/>
  <c r="D2118" i="1"/>
  <c r="D2121" i="1"/>
  <c r="D2122" i="1"/>
  <c r="D2124" i="1"/>
  <c r="D2126" i="1"/>
  <c r="D2128" i="1"/>
  <c r="D2129" i="1"/>
  <c r="D2132" i="1"/>
  <c r="D2133" i="1"/>
  <c r="D2134" i="1"/>
  <c r="D2137" i="1"/>
  <c r="D2138" i="1"/>
  <c r="D2140" i="1"/>
  <c r="D2142" i="1"/>
  <c r="D2144" i="1"/>
  <c r="D2145" i="1"/>
  <c r="D2148" i="1"/>
  <c r="D2149" i="1"/>
  <c r="D2150" i="1"/>
  <c r="D2153" i="1"/>
  <c r="D2154" i="1"/>
  <c r="D2156" i="1"/>
  <c r="D2158" i="1"/>
  <c r="D2160" i="1"/>
  <c r="D2161" i="1"/>
  <c r="D2164" i="1"/>
  <c r="D2165" i="1"/>
  <c r="D2166" i="1"/>
  <c r="D2169" i="1"/>
  <c r="D2170" i="1"/>
  <c r="D2172" i="1"/>
  <c r="D2174" i="1"/>
  <c r="D2176" i="1"/>
  <c r="D2177" i="1"/>
  <c r="D2180" i="1"/>
  <c r="D2181" i="1"/>
  <c r="D2182" i="1"/>
  <c r="D2185" i="1"/>
  <c r="D2186" i="1"/>
  <c r="D2188" i="1"/>
  <c r="D2190" i="1"/>
  <c r="D2192" i="1"/>
  <c r="D2193" i="1"/>
  <c r="D2196" i="1"/>
  <c r="D2197" i="1"/>
  <c r="D2198" i="1"/>
  <c r="D2201" i="1"/>
  <c r="D2202" i="1"/>
  <c r="D2204" i="1"/>
  <c r="D2206" i="1"/>
  <c r="D2208" i="1"/>
  <c r="D2209" i="1"/>
  <c r="D2212" i="1"/>
  <c r="D2213" i="1"/>
  <c r="D2214" i="1"/>
  <c r="D2217" i="1"/>
  <c r="D2218" i="1"/>
  <c r="D2220" i="1"/>
  <c r="D2222" i="1"/>
  <c r="D2224" i="1"/>
  <c r="D2225" i="1"/>
  <c r="D2228" i="1"/>
  <c r="D2229" i="1"/>
  <c r="D2230" i="1"/>
  <c r="D2233" i="1"/>
  <c r="D2234" i="1"/>
  <c r="D2236" i="1"/>
  <c r="D2238" i="1"/>
  <c r="D2240" i="1"/>
  <c r="D2241" i="1"/>
  <c r="D2244" i="1"/>
  <c r="D2245" i="1"/>
  <c r="D2246" i="1"/>
  <c r="D2249" i="1"/>
  <c r="D2250" i="1"/>
  <c r="D2252" i="1"/>
  <c r="D2254" i="1"/>
  <c r="D2256" i="1"/>
  <c r="D2257" i="1"/>
  <c r="D2260" i="1"/>
  <c r="D2261" i="1"/>
  <c r="D2262" i="1"/>
  <c r="D2265" i="1"/>
  <c r="D2266" i="1"/>
  <c r="D2268" i="1"/>
  <c r="D2270" i="1"/>
  <c r="D2272" i="1"/>
  <c r="D2273" i="1"/>
  <c r="D2276" i="1"/>
  <c r="D2277" i="1"/>
  <c r="D2278" i="1"/>
  <c r="D2281" i="1"/>
  <c r="D2282" i="1"/>
  <c r="D2284" i="1"/>
  <c r="D2286" i="1"/>
  <c r="D2288" i="1"/>
  <c r="D2289" i="1"/>
  <c r="D2292" i="1"/>
  <c r="D2293" i="1"/>
  <c r="D2294" i="1"/>
  <c r="D2297" i="1"/>
  <c r="D2298" i="1"/>
  <c r="D2300" i="1"/>
  <c r="D2302" i="1"/>
  <c r="D2304" i="1"/>
  <c r="D2305" i="1"/>
  <c r="D2308" i="1"/>
  <c r="D2309" i="1"/>
  <c r="D2310" i="1"/>
  <c r="D2313" i="1"/>
  <c r="D2314" i="1"/>
  <c r="D2316" i="1"/>
  <c r="D2318" i="1"/>
  <c r="D2320" i="1"/>
  <c r="D2321" i="1"/>
  <c r="D2324" i="1"/>
  <c r="D2325" i="1"/>
  <c r="D2326" i="1"/>
  <c r="D2329" i="1"/>
  <c r="D2330" i="1"/>
  <c r="D2332" i="1"/>
  <c r="D2334" i="1"/>
  <c r="D2336" i="1"/>
  <c r="D2337" i="1"/>
  <c r="D2340" i="1"/>
  <c r="D2341" i="1"/>
  <c r="D2342" i="1"/>
  <c r="D2345" i="1"/>
  <c r="D2346" i="1"/>
  <c r="D2348" i="1"/>
  <c r="D2350" i="1"/>
  <c r="D2352" i="1"/>
  <c r="D2353" i="1"/>
  <c r="D2356" i="1"/>
  <c r="D2357" i="1"/>
  <c r="D2358" i="1"/>
  <c r="D2361" i="1"/>
  <c r="D2362" i="1"/>
  <c r="D2364" i="1"/>
  <c r="D2366" i="1"/>
  <c r="D2368" i="1"/>
  <c r="D2369" i="1"/>
  <c r="D2372" i="1"/>
  <c r="D2373" i="1"/>
  <c r="D2374" i="1"/>
  <c r="D2377" i="1"/>
  <c r="D2378" i="1"/>
  <c r="D2380" i="1"/>
  <c r="D2382" i="1"/>
  <c r="D2384" i="1"/>
  <c r="D2385" i="1"/>
  <c r="D2388" i="1"/>
  <c r="D2389" i="1"/>
  <c r="D2390" i="1"/>
  <c r="D2393" i="1"/>
  <c r="D2394" i="1"/>
  <c r="D2395" i="1"/>
  <c r="D2397" i="1"/>
  <c r="D2398" i="1"/>
  <c r="D2399" i="1"/>
  <c r="D2401" i="1"/>
  <c r="D2402" i="1"/>
  <c r="D2403" i="1"/>
  <c r="D2405" i="1"/>
  <c r="D2406" i="1"/>
  <c r="D2407" i="1"/>
  <c r="D2409" i="1"/>
  <c r="D2410" i="1"/>
  <c r="D2411" i="1"/>
  <c r="D2413" i="1"/>
  <c r="D2414" i="1"/>
  <c r="D2415" i="1"/>
  <c r="D2417" i="1"/>
  <c r="D2418" i="1"/>
  <c r="D2419" i="1"/>
  <c r="D2421" i="1"/>
  <c r="D2422" i="1"/>
  <c r="D2423" i="1"/>
  <c r="D2425" i="1"/>
  <c r="D2426" i="1"/>
  <c r="D2427" i="1"/>
  <c r="D2429" i="1"/>
  <c r="D2430" i="1"/>
  <c r="D2431" i="1"/>
  <c r="D2433" i="1"/>
  <c r="D2434" i="1"/>
  <c r="D2435" i="1"/>
  <c r="D2437" i="1"/>
  <c r="D2438" i="1"/>
  <c r="D2439" i="1"/>
  <c r="D2441" i="1"/>
  <c r="D2442" i="1"/>
  <c r="D2443" i="1"/>
  <c r="D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3" i="1"/>
  <c r="E2426" i="1"/>
  <c r="E2422" i="1"/>
  <c r="E2408" i="1"/>
  <c r="E2412" i="1"/>
  <c r="D2379" i="1" l="1"/>
  <c r="D2363" i="1"/>
  <c r="D2347" i="1"/>
  <c r="D2335" i="1"/>
  <c r="D2319" i="1"/>
  <c r="D2303" i="1"/>
  <c r="D2295" i="1"/>
  <c r="D2279" i="1"/>
  <c r="D2263" i="1"/>
  <c r="D2247" i="1"/>
  <c r="D2231" i="1"/>
  <c r="D2219" i="1"/>
  <c r="D2203" i="1"/>
  <c r="D2187" i="1"/>
  <c r="D2171" i="1"/>
  <c r="D2163" i="1"/>
  <c r="D2147" i="1"/>
  <c r="D2131" i="1"/>
  <c r="D2115" i="1"/>
  <c r="D2099" i="1"/>
  <c r="D2083" i="1"/>
  <c r="D2067" i="1"/>
  <c r="D2055" i="1"/>
  <c r="D2043" i="1"/>
  <c r="D2027" i="1"/>
  <c r="D2011" i="1"/>
  <c r="D1999" i="1"/>
  <c r="D1987" i="1"/>
  <c r="D1971" i="1"/>
  <c r="D1955" i="1"/>
  <c r="D1947" i="1"/>
  <c r="D1943" i="1"/>
  <c r="D1931" i="1"/>
  <c r="D1927" i="1"/>
  <c r="D1919" i="1"/>
  <c r="D1915" i="1"/>
  <c r="D1911" i="1"/>
  <c r="D1907" i="1"/>
  <c r="D1899" i="1"/>
  <c r="D1895" i="1"/>
  <c r="D1891" i="1"/>
  <c r="D1887" i="1"/>
  <c r="D1879" i="1"/>
  <c r="D1875" i="1"/>
  <c r="D1871" i="1"/>
  <c r="D1859" i="1"/>
  <c r="D1855" i="1"/>
  <c r="D1851" i="1"/>
  <c r="D1839" i="1"/>
  <c r="D1835" i="1"/>
  <c r="D1827" i="1"/>
  <c r="D1819" i="1"/>
  <c r="D1815" i="1"/>
  <c r="D1807" i="1"/>
  <c r="D1799" i="1"/>
  <c r="D2387" i="1"/>
  <c r="D2383" i="1"/>
  <c r="D2375" i="1"/>
  <c r="D2367" i="1"/>
  <c r="D2359" i="1"/>
  <c r="D2355" i="1"/>
  <c r="D2343" i="1"/>
  <c r="D2339" i="1"/>
  <c r="D2331" i="1"/>
  <c r="D2323" i="1"/>
  <c r="D2315" i="1"/>
  <c r="D2307" i="1"/>
  <c r="D2299" i="1"/>
  <c r="D2287" i="1"/>
  <c r="D2283" i="1"/>
  <c r="D2275" i="1"/>
  <c r="D2267" i="1"/>
  <c r="D2259" i="1"/>
  <c r="D2251" i="1"/>
  <c r="D2243" i="1"/>
  <c r="D2239" i="1"/>
  <c r="D2227" i="1"/>
  <c r="D2223" i="1"/>
  <c r="D2211" i="1"/>
  <c r="D2207" i="1"/>
  <c r="D2195" i="1"/>
  <c r="D2191" i="1"/>
  <c r="D2183" i="1"/>
  <c r="D2175" i="1"/>
  <c r="D2167" i="1"/>
  <c r="D2155" i="1"/>
  <c r="D2151" i="1"/>
  <c r="D2139" i="1"/>
  <c r="D2135" i="1"/>
  <c r="D2127" i="1"/>
  <c r="D2119" i="1"/>
  <c r="D2111" i="1"/>
  <c r="D2103" i="1"/>
  <c r="D2095" i="1"/>
  <c r="D2091" i="1"/>
  <c r="D2079" i="1"/>
  <c r="D2075" i="1"/>
  <c r="D2063" i="1"/>
  <c r="D2059" i="1"/>
  <c r="D2047" i="1"/>
  <c r="D2039" i="1"/>
  <c r="D2031" i="1"/>
  <c r="D2023" i="1"/>
  <c r="D2019" i="1"/>
  <c r="D2007" i="1"/>
  <c r="D2003" i="1"/>
  <c r="D1991" i="1"/>
  <c r="D1983" i="1"/>
  <c r="D1975" i="1"/>
  <c r="D1967" i="1"/>
  <c r="D1963" i="1"/>
  <c r="D1951" i="1"/>
  <c r="D1935" i="1"/>
  <c r="E2432" i="1"/>
  <c r="D2386" i="1"/>
  <c r="D2370" i="1"/>
  <c r="D2354" i="1"/>
  <c r="D2338" i="1"/>
  <c r="D2322" i="1"/>
  <c r="D2306" i="1"/>
  <c r="D2290" i="1"/>
  <c r="D2274" i="1"/>
  <c r="D2258" i="1"/>
  <c r="D2242" i="1"/>
  <c r="D2226" i="1"/>
  <c r="D2210" i="1"/>
  <c r="D2194" i="1"/>
  <c r="D2178" i="1"/>
  <c r="D2162" i="1"/>
  <c r="D2146" i="1"/>
  <c r="D2130" i="1"/>
  <c r="D2114" i="1"/>
  <c r="D2098" i="1"/>
  <c r="D2082" i="1"/>
  <c r="D2066" i="1"/>
  <c r="D2050" i="1"/>
  <c r="D2045" i="1"/>
  <c r="D2034" i="1"/>
  <c r="D2029" i="1"/>
  <c r="D2018" i="1"/>
  <c r="D2013" i="1"/>
  <c r="D2002" i="1"/>
  <c r="D1997" i="1"/>
  <c r="D1986" i="1"/>
  <c r="D1981" i="1"/>
  <c r="D1970" i="1"/>
  <c r="D1965" i="1"/>
  <c r="D1954" i="1"/>
  <c r="D1949" i="1"/>
  <c r="D1938" i="1"/>
  <c r="D1933" i="1"/>
  <c r="D1922" i="1"/>
  <c r="D1917" i="1"/>
  <c r="D1906" i="1"/>
  <c r="D1901" i="1"/>
  <c r="D1890" i="1"/>
  <c r="D1885" i="1"/>
  <c r="D1874" i="1"/>
  <c r="D1869" i="1"/>
  <c r="D1858" i="1"/>
  <c r="D1853" i="1"/>
  <c r="D1842" i="1"/>
  <c r="D1837" i="1"/>
  <c r="D1826" i="1"/>
  <c r="D1821" i="1"/>
  <c r="D1810" i="1"/>
  <c r="D1805" i="1"/>
  <c r="D852" i="1"/>
  <c r="D1381" i="1"/>
  <c r="D1385" i="1"/>
  <c r="D2391" i="1"/>
  <c r="D2371" i="1"/>
  <c r="D2351" i="1"/>
  <c r="D2327" i="1"/>
  <c r="D2311" i="1"/>
  <c r="D2291" i="1"/>
  <c r="D2271" i="1"/>
  <c r="D2255" i="1"/>
  <c r="D2235" i="1"/>
  <c r="D2215" i="1"/>
  <c r="D2199" i="1"/>
  <c r="D2179" i="1"/>
  <c r="D2159" i="1"/>
  <c r="D2143" i="1"/>
  <c r="D2123" i="1"/>
  <c r="D2107" i="1"/>
  <c r="D2087" i="1"/>
  <c r="D2071" i="1"/>
  <c r="D2051" i="1"/>
  <c r="D2035" i="1"/>
  <c r="D2015" i="1"/>
  <c r="D1995" i="1"/>
  <c r="D1979" i="1"/>
  <c r="D1959" i="1"/>
  <c r="D1939" i="1"/>
  <c r="D1923" i="1"/>
  <c r="D1903" i="1"/>
  <c r="D1883" i="1"/>
  <c r="D1867" i="1"/>
  <c r="D1863" i="1"/>
  <c r="D1847" i="1"/>
  <c r="D1843" i="1"/>
  <c r="D1831" i="1"/>
  <c r="D1823" i="1"/>
  <c r="D1811" i="1"/>
  <c r="D1803" i="1"/>
  <c r="D1795" i="1"/>
  <c r="D1783" i="1"/>
  <c r="D1775" i="1"/>
  <c r="D1763" i="1"/>
  <c r="D1755" i="1"/>
  <c r="D1743" i="1"/>
  <c r="D1735" i="1"/>
  <c r="D1723" i="1"/>
  <c r="D1719" i="1"/>
  <c r="D1703" i="1"/>
  <c r="D1699" i="1"/>
  <c r="D1683" i="1"/>
  <c r="D1679" i="1"/>
  <c r="D1663" i="1"/>
  <c r="D1659" i="1"/>
  <c r="D1643" i="1"/>
  <c r="D1639" i="1"/>
  <c r="D1627" i="1"/>
  <c r="D1619" i="1"/>
  <c r="D1611" i="1"/>
  <c r="D1599" i="1"/>
  <c r="D1591" i="1"/>
  <c r="D1579" i="1"/>
  <c r="D1575" i="1"/>
  <c r="D1559" i="1"/>
  <c r="D1555" i="1"/>
  <c r="D1539" i="1"/>
  <c r="D1535" i="1"/>
  <c r="D1519" i="1"/>
  <c r="D1515" i="1"/>
  <c r="D1503" i="1"/>
  <c r="D1495" i="1"/>
  <c r="D1487" i="1"/>
  <c r="D1475" i="1"/>
  <c r="D1467" i="1"/>
  <c r="D1455" i="1"/>
  <c r="D1451" i="1"/>
  <c r="D1435" i="1"/>
  <c r="D1431" i="1"/>
  <c r="D1415" i="1"/>
  <c r="D1411" i="1"/>
  <c r="D1399" i="1"/>
  <c r="D1391" i="1"/>
  <c r="D1371" i="1"/>
  <c r="D1355" i="1"/>
  <c r="D1339" i="1"/>
  <c r="D1318" i="1"/>
  <c r="D1302" i="1"/>
  <c r="D1275" i="1"/>
  <c r="D1270" i="1"/>
  <c r="D1254" i="1"/>
  <c r="D1243" i="1"/>
  <c r="D1227" i="1"/>
  <c r="D1222" i="1"/>
  <c r="D1211" i="1"/>
  <c r="D1206" i="1"/>
  <c r="D1195" i="1"/>
  <c r="D1190" i="1"/>
  <c r="D1179" i="1"/>
  <c r="D1174" i="1"/>
  <c r="D1163" i="1"/>
  <c r="D1158" i="1"/>
  <c r="D1147" i="1"/>
  <c r="D1142" i="1"/>
  <c r="D1131" i="1"/>
  <c r="D1126" i="1"/>
  <c r="D1115" i="1"/>
  <c r="D1110" i="1"/>
  <c r="D1099" i="1"/>
  <c r="D1094" i="1"/>
  <c r="D1083" i="1"/>
  <c r="D1078" i="1"/>
  <c r="D1067" i="1"/>
  <c r="D1062" i="1"/>
  <c r="D1051" i="1"/>
  <c r="D1046" i="1"/>
  <c r="D1035" i="1"/>
  <c r="D1030" i="1"/>
  <c r="D1019" i="1"/>
  <c r="D1014" i="1"/>
  <c r="D1003" i="1"/>
  <c r="D998" i="1"/>
  <c r="D987" i="1"/>
  <c r="D982" i="1"/>
  <c r="D971" i="1"/>
  <c r="D966" i="1"/>
  <c r="D955" i="1"/>
  <c r="D950" i="1"/>
  <c r="D942" i="1"/>
  <c r="D935" i="1"/>
  <c r="D929" i="1"/>
  <c r="D921" i="1"/>
  <c r="D914" i="1"/>
  <c r="D907" i="1"/>
  <c r="D899" i="1"/>
  <c r="D1377" i="1"/>
  <c r="D1373" i="1"/>
  <c r="D1369" i="1"/>
  <c r="D1365" i="1"/>
  <c r="D1361" i="1"/>
  <c r="D1357" i="1"/>
  <c r="D1353" i="1"/>
  <c r="D1349" i="1"/>
  <c r="D1345" i="1"/>
  <c r="D1341" i="1"/>
  <c r="D1337" i="1"/>
  <c r="D1333" i="1"/>
  <c r="D1329" i="1"/>
  <c r="D1325" i="1"/>
  <c r="D1321" i="1"/>
  <c r="D1317" i="1"/>
  <c r="D1313" i="1"/>
  <c r="D1309" i="1"/>
  <c r="D1305" i="1"/>
  <c r="D1301" i="1"/>
  <c r="D1297" i="1"/>
  <c r="D1293" i="1"/>
  <c r="D1289" i="1"/>
  <c r="D1285" i="1"/>
  <c r="D1281" i="1"/>
  <c r="D1277" i="1"/>
  <c r="D1273" i="1"/>
  <c r="D1269" i="1"/>
  <c r="D1265" i="1"/>
  <c r="D1261" i="1"/>
  <c r="D1257" i="1"/>
  <c r="D1253" i="1"/>
  <c r="D1249" i="1"/>
  <c r="D1245" i="1"/>
  <c r="D1241" i="1"/>
  <c r="D1237" i="1"/>
  <c r="D1233" i="1"/>
  <c r="D1229" i="1"/>
  <c r="D1225" i="1"/>
  <c r="D1221" i="1"/>
  <c r="D1217" i="1"/>
  <c r="D1213" i="1"/>
  <c r="D1209" i="1"/>
  <c r="D1205" i="1"/>
  <c r="D1201" i="1"/>
  <c r="D1197" i="1"/>
  <c r="D1193" i="1"/>
  <c r="D1189" i="1"/>
  <c r="D1185" i="1"/>
  <c r="D1181" i="1"/>
  <c r="D1177" i="1"/>
  <c r="D1173" i="1"/>
  <c r="D1169" i="1"/>
  <c r="D1165" i="1"/>
  <c r="D1161" i="1"/>
  <c r="D1157" i="1"/>
  <c r="D1153" i="1"/>
  <c r="D1149" i="1"/>
  <c r="D1145" i="1"/>
  <c r="D1141" i="1"/>
  <c r="D1137" i="1"/>
  <c r="D1133" i="1"/>
  <c r="D1129" i="1"/>
  <c r="D1125" i="1"/>
  <c r="D1121" i="1"/>
  <c r="D1117" i="1"/>
  <c r="D1113" i="1"/>
  <c r="D1109" i="1"/>
  <c r="D1105" i="1"/>
  <c r="D1101" i="1"/>
  <c r="D1097" i="1"/>
  <c r="D1093" i="1"/>
  <c r="D1089" i="1"/>
  <c r="D1085" i="1"/>
  <c r="D1081" i="1"/>
  <c r="D1077" i="1"/>
  <c r="D1073" i="1"/>
  <c r="D1069" i="1"/>
  <c r="D1065" i="1"/>
  <c r="D1061" i="1"/>
  <c r="D1057" i="1"/>
  <c r="D1053" i="1"/>
  <c r="D1049" i="1"/>
  <c r="D1045" i="1"/>
  <c r="D1041" i="1"/>
  <c r="D1037" i="1"/>
  <c r="D1033" i="1"/>
  <c r="D1029" i="1"/>
  <c r="D1025" i="1"/>
  <c r="D1021" i="1"/>
  <c r="D1017" i="1"/>
  <c r="D1013" i="1"/>
  <c r="D1009" i="1"/>
  <c r="D1005" i="1"/>
  <c r="D1001" i="1"/>
  <c r="D997" i="1"/>
  <c r="D993" i="1"/>
  <c r="D989" i="1"/>
  <c r="D985" i="1"/>
  <c r="D981" i="1"/>
  <c r="D977" i="1"/>
  <c r="D973" i="1"/>
  <c r="D969" i="1"/>
  <c r="D965" i="1"/>
  <c r="D961" i="1"/>
  <c r="D957" i="1"/>
  <c r="D953" i="1"/>
  <c r="D949" i="1"/>
  <c r="D943" i="1"/>
  <c r="D938" i="1"/>
  <c r="D933" i="1"/>
  <c r="D927" i="1"/>
  <c r="D922" i="1"/>
  <c r="D917" i="1"/>
  <c r="D911" i="1"/>
  <c r="D906" i="1"/>
  <c r="D901" i="1"/>
  <c r="D895" i="1"/>
  <c r="D890" i="1"/>
  <c r="D885" i="1"/>
  <c r="D879" i="1"/>
  <c r="D874" i="1"/>
  <c r="D869" i="1"/>
  <c r="D863" i="1"/>
  <c r="D858" i="1"/>
  <c r="D853" i="1"/>
  <c r="D847" i="1"/>
  <c r="D842" i="1"/>
  <c r="D837" i="1"/>
  <c r="D831" i="1"/>
  <c r="D826" i="1"/>
  <c r="D821" i="1"/>
  <c r="D815" i="1"/>
  <c r="D810" i="1"/>
  <c r="D805" i="1"/>
  <c r="D799" i="1"/>
  <c r="D794" i="1"/>
  <c r="D789" i="1"/>
  <c r="D783" i="1"/>
  <c r="D778" i="1"/>
  <c r="D773" i="1"/>
  <c r="D767" i="1"/>
  <c r="D762" i="1"/>
  <c r="D757" i="1"/>
  <c r="D751" i="1"/>
  <c r="D746" i="1"/>
  <c r="D741" i="1"/>
  <c r="D735" i="1"/>
  <c r="D730" i="1"/>
  <c r="D725" i="1"/>
  <c r="D719" i="1"/>
  <c r="D714" i="1"/>
  <c r="D709" i="1"/>
  <c r="D703" i="1"/>
  <c r="D698" i="1"/>
  <c r="D693" i="1"/>
  <c r="D687" i="1"/>
  <c r="D682" i="1"/>
  <c r="D677" i="1"/>
  <c r="D671" i="1"/>
  <c r="D666" i="1"/>
  <c r="D661" i="1"/>
  <c r="D655" i="1"/>
  <c r="D650" i="1"/>
  <c r="D645" i="1"/>
  <c r="D639" i="1"/>
  <c r="D634" i="1"/>
  <c r="D62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E2430" i="1"/>
  <c r="E2433" i="1"/>
  <c r="E2418" i="1"/>
  <c r="E2411" i="1"/>
  <c r="E2409" i="1"/>
  <c r="E2442" i="1"/>
  <c r="E2438" i="1"/>
  <c r="E2434" i="1"/>
  <c r="E2414" i="1"/>
  <c r="E2410" i="1"/>
  <c r="E2443" i="1"/>
  <c r="E2441" i="1"/>
  <c r="E2440" i="1"/>
  <c r="E2439" i="1"/>
  <c r="E2437" i="1"/>
  <c r="E2436" i="1"/>
  <c r="E2435" i="1"/>
  <c r="E2431" i="1"/>
  <c r="E2429" i="1"/>
  <c r="E2428" i="1"/>
  <c r="E2427" i="1"/>
  <c r="E2425" i="1"/>
  <c r="E2424" i="1"/>
  <c r="E2423" i="1"/>
  <c r="E2421" i="1"/>
  <c r="E2420" i="1"/>
  <c r="E2419" i="1"/>
  <c r="E2417" i="1"/>
  <c r="E2416" i="1"/>
  <c r="E2415" i="1"/>
  <c r="E2413" i="1"/>
  <c r="F2432" i="1" l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10" i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F2429" i="1" s="1"/>
  <c r="F2430" i="1" s="1"/>
  <c r="F2431" i="1" s="1"/>
  <c r="B20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G2414" i="1" l="1"/>
  <c r="H2414" i="1" s="1"/>
  <c r="G2410" i="1"/>
  <c r="H2410" i="1" s="1"/>
  <c r="F1" i="1"/>
  <c r="F2" i="1" s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G2444" i="1"/>
  <c r="H2444" i="1" s="1"/>
  <c r="G2408" i="1"/>
  <c r="H2408" i="1" s="1"/>
  <c r="G2425" i="1"/>
  <c r="H2425" i="1" s="1"/>
  <c r="G2435" i="1"/>
  <c r="H2435" i="1" s="1"/>
  <c r="G2428" i="1"/>
  <c r="H2428" i="1" s="1"/>
  <c r="D6" i="2"/>
  <c r="D2" i="2"/>
  <c r="D3" i="2"/>
  <c r="D4" i="2"/>
  <c r="D5" i="2"/>
  <c r="D7" i="2"/>
  <c r="D8" i="2"/>
  <c r="D9" i="2"/>
  <c r="D10" i="2"/>
  <c r="D11" i="2"/>
  <c r="D12" i="2"/>
  <c r="G2417" i="1" l="1"/>
  <c r="H2417" i="1" s="1"/>
  <c r="G2442" i="1"/>
  <c r="H2442" i="1" s="1"/>
  <c r="G2441" i="1"/>
  <c r="H2441" i="1" s="1"/>
  <c r="G2440" i="1"/>
  <c r="H2440" i="1" s="1"/>
  <c r="G2431" i="1"/>
  <c r="H2431" i="1" s="1"/>
  <c r="G2413" i="1"/>
  <c r="H2413" i="1" s="1"/>
  <c r="G2433" i="1"/>
  <c r="H2433" i="1" s="1"/>
  <c r="G2419" i="1"/>
  <c r="H2419" i="1" s="1"/>
  <c r="G2420" i="1"/>
  <c r="H2420" i="1" s="1"/>
  <c r="G2411" i="1"/>
  <c r="H2411" i="1" s="1"/>
  <c r="G2412" i="1"/>
  <c r="H2412" i="1" s="1"/>
  <c r="G2443" i="1"/>
  <c r="H2443" i="1" s="1"/>
  <c r="G2423" i="1"/>
  <c r="H2423" i="1" s="1"/>
  <c r="P20" i="2"/>
  <c r="G2409" i="1"/>
  <c r="H2409" i="1" s="1"/>
  <c r="G2439" i="1"/>
  <c r="H2439" i="1" s="1"/>
  <c r="G2416" i="1"/>
  <c r="H2416" i="1" s="1"/>
  <c r="G2427" i="1"/>
  <c r="H2427" i="1" s="1"/>
  <c r="G2430" i="1"/>
  <c r="H2430" i="1" s="1"/>
  <c r="G2438" i="1"/>
  <c r="H2438" i="1" s="1"/>
  <c r="G2445" i="1"/>
  <c r="H2445" i="1" s="1"/>
  <c r="G2421" i="1"/>
  <c r="H2421" i="1" s="1"/>
  <c r="G2434" i="1"/>
  <c r="H2434" i="1" s="1"/>
  <c r="O20" i="2"/>
  <c r="G2436" i="1"/>
  <c r="H2436" i="1" s="1"/>
  <c r="O19" i="2"/>
  <c r="G2422" i="1"/>
  <c r="H2422" i="1" s="1"/>
  <c r="G2432" i="1"/>
  <c r="H2432" i="1" s="1"/>
  <c r="N19" i="2"/>
  <c r="N20" i="2"/>
  <c r="G2415" i="1"/>
  <c r="H2415" i="1" s="1"/>
  <c r="G2426" i="1"/>
  <c r="H2426" i="1" s="1"/>
  <c r="G2424" i="1"/>
  <c r="H2424" i="1" s="1"/>
  <c r="G2429" i="1"/>
  <c r="H2429" i="1" s="1"/>
  <c r="P19" i="2"/>
  <c r="G2437" i="1"/>
  <c r="H2437" i="1" s="1"/>
  <c r="G2418" i="1"/>
  <c r="H2418" i="1" s="1"/>
  <c r="B2" i="2"/>
  <c r="B3" i="2"/>
  <c r="B4" i="2"/>
  <c r="B5" i="2"/>
  <c r="B6" i="2"/>
  <c r="B7" i="2"/>
  <c r="B8" i="2"/>
  <c r="B9" i="2"/>
  <c r="B10" i="2"/>
  <c r="B11" i="2"/>
  <c r="B12" i="2"/>
  <c r="O42" i="2" l="1"/>
  <c r="M42" i="2"/>
  <c r="N42" i="2"/>
  <c r="P42" i="2"/>
  <c r="N41" i="2"/>
  <c r="M41" i="2"/>
  <c r="O41" i="2"/>
  <c r="P41" i="2"/>
  <c r="P21" i="2"/>
  <c r="O21" i="2"/>
  <c r="N21" i="2"/>
  <c r="G3" i="1"/>
  <c r="J2" i="1"/>
  <c r="P43" i="2" l="1"/>
  <c r="M43" i="2"/>
  <c r="N43" i="2"/>
  <c r="O43" i="2"/>
  <c r="H3" i="1"/>
  <c r="I3" i="1" s="1"/>
  <c r="N2" i="1" s="1"/>
  <c r="G4" i="1"/>
  <c r="H4" i="1" s="1"/>
  <c r="J3" i="1" l="1"/>
  <c r="G5" i="1"/>
  <c r="H5" i="1" s="1"/>
  <c r="I4" i="1"/>
  <c r="J4" i="1" s="1"/>
  <c r="G6" i="1" l="1"/>
  <c r="H6" i="1" s="1"/>
  <c r="I5" i="1"/>
  <c r="I6" i="1" l="1"/>
  <c r="J6" i="1" s="1"/>
  <c r="J5" i="1"/>
  <c r="G7" i="1"/>
  <c r="H7" i="1" l="1"/>
  <c r="I7" i="1" s="1"/>
  <c r="G8" i="1"/>
  <c r="H8" i="1" l="1"/>
  <c r="I8" i="1" s="1"/>
  <c r="J8" i="1" s="1"/>
  <c r="J7" i="1"/>
  <c r="G9" i="1"/>
  <c r="H9" i="1" s="1"/>
  <c r="I9" i="1" l="1"/>
  <c r="J9" i="1" s="1"/>
  <c r="G10" i="1"/>
  <c r="H10" i="1" s="1"/>
  <c r="I10" i="1" l="1"/>
  <c r="J10" i="1" s="1"/>
  <c r="G11" i="1"/>
  <c r="H11" i="1" s="1"/>
  <c r="G12" i="1" l="1"/>
  <c r="H12" i="1" s="1"/>
  <c r="I11" i="1"/>
  <c r="J11" i="1" s="1"/>
  <c r="G13" i="1" l="1"/>
  <c r="H13" i="1" s="1"/>
  <c r="I12" i="1"/>
  <c r="J12" i="1" s="1"/>
  <c r="G14" i="1" l="1"/>
  <c r="H14" i="1" s="1"/>
  <c r="I13" i="1"/>
  <c r="J13" i="1" s="1"/>
  <c r="G15" i="1" l="1"/>
  <c r="H15" i="1" s="1"/>
  <c r="I14" i="1"/>
  <c r="J14" i="1" s="1"/>
  <c r="G16" i="1" l="1"/>
  <c r="H16" i="1" s="1"/>
  <c r="I15" i="1"/>
  <c r="J15" i="1" s="1"/>
  <c r="G17" i="1" l="1"/>
  <c r="H17" i="1" s="1"/>
  <c r="I16" i="1"/>
  <c r="J16" i="1" s="1"/>
  <c r="G18" i="1" l="1"/>
  <c r="H18" i="1" s="1"/>
  <c r="I17" i="1"/>
  <c r="J17" i="1" s="1"/>
  <c r="G19" i="1" l="1"/>
  <c r="H19" i="1" s="1"/>
  <c r="I18" i="1"/>
  <c r="J18" i="1" s="1"/>
  <c r="G20" i="1" l="1"/>
  <c r="H20" i="1" s="1"/>
  <c r="I19" i="1"/>
  <c r="J19" i="1" l="1"/>
  <c r="I20" i="1"/>
  <c r="B3" i="6" s="1"/>
  <c r="G21" i="1"/>
  <c r="H21" i="1" s="1"/>
  <c r="J20" i="1" l="1"/>
  <c r="D3" i="6"/>
  <c r="E3" i="6" s="1"/>
  <c r="G22" i="1"/>
  <c r="H22" i="1" s="1"/>
  <c r="I21" i="1"/>
  <c r="J21" i="1" s="1"/>
  <c r="F3" i="6" l="1"/>
  <c r="G23" i="1"/>
  <c r="H23" i="1" s="1"/>
  <c r="I22" i="1"/>
  <c r="J22" i="1" s="1"/>
  <c r="G24" i="1" l="1"/>
  <c r="H24" i="1" s="1"/>
  <c r="I23" i="1"/>
  <c r="J23" i="1" s="1"/>
  <c r="G25" i="1" l="1"/>
  <c r="H25" i="1" s="1"/>
  <c r="I24" i="1"/>
  <c r="G26" i="1" l="1"/>
  <c r="H26" i="1" s="1"/>
  <c r="I25" i="1"/>
  <c r="J25" i="1" s="1"/>
  <c r="J24" i="1"/>
  <c r="G27" i="1" l="1"/>
  <c r="H27" i="1" s="1"/>
  <c r="I26" i="1"/>
  <c r="J26" i="1" s="1"/>
  <c r="G28" i="1" l="1"/>
  <c r="H28" i="1" s="1"/>
  <c r="I27" i="1"/>
  <c r="J27" i="1" s="1"/>
  <c r="G29" i="1" l="1"/>
  <c r="H29" i="1" s="1"/>
  <c r="I28" i="1"/>
  <c r="J28" i="1" s="1"/>
  <c r="G30" i="1" l="1"/>
  <c r="H30" i="1" s="1"/>
  <c r="I29" i="1"/>
  <c r="J29" i="1" s="1"/>
  <c r="G31" i="1" l="1"/>
  <c r="H31" i="1" s="1"/>
  <c r="I30" i="1"/>
  <c r="J30" i="1" s="1"/>
  <c r="G32" i="1" l="1"/>
  <c r="H32" i="1" s="1"/>
  <c r="I31" i="1"/>
  <c r="G33" i="1" l="1"/>
  <c r="H33" i="1" s="1"/>
  <c r="I32" i="1"/>
  <c r="J32" i="1" s="1"/>
  <c r="J31" i="1"/>
  <c r="G34" i="1" l="1"/>
  <c r="H34" i="1" s="1"/>
  <c r="I33" i="1"/>
  <c r="J33" i="1" s="1"/>
  <c r="G35" i="1" l="1"/>
  <c r="H35" i="1" s="1"/>
  <c r="I34" i="1"/>
  <c r="J34" i="1" s="1"/>
  <c r="I35" i="1" l="1"/>
  <c r="B4" i="6" s="1"/>
  <c r="J35" i="1" l="1"/>
  <c r="D4" i="6"/>
  <c r="E4" i="6" s="1"/>
  <c r="G37" i="1"/>
  <c r="H37" i="1" s="1"/>
  <c r="G36" i="1"/>
  <c r="H36" i="1" s="1"/>
  <c r="F4" i="6" l="1"/>
  <c r="I36" i="1"/>
  <c r="G38" i="1"/>
  <c r="H38" i="1" s="1"/>
  <c r="J36" i="1" l="1"/>
  <c r="I37" i="1"/>
  <c r="J37" i="1" s="1"/>
  <c r="G39" i="1"/>
  <c r="H39" i="1" s="1"/>
  <c r="I38" i="1" l="1"/>
  <c r="J38" i="1" s="1"/>
  <c r="G40" i="1"/>
  <c r="H40" i="1" s="1"/>
  <c r="I39" i="1" l="1"/>
  <c r="J39" i="1" s="1"/>
  <c r="G41" i="1"/>
  <c r="H41" i="1" s="1"/>
  <c r="I40" i="1" l="1"/>
  <c r="J40" i="1" s="1"/>
  <c r="G42" i="1"/>
  <c r="H42" i="1" s="1"/>
  <c r="I41" i="1" l="1"/>
  <c r="J41" i="1" s="1"/>
  <c r="G43" i="1"/>
  <c r="H43" i="1" s="1"/>
  <c r="I42" i="1" l="1"/>
  <c r="J42" i="1" s="1"/>
  <c r="G44" i="1"/>
  <c r="H44" i="1" s="1"/>
  <c r="I43" i="1" l="1"/>
  <c r="J43" i="1" s="1"/>
  <c r="G45" i="1"/>
  <c r="H45" i="1" s="1"/>
  <c r="I44" i="1" l="1"/>
  <c r="J44" i="1" s="1"/>
  <c r="G46" i="1"/>
  <c r="H46" i="1" s="1"/>
  <c r="I45" i="1" l="1"/>
  <c r="J45" i="1" s="1"/>
  <c r="G47" i="1"/>
  <c r="H47" i="1" s="1"/>
  <c r="I46" i="1" l="1"/>
  <c r="J46" i="1" s="1"/>
  <c r="G48" i="1"/>
  <c r="H48" i="1" s="1"/>
  <c r="I47" i="1" l="1"/>
  <c r="J47" i="1" s="1"/>
  <c r="G49" i="1"/>
  <c r="H49" i="1" s="1"/>
  <c r="I48" i="1" l="1"/>
  <c r="I49" i="1" s="1"/>
  <c r="J49" i="1" s="1"/>
  <c r="G50" i="1"/>
  <c r="H50" i="1" s="1"/>
  <c r="J48" i="1" l="1"/>
  <c r="G51" i="1"/>
  <c r="H51" i="1" s="1"/>
  <c r="I50" i="1"/>
  <c r="J50" i="1" s="1"/>
  <c r="G52" i="1" l="1"/>
  <c r="H52" i="1" s="1"/>
  <c r="I51" i="1"/>
  <c r="J51" i="1" s="1"/>
  <c r="G53" i="1" l="1"/>
  <c r="H53" i="1" s="1"/>
  <c r="I52" i="1"/>
  <c r="J52" i="1" s="1"/>
  <c r="G54" i="1" l="1"/>
  <c r="H54" i="1" s="1"/>
  <c r="I53" i="1"/>
  <c r="J53" i="1" s="1"/>
  <c r="G55" i="1" l="1"/>
  <c r="H55" i="1" s="1"/>
  <c r="I54" i="1"/>
  <c r="J54" i="1" s="1"/>
  <c r="G56" i="1" l="1"/>
  <c r="H56" i="1" s="1"/>
  <c r="I55" i="1"/>
  <c r="J55" i="1" s="1"/>
  <c r="G57" i="1" l="1"/>
  <c r="H57" i="1" s="1"/>
  <c r="I56" i="1"/>
  <c r="J56" i="1" s="1"/>
  <c r="G58" i="1" l="1"/>
  <c r="H58" i="1" s="1"/>
  <c r="I57" i="1"/>
  <c r="B5" i="6" s="1"/>
  <c r="J57" i="1" l="1"/>
  <c r="D5" i="6"/>
  <c r="E5" i="6" s="1"/>
  <c r="G59" i="1"/>
  <c r="H59" i="1" s="1"/>
  <c r="I58" i="1"/>
  <c r="J58" i="1" s="1"/>
  <c r="F5" i="6" l="1"/>
  <c r="G60" i="1"/>
  <c r="H60" i="1" s="1"/>
  <c r="I59" i="1"/>
  <c r="J59" i="1" s="1"/>
  <c r="G61" i="1" l="1"/>
  <c r="H61" i="1" s="1"/>
  <c r="I60" i="1"/>
  <c r="J60" i="1" s="1"/>
  <c r="G62" i="1" l="1"/>
  <c r="H62" i="1" s="1"/>
  <c r="I61" i="1"/>
  <c r="J61" i="1" s="1"/>
  <c r="G63" i="1" l="1"/>
  <c r="H63" i="1" s="1"/>
  <c r="I62" i="1"/>
  <c r="J62" i="1" s="1"/>
  <c r="G64" i="1" l="1"/>
  <c r="H64" i="1" s="1"/>
  <c r="I63" i="1"/>
  <c r="J63" i="1" s="1"/>
  <c r="G65" i="1" l="1"/>
  <c r="H65" i="1" s="1"/>
  <c r="I64" i="1"/>
  <c r="J64" i="1" s="1"/>
  <c r="G66" i="1" l="1"/>
  <c r="H66" i="1" s="1"/>
  <c r="I65" i="1"/>
  <c r="J65" i="1" s="1"/>
  <c r="I66" i="1" l="1"/>
  <c r="J66" i="1" s="1"/>
  <c r="G68" i="1" l="1"/>
  <c r="H68" i="1" s="1"/>
  <c r="G67" i="1"/>
  <c r="H67" i="1" s="1"/>
  <c r="I67" i="1" l="1"/>
  <c r="G69" i="1"/>
  <c r="H69" i="1" s="1"/>
  <c r="J67" i="1" l="1"/>
  <c r="I68" i="1"/>
  <c r="J68" i="1" s="1"/>
  <c r="G70" i="1"/>
  <c r="H70" i="1" s="1"/>
  <c r="I69" i="1" l="1"/>
  <c r="J69" i="1" s="1"/>
  <c r="I70" i="1" l="1"/>
  <c r="J70" i="1" s="1"/>
  <c r="G72" i="1"/>
  <c r="H72" i="1" s="1"/>
  <c r="G71" i="1"/>
  <c r="H71" i="1" s="1"/>
  <c r="I71" i="1" l="1"/>
  <c r="G73" i="1"/>
  <c r="H73" i="1" s="1"/>
  <c r="J71" i="1" l="1"/>
  <c r="I72" i="1"/>
  <c r="I73" i="1" s="1"/>
  <c r="J73" i="1" s="1"/>
  <c r="G74" i="1"/>
  <c r="H74" i="1" s="1"/>
  <c r="J72" i="1" l="1"/>
  <c r="G75" i="1"/>
  <c r="H75" i="1" s="1"/>
  <c r="I74" i="1"/>
  <c r="J74" i="1" s="1"/>
  <c r="G76" i="1" l="1"/>
  <c r="H76" i="1" s="1"/>
  <c r="I75" i="1"/>
  <c r="J75" i="1" s="1"/>
  <c r="G77" i="1" l="1"/>
  <c r="H77" i="1" s="1"/>
  <c r="I76" i="1"/>
  <c r="J76" i="1" s="1"/>
  <c r="G78" i="1" l="1"/>
  <c r="H78" i="1" s="1"/>
  <c r="I77" i="1"/>
  <c r="J77" i="1" s="1"/>
  <c r="G79" i="1" l="1"/>
  <c r="H79" i="1" s="1"/>
  <c r="I78" i="1"/>
  <c r="B6" i="6" s="1"/>
  <c r="J78" i="1" l="1"/>
  <c r="D6" i="6"/>
  <c r="E6" i="6" s="1"/>
  <c r="G80" i="1"/>
  <c r="H80" i="1" s="1"/>
  <c r="I79" i="1"/>
  <c r="J79" i="1" s="1"/>
  <c r="F6" i="6" l="1"/>
  <c r="G81" i="1"/>
  <c r="H81" i="1" s="1"/>
  <c r="I80" i="1"/>
  <c r="J80" i="1" s="1"/>
  <c r="G82" i="1" l="1"/>
  <c r="H82" i="1" s="1"/>
  <c r="I81" i="1"/>
  <c r="J81" i="1" s="1"/>
  <c r="G83" i="1" l="1"/>
  <c r="H83" i="1" s="1"/>
  <c r="I82" i="1"/>
  <c r="J82" i="1" s="1"/>
  <c r="G84" i="1" l="1"/>
  <c r="H84" i="1" s="1"/>
  <c r="I83" i="1"/>
  <c r="J83" i="1" s="1"/>
  <c r="G85" i="1" l="1"/>
  <c r="H85" i="1" s="1"/>
  <c r="I84" i="1"/>
  <c r="J84" i="1" s="1"/>
  <c r="I85" i="1" l="1"/>
  <c r="J85" i="1" s="1"/>
  <c r="G86" i="1"/>
  <c r="H86" i="1" s="1"/>
  <c r="I86" i="1" l="1"/>
  <c r="J86" i="1" s="1"/>
  <c r="G87" i="1"/>
  <c r="H87" i="1" s="1"/>
  <c r="I87" i="1" l="1"/>
  <c r="J87" i="1" s="1"/>
  <c r="G88" i="1"/>
  <c r="H88" i="1" s="1"/>
  <c r="I88" i="1" l="1"/>
  <c r="J88" i="1" s="1"/>
  <c r="G89" i="1"/>
  <c r="H89" i="1" s="1"/>
  <c r="I89" i="1" l="1"/>
  <c r="J89" i="1" s="1"/>
  <c r="G90" i="1"/>
  <c r="H90" i="1" s="1"/>
  <c r="I90" i="1" l="1"/>
  <c r="J90" i="1" s="1"/>
  <c r="G91" i="1"/>
  <c r="H91" i="1" s="1"/>
  <c r="I91" i="1" l="1"/>
  <c r="J91" i="1" s="1"/>
  <c r="G92" i="1"/>
  <c r="H92" i="1" s="1"/>
  <c r="I92" i="1" l="1"/>
  <c r="J92" i="1" s="1"/>
  <c r="G93" i="1"/>
  <c r="H93" i="1" s="1"/>
  <c r="I93" i="1" l="1"/>
  <c r="J93" i="1" s="1"/>
  <c r="G94" i="1"/>
  <c r="H94" i="1" s="1"/>
  <c r="I94" i="1" l="1"/>
  <c r="J94" i="1" s="1"/>
  <c r="G95" i="1"/>
  <c r="H95" i="1" s="1"/>
  <c r="I95" i="1" l="1"/>
  <c r="J95" i="1" s="1"/>
  <c r="G96" i="1"/>
  <c r="H96" i="1" s="1"/>
  <c r="G97" i="1" l="1"/>
  <c r="H97" i="1" s="1"/>
  <c r="I96" i="1"/>
  <c r="B7" i="6" s="1"/>
  <c r="J96" i="1" l="1"/>
  <c r="D7" i="6"/>
  <c r="E7" i="6" s="1"/>
  <c r="G98" i="1"/>
  <c r="H98" i="1" s="1"/>
  <c r="I97" i="1"/>
  <c r="J97" i="1" s="1"/>
  <c r="F7" i="6" l="1"/>
  <c r="G99" i="1"/>
  <c r="H99" i="1" s="1"/>
  <c r="I98" i="1"/>
  <c r="J98" i="1" s="1"/>
  <c r="G100" i="1" l="1"/>
  <c r="H100" i="1" s="1"/>
  <c r="I99" i="1"/>
  <c r="J99" i="1" s="1"/>
  <c r="G101" i="1" l="1"/>
  <c r="H101" i="1" s="1"/>
  <c r="I100" i="1"/>
  <c r="J100" i="1" s="1"/>
  <c r="G102" i="1" l="1"/>
  <c r="H102" i="1" s="1"/>
  <c r="I101" i="1"/>
  <c r="J101" i="1" s="1"/>
  <c r="G103" i="1" l="1"/>
  <c r="H103" i="1" s="1"/>
  <c r="I102" i="1"/>
  <c r="J102" i="1" s="1"/>
  <c r="G104" i="1" l="1"/>
  <c r="H104" i="1" s="1"/>
  <c r="I103" i="1"/>
  <c r="J103" i="1" s="1"/>
  <c r="G105" i="1" l="1"/>
  <c r="H105" i="1" s="1"/>
  <c r="I104" i="1"/>
  <c r="J104" i="1" s="1"/>
  <c r="G106" i="1" l="1"/>
  <c r="H106" i="1" s="1"/>
  <c r="I105" i="1"/>
  <c r="J105" i="1" s="1"/>
  <c r="G107" i="1" l="1"/>
  <c r="H107" i="1" s="1"/>
  <c r="I106" i="1"/>
  <c r="J106" i="1" s="1"/>
  <c r="G108" i="1" l="1"/>
  <c r="H108" i="1" s="1"/>
  <c r="I107" i="1"/>
  <c r="J107" i="1" s="1"/>
  <c r="G109" i="1" l="1"/>
  <c r="H109" i="1" s="1"/>
  <c r="I108" i="1"/>
  <c r="J108" i="1" s="1"/>
  <c r="G110" i="1" l="1"/>
  <c r="H110" i="1" s="1"/>
  <c r="I109" i="1"/>
  <c r="J109" i="1" s="1"/>
  <c r="G111" i="1" l="1"/>
  <c r="H111" i="1" s="1"/>
  <c r="I110" i="1"/>
  <c r="J110" i="1" s="1"/>
  <c r="G112" i="1" l="1"/>
  <c r="H112" i="1" s="1"/>
  <c r="I111" i="1"/>
  <c r="J111" i="1" s="1"/>
  <c r="G113" i="1" l="1"/>
  <c r="H113" i="1" s="1"/>
  <c r="I112" i="1"/>
  <c r="J112" i="1" s="1"/>
  <c r="G114" i="1" l="1"/>
  <c r="H114" i="1" s="1"/>
  <c r="I113" i="1"/>
  <c r="J113" i="1" s="1"/>
  <c r="G115" i="1" l="1"/>
  <c r="H115" i="1" s="1"/>
  <c r="I114" i="1"/>
  <c r="J114" i="1" s="1"/>
  <c r="G116" i="1" l="1"/>
  <c r="H116" i="1" s="1"/>
  <c r="I115" i="1"/>
  <c r="J115" i="1" s="1"/>
  <c r="G117" i="1" l="1"/>
  <c r="H117" i="1" s="1"/>
  <c r="I116" i="1"/>
  <c r="J116" i="1" s="1"/>
  <c r="G118" i="1" l="1"/>
  <c r="H118" i="1" s="1"/>
  <c r="I117" i="1"/>
  <c r="B8" i="6" s="1"/>
  <c r="D8" i="6" l="1"/>
  <c r="E8" i="6" s="1"/>
  <c r="F8" i="6" s="1"/>
  <c r="G119" i="1"/>
  <c r="H119" i="1" s="1"/>
  <c r="I118" i="1"/>
  <c r="J118" i="1" s="1"/>
  <c r="J117" i="1"/>
  <c r="I119" i="1" l="1"/>
  <c r="J119" i="1" s="1"/>
  <c r="G120" i="1"/>
  <c r="H120" i="1" s="1"/>
  <c r="G121" i="1" l="1"/>
  <c r="H121" i="1" s="1"/>
  <c r="I120" i="1"/>
  <c r="J120" i="1" s="1"/>
  <c r="I121" i="1" l="1"/>
  <c r="J121" i="1" s="1"/>
  <c r="G122" i="1"/>
  <c r="H122" i="1" s="1"/>
  <c r="I122" i="1" l="1"/>
  <c r="J122" i="1" s="1"/>
  <c r="G123" i="1"/>
  <c r="H123" i="1" s="1"/>
  <c r="I123" i="1" l="1"/>
  <c r="J123" i="1" s="1"/>
  <c r="G124" i="1"/>
  <c r="H124" i="1" s="1"/>
  <c r="I124" i="1" l="1"/>
  <c r="J124" i="1" s="1"/>
  <c r="G125" i="1"/>
  <c r="H125" i="1" s="1"/>
  <c r="I125" i="1" l="1"/>
  <c r="J125" i="1" s="1"/>
  <c r="G126" i="1"/>
  <c r="H126" i="1" s="1"/>
  <c r="I126" i="1" l="1"/>
  <c r="J126" i="1" s="1"/>
  <c r="G127" i="1"/>
  <c r="H127" i="1" s="1"/>
  <c r="I127" i="1" l="1"/>
  <c r="J127" i="1" s="1"/>
  <c r="G128" i="1"/>
  <c r="H128" i="1" s="1"/>
  <c r="I128" i="1" l="1"/>
  <c r="J128" i="1" s="1"/>
  <c r="G129" i="1"/>
  <c r="H129" i="1" s="1"/>
  <c r="I129" i="1" l="1"/>
  <c r="J129" i="1" s="1"/>
  <c r="G130" i="1"/>
  <c r="H130" i="1" s="1"/>
  <c r="I130" i="1" l="1"/>
  <c r="J130" i="1" s="1"/>
  <c r="G131" i="1"/>
  <c r="H131" i="1" s="1"/>
  <c r="I131" i="1" l="1"/>
  <c r="J131" i="1" s="1"/>
  <c r="G132" i="1"/>
  <c r="H132" i="1" s="1"/>
  <c r="I132" i="1" l="1"/>
  <c r="J132" i="1" s="1"/>
  <c r="G133" i="1"/>
  <c r="H133" i="1" s="1"/>
  <c r="I133" i="1" l="1"/>
  <c r="J133" i="1" s="1"/>
  <c r="G134" i="1"/>
  <c r="H134" i="1" s="1"/>
  <c r="I134" i="1" l="1"/>
  <c r="J134" i="1" s="1"/>
  <c r="G135" i="1"/>
  <c r="H135" i="1" s="1"/>
  <c r="I135" i="1" l="1"/>
  <c r="J135" i="1" s="1"/>
  <c r="G136" i="1"/>
  <c r="H136" i="1" s="1"/>
  <c r="I136" i="1" l="1"/>
  <c r="J136" i="1" s="1"/>
  <c r="G137" i="1"/>
  <c r="H137" i="1" s="1"/>
  <c r="I137" i="1" l="1"/>
  <c r="J137" i="1" s="1"/>
  <c r="G138" i="1"/>
  <c r="H138" i="1" s="1"/>
  <c r="I138" i="1" l="1"/>
  <c r="J138" i="1" s="1"/>
  <c r="G139" i="1"/>
  <c r="H139" i="1" s="1"/>
  <c r="I139" i="1" l="1"/>
  <c r="B9" i="6" s="1"/>
  <c r="G140" i="1"/>
  <c r="H140" i="1" s="1"/>
  <c r="J139" i="1" l="1"/>
  <c r="D9" i="6"/>
  <c r="E9" i="6" s="1"/>
  <c r="I140" i="1"/>
  <c r="J140" i="1" s="1"/>
  <c r="G141" i="1"/>
  <c r="H141" i="1" s="1"/>
  <c r="F9" i="6" l="1"/>
  <c r="I141" i="1"/>
  <c r="J141" i="1" s="1"/>
  <c r="G142" i="1"/>
  <c r="H142" i="1" s="1"/>
  <c r="I142" i="1" l="1"/>
  <c r="J142" i="1" s="1"/>
  <c r="G143" i="1"/>
  <c r="H143" i="1" s="1"/>
  <c r="I143" i="1" l="1"/>
  <c r="J143" i="1" s="1"/>
  <c r="G144" i="1"/>
  <c r="H144" i="1" s="1"/>
  <c r="I144" i="1" l="1"/>
  <c r="J144" i="1" s="1"/>
  <c r="G145" i="1"/>
  <c r="H145" i="1" s="1"/>
  <c r="I145" i="1" l="1"/>
  <c r="J145" i="1" s="1"/>
  <c r="G146" i="1"/>
  <c r="H146" i="1" s="1"/>
  <c r="I146" i="1" l="1"/>
  <c r="J146" i="1" s="1"/>
  <c r="G147" i="1"/>
  <c r="H147" i="1" s="1"/>
  <c r="I147" i="1" l="1"/>
  <c r="J147" i="1" s="1"/>
  <c r="G148" i="1"/>
  <c r="H148" i="1" s="1"/>
  <c r="I148" i="1" l="1"/>
  <c r="J148" i="1" s="1"/>
  <c r="G149" i="1"/>
  <c r="H149" i="1" s="1"/>
  <c r="I149" i="1" l="1"/>
  <c r="J149" i="1" s="1"/>
  <c r="G150" i="1"/>
  <c r="H150" i="1" s="1"/>
  <c r="I150" i="1" l="1"/>
  <c r="J150" i="1" s="1"/>
  <c r="G151" i="1"/>
  <c r="H151" i="1" s="1"/>
  <c r="I151" i="1" l="1"/>
  <c r="J151" i="1" s="1"/>
  <c r="G152" i="1"/>
  <c r="H152" i="1" s="1"/>
  <c r="I152" i="1" l="1"/>
  <c r="J152" i="1" s="1"/>
  <c r="G153" i="1"/>
  <c r="H153" i="1" s="1"/>
  <c r="I153" i="1" l="1"/>
  <c r="J153" i="1" s="1"/>
  <c r="G154" i="1"/>
  <c r="H154" i="1" s="1"/>
  <c r="I154" i="1" l="1"/>
  <c r="J154" i="1" s="1"/>
  <c r="G155" i="1"/>
  <c r="H155" i="1" s="1"/>
  <c r="I155" i="1" l="1"/>
  <c r="J155" i="1" s="1"/>
  <c r="G156" i="1"/>
  <c r="H156" i="1" s="1"/>
  <c r="I156" i="1" l="1"/>
  <c r="J156" i="1" s="1"/>
  <c r="G157" i="1"/>
  <c r="H157" i="1" s="1"/>
  <c r="I157" i="1" l="1"/>
  <c r="J157" i="1" s="1"/>
  <c r="G158" i="1"/>
  <c r="H158" i="1" s="1"/>
  <c r="I158" i="1" l="1"/>
  <c r="J158" i="1" s="1"/>
  <c r="G159" i="1"/>
  <c r="H159" i="1" s="1"/>
  <c r="I159" i="1" l="1"/>
  <c r="J159" i="1" s="1"/>
  <c r="G160" i="1"/>
  <c r="H160" i="1" s="1"/>
  <c r="I160" i="1" l="1"/>
  <c r="J160" i="1" s="1"/>
  <c r="G161" i="1"/>
  <c r="H161" i="1" s="1"/>
  <c r="I161" i="1" l="1"/>
  <c r="J161" i="1" s="1"/>
  <c r="G162" i="1"/>
  <c r="H162" i="1" s="1"/>
  <c r="I162" i="1" l="1"/>
  <c r="B10" i="6" s="1"/>
  <c r="G163" i="1"/>
  <c r="H163" i="1" s="1"/>
  <c r="J162" i="1" l="1"/>
  <c r="D10" i="6"/>
  <c r="E10" i="6" s="1"/>
  <c r="I163" i="1"/>
  <c r="J163" i="1" s="1"/>
  <c r="G164" i="1"/>
  <c r="H164" i="1" s="1"/>
  <c r="F10" i="6" l="1"/>
  <c r="I164" i="1"/>
  <c r="J164" i="1" s="1"/>
  <c r="G165" i="1"/>
  <c r="H165" i="1" s="1"/>
  <c r="I165" i="1" l="1"/>
  <c r="J165" i="1" s="1"/>
  <c r="G166" i="1"/>
  <c r="H166" i="1" s="1"/>
  <c r="I166" i="1" l="1"/>
  <c r="J166" i="1" s="1"/>
  <c r="G167" i="1"/>
  <c r="H167" i="1" s="1"/>
  <c r="I167" i="1" l="1"/>
  <c r="J167" i="1" s="1"/>
  <c r="G168" i="1"/>
  <c r="H168" i="1" s="1"/>
  <c r="I168" i="1" l="1"/>
  <c r="J168" i="1" s="1"/>
  <c r="G169" i="1"/>
  <c r="H169" i="1" s="1"/>
  <c r="I169" i="1" l="1"/>
  <c r="J169" i="1" s="1"/>
  <c r="G170" i="1"/>
  <c r="H170" i="1" s="1"/>
  <c r="I170" i="1" l="1"/>
  <c r="J170" i="1" s="1"/>
  <c r="G171" i="1"/>
  <c r="H171" i="1" s="1"/>
  <c r="I171" i="1" l="1"/>
  <c r="J171" i="1" s="1"/>
  <c r="G172" i="1"/>
  <c r="H172" i="1" s="1"/>
  <c r="I172" i="1" l="1"/>
  <c r="J172" i="1" s="1"/>
  <c r="G173" i="1"/>
  <c r="H173" i="1" s="1"/>
  <c r="I173" i="1" l="1"/>
  <c r="J173" i="1" s="1"/>
  <c r="G174" i="1"/>
  <c r="H174" i="1" s="1"/>
  <c r="I174" i="1" l="1"/>
  <c r="J174" i="1" s="1"/>
  <c r="G175" i="1"/>
  <c r="H175" i="1" s="1"/>
  <c r="I175" i="1" l="1"/>
  <c r="J175" i="1" s="1"/>
  <c r="G176" i="1"/>
  <c r="H176" i="1" s="1"/>
  <c r="I176" i="1" l="1"/>
  <c r="J176" i="1" s="1"/>
  <c r="G177" i="1"/>
  <c r="H177" i="1" s="1"/>
  <c r="I177" i="1" l="1"/>
  <c r="J177" i="1" s="1"/>
  <c r="G178" i="1"/>
  <c r="H178" i="1" s="1"/>
  <c r="I178" i="1" l="1"/>
  <c r="J178" i="1" s="1"/>
  <c r="G179" i="1"/>
  <c r="H179" i="1" s="1"/>
  <c r="I179" i="1" l="1"/>
  <c r="J179" i="1" s="1"/>
  <c r="G180" i="1"/>
  <c r="H180" i="1" s="1"/>
  <c r="I180" i="1" l="1"/>
  <c r="J180" i="1" s="1"/>
  <c r="G181" i="1"/>
  <c r="H181" i="1" s="1"/>
  <c r="I181" i="1" l="1"/>
  <c r="J181" i="1" s="1"/>
  <c r="G182" i="1"/>
  <c r="H182" i="1" s="1"/>
  <c r="I182" i="1" l="1"/>
  <c r="B11" i="6" s="1"/>
  <c r="G183" i="1"/>
  <c r="H183" i="1" s="1"/>
  <c r="J182" i="1" l="1"/>
  <c r="D11" i="6"/>
  <c r="E11" i="6" s="1"/>
  <c r="I183" i="1"/>
  <c r="J183" i="1" s="1"/>
  <c r="G184" i="1"/>
  <c r="H184" i="1" s="1"/>
  <c r="F11" i="6" l="1"/>
  <c r="I184" i="1"/>
  <c r="J184" i="1" s="1"/>
  <c r="G185" i="1"/>
  <c r="H185" i="1" s="1"/>
  <c r="I185" i="1" l="1"/>
  <c r="J185" i="1" s="1"/>
  <c r="G186" i="1"/>
  <c r="H186" i="1" s="1"/>
  <c r="I186" i="1" l="1"/>
  <c r="J186" i="1" s="1"/>
  <c r="G187" i="1"/>
  <c r="H187" i="1" s="1"/>
  <c r="I187" i="1" l="1"/>
  <c r="J187" i="1" s="1"/>
  <c r="G188" i="1"/>
  <c r="H188" i="1" s="1"/>
  <c r="I188" i="1" l="1"/>
  <c r="J188" i="1" s="1"/>
  <c r="G189" i="1"/>
  <c r="H189" i="1" s="1"/>
  <c r="I189" i="1" l="1"/>
  <c r="J189" i="1" s="1"/>
  <c r="G190" i="1"/>
  <c r="H190" i="1" s="1"/>
  <c r="I190" i="1" l="1"/>
  <c r="J190" i="1" s="1"/>
  <c r="G191" i="1"/>
  <c r="H191" i="1" s="1"/>
  <c r="I191" i="1" l="1"/>
  <c r="J191" i="1" s="1"/>
  <c r="G192" i="1"/>
  <c r="H192" i="1" s="1"/>
  <c r="I192" i="1" l="1"/>
  <c r="J192" i="1" s="1"/>
  <c r="G193" i="1"/>
  <c r="H193" i="1" s="1"/>
  <c r="I193" i="1" l="1"/>
  <c r="J193" i="1" s="1"/>
  <c r="G194" i="1"/>
  <c r="H194" i="1" s="1"/>
  <c r="I194" i="1" l="1"/>
  <c r="J194" i="1" s="1"/>
  <c r="G195" i="1"/>
  <c r="H195" i="1" s="1"/>
  <c r="I195" i="1" l="1"/>
  <c r="J195" i="1" s="1"/>
  <c r="G196" i="1"/>
  <c r="H196" i="1" s="1"/>
  <c r="I196" i="1" l="1"/>
  <c r="J196" i="1" s="1"/>
  <c r="G197" i="1"/>
  <c r="H197" i="1" s="1"/>
  <c r="I197" i="1" l="1"/>
  <c r="J197" i="1" s="1"/>
  <c r="G198" i="1"/>
  <c r="H198" i="1" s="1"/>
  <c r="I198" i="1" l="1"/>
  <c r="J198" i="1" s="1"/>
  <c r="G199" i="1"/>
  <c r="H199" i="1" s="1"/>
  <c r="I199" i="1" l="1"/>
  <c r="J199" i="1" s="1"/>
  <c r="G200" i="1"/>
  <c r="H200" i="1" s="1"/>
  <c r="I200" i="1" l="1"/>
  <c r="B12" i="6" s="1"/>
  <c r="G201" i="1"/>
  <c r="H201" i="1" s="1"/>
  <c r="J200" i="1" l="1"/>
  <c r="D12" i="6"/>
  <c r="E12" i="6" s="1"/>
  <c r="I201" i="1"/>
  <c r="J201" i="1" s="1"/>
  <c r="G202" i="1"/>
  <c r="H202" i="1" s="1"/>
  <c r="F12" i="6" l="1"/>
  <c r="I202" i="1"/>
  <c r="J202" i="1" s="1"/>
  <c r="G203" i="1"/>
  <c r="H203" i="1" s="1"/>
  <c r="I203" i="1" l="1"/>
  <c r="J203" i="1" s="1"/>
  <c r="G204" i="1"/>
  <c r="H204" i="1" s="1"/>
  <c r="I204" i="1" l="1"/>
  <c r="J204" i="1" s="1"/>
  <c r="G205" i="1"/>
  <c r="H205" i="1" s="1"/>
  <c r="I205" i="1" l="1"/>
  <c r="J205" i="1" s="1"/>
  <c r="G206" i="1"/>
  <c r="H206" i="1" s="1"/>
  <c r="I206" i="1" l="1"/>
  <c r="J206" i="1" s="1"/>
  <c r="G207" i="1"/>
  <c r="H207" i="1" s="1"/>
  <c r="I207" i="1" l="1"/>
  <c r="J207" i="1" s="1"/>
  <c r="G208" i="1"/>
  <c r="H208" i="1" s="1"/>
  <c r="I208" i="1" l="1"/>
  <c r="J208" i="1" s="1"/>
  <c r="G209" i="1"/>
  <c r="H209" i="1" s="1"/>
  <c r="I209" i="1" l="1"/>
  <c r="J209" i="1" s="1"/>
  <c r="G210" i="1"/>
  <c r="H210" i="1" s="1"/>
  <c r="I210" i="1" l="1"/>
  <c r="J210" i="1" s="1"/>
  <c r="G211" i="1"/>
  <c r="H211" i="1" s="1"/>
  <c r="I211" i="1" l="1"/>
  <c r="J211" i="1" s="1"/>
  <c r="G212" i="1"/>
  <c r="H212" i="1" s="1"/>
  <c r="I212" i="1" l="1"/>
  <c r="J212" i="1" s="1"/>
  <c r="G213" i="1"/>
  <c r="H213" i="1" s="1"/>
  <c r="I213" i="1" l="1"/>
  <c r="J213" i="1" s="1"/>
  <c r="G214" i="1"/>
  <c r="H214" i="1" s="1"/>
  <c r="I214" i="1" l="1"/>
  <c r="J214" i="1" s="1"/>
  <c r="G215" i="1"/>
  <c r="H215" i="1" s="1"/>
  <c r="I215" i="1" l="1"/>
  <c r="J215" i="1" s="1"/>
  <c r="G216" i="1"/>
  <c r="H216" i="1" s="1"/>
  <c r="I216" i="1" l="1"/>
  <c r="J216" i="1" s="1"/>
  <c r="G217" i="1"/>
  <c r="H217" i="1" s="1"/>
  <c r="I217" i="1" l="1"/>
  <c r="J217" i="1" s="1"/>
  <c r="G218" i="1"/>
  <c r="H218" i="1" s="1"/>
  <c r="I218" i="1" l="1"/>
  <c r="J218" i="1" s="1"/>
  <c r="G219" i="1"/>
  <c r="H219" i="1" s="1"/>
  <c r="I219" i="1" l="1"/>
  <c r="J219" i="1" s="1"/>
  <c r="G220" i="1"/>
  <c r="H220" i="1" s="1"/>
  <c r="I220" i="1" l="1"/>
  <c r="J220" i="1" s="1"/>
  <c r="G221" i="1"/>
  <c r="H221" i="1" s="1"/>
  <c r="I221" i="1" l="1"/>
  <c r="J221" i="1" s="1"/>
  <c r="G222" i="1"/>
  <c r="H222" i="1" s="1"/>
  <c r="I222" i="1" l="1"/>
  <c r="B13" i="6" s="1"/>
  <c r="G223" i="1"/>
  <c r="H223" i="1" s="1"/>
  <c r="J222" i="1" l="1"/>
  <c r="D13" i="6"/>
  <c r="E13" i="6" s="1"/>
  <c r="I223" i="1"/>
  <c r="J223" i="1" s="1"/>
  <c r="G224" i="1"/>
  <c r="H224" i="1" s="1"/>
  <c r="F13" i="6" l="1"/>
  <c r="I224" i="1"/>
  <c r="J224" i="1" s="1"/>
  <c r="G225" i="1"/>
  <c r="H225" i="1" s="1"/>
  <c r="I225" i="1" l="1"/>
  <c r="J225" i="1" s="1"/>
  <c r="G226" i="1"/>
  <c r="H226" i="1" s="1"/>
  <c r="I226" i="1" l="1"/>
  <c r="J226" i="1" s="1"/>
  <c r="G227" i="1"/>
  <c r="H227" i="1" s="1"/>
  <c r="I227" i="1" l="1"/>
  <c r="J227" i="1" s="1"/>
  <c r="G228" i="1"/>
  <c r="H228" i="1" s="1"/>
  <c r="I228" i="1" l="1"/>
  <c r="J228" i="1" s="1"/>
  <c r="G229" i="1"/>
  <c r="H229" i="1" s="1"/>
  <c r="I229" i="1" l="1"/>
  <c r="J229" i="1" s="1"/>
  <c r="G230" i="1"/>
  <c r="H230" i="1" s="1"/>
  <c r="I230" i="1" l="1"/>
  <c r="J230" i="1" s="1"/>
  <c r="G231" i="1"/>
  <c r="H231" i="1" s="1"/>
  <c r="I231" i="1" l="1"/>
  <c r="J231" i="1" s="1"/>
  <c r="G232" i="1"/>
  <c r="H232" i="1" s="1"/>
  <c r="I232" i="1" l="1"/>
  <c r="J232" i="1" s="1"/>
  <c r="G233" i="1"/>
  <c r="H233" i="1" s="1"/>
  <c r="I233" i="1" l="1"/>
  <c r="J233" i="1" s="1"/>
  <c r="G234" i="1"/>
  <c r="H234" i="1" s="1"/>
  <c r="I234" i="1" l="1"/>
  <c r="J234" i="1" s="1"/>
  <c r="G235" i="1"/>
  <c r="H235" i="1" s="1"/>
  <c r="I235" i="1" l="1"/>
  <c r="J235" i="1" s="1"/>
  <c r="G236" i="1"/>
  <c r="H236" i="1" s="1"/>
  <c r="I236" i="1" l="1"/>
  <c r="J236" i="1" s="1"/>
  <c r="G237" i="1"/>
  <c r="H237" i="1" s="1"/>
  <c r="I237" i="1" l="1"/>
  <c r="J237" i="1" s="1"/>
  <c r="G238" i="1"/>
  <c r="H238" i="1" s="1"/>
  <c r="I238" i="1" l="1"/>
  <c r="J238" i="1" s="1"/>
  <c r="G239" i="1"/>
  <c r="H239" i="1" s="1"/>
  <c r="I239" i="1" l="1"/>
  <c r="J239" i="1" s="1"/>
  <c r="G240" i="1"/>
  <c r="H240" i="1" s="1"/>
  <c r="I240" i="1" l="1"/>
  <c r="J240" i="1" s="1"/>
  <c r="G241" i="1"/>
  <c r="H241" i="1" s="1"/>
  <c r="I241" i="1" l="1"/>
  <c r="J241" i="1" s="1"/>
  <c r="G242" i="1"/>
  <c r="H242" i="1" s="1"/>
  <c r="I242" i="1" l="1"/>
  <c r="B14" i="6" s="1"/>
  <c r="G243" i="1"/>
  <c r="H243" i="1" s="1"/>
  <c r="C3" i="2" l="1"/>
  <c r="N3" i="2" s="1"/>
  <c r="D14" i="6"/>
  <c r="E14" i="6" s="1"/>
  <c r="J242" i="1"/>
  <c r="I243" i="1"/>
  <c r="J243" i="1" s="1"/>
  <c r="G244" i="1"/>
  <c r="H244" i="1" s="1"/>
  <c r="P3" i="2" l="1"/>
  <c r="O3" i="2"/>
  <c r="F14" i="6"/>
  <c r="H3" i="6"/>
  <c r="U18" i="6" s="1"/>
  <c r="N25" i="2"/>
  <c r="O25" i="2"/>
  <c r="P25" i="2"/>
  <c r="M25" i="2"/>
  <c r="I244" i="1"/>
  <c r="J244" i="1" s="1"/>
  <c r="G245" i="1"/>
  <c r="H245" i="1" s="1"/>
  <c r="I245" i="1" l="1"/>
  <c r="J245" i="1" s="1"/>
  <c r="G246" i="1"/>
  <c r="H246" i="1" s="1"/>
  <c r="I246" i="1" l="1"/>
  <c r="J246" i="1" s="1"/>
  <c r="G247" i="1"/>
  <c r="H247" i="1" s="1"/>
  <c r="I247" i="1" l="1"/>
  <c r="J247" i="1" s="1"/>
  <c r="G248" i="1"/>
  <c r="H248" i="1" s="1"/>
  <c r="I248" i="1" l="1"/>
  <c r="J248" i="1" s="1"/>
  <c r="G249" i="1"/>
  <c r="H249" i="1" s="1"/>
  <c r="I249" i="1" l="1"/>
  <c r="J249" i="1" s="1"/>
  <c r="G250" i="1"/>
  <c r="H250" i="1" s="1"/>
  <c r="I250" i="1" l="1"/>
  <c r="J250" i="1" s="1"/>
  <c r="G251" i="1"/>
  <c r="H251" i="1" s="1"/>
  <c r="I251" i="1" l="1"/>
  <c r="J251" i="1" s="1"/>
  <c r="G252" i="1"/>
  <c r="H252" i="1" s="1"/>
  <c r="I252" i="1" l="1"/>
  <c r="J252" i="1" s="1"/>
  <c r="G253" i="1"/>
  <c r="H253" i="1" s="1"/>
  <c r="I253" i="1" l="1"/>
  <c r="J253" i="1" s="1"/>
  <c r="G254" i="1"/>
  <c r="H254" i="1" s="1"/>
  <c r="I254" i="1" l="1"/>
  <c r="J254" i="1" s="1"/>
  <c r="G255" i="1"/>
  <c r="H255" i="1" s="1"/>
  <c r="I255" i="1" l="1"/>
  <c r="J255" i="1" s="1"/>
  <c r="G256" i="1"/>
  <c r="H256" i="1" s="1"/>
  <c r="I256" i="1" l="1"/>
  <c r="J256" i="1" s="1"/>
  <c r="G257" i="1"/>
  <c r="H257" i="1" s="1"/>
  <c r="I257" i="1" l="1"/>
  <c r="J257" i="1" s="1"/>
  <c r="G258" i="1"/>
  <c r="H258" i="1" s="1"/>
  <c r="I258" i="1" l="1"/>
  <c r="J258" i="1" s="1"/>
  <c r="G259" i="1"/>
  <c r="H259" i="1" s="1"/>
  <c r="I259" i="1" l="1"/>
  <c r="J259" i="1" s="1"/>
  <c r="G260" i="1"/>
  <c r="H260" i="1" s="1"/>
  <c r="I260" i="1" l="1"/>
  <c r="J260" i="1" s="1"/>
  <c r="G261" i="1"/>
  <c r="H261" i="1" s="1"/>
  <c r="I261" i="1" l="1"/>
  <c r="J261" i="1" s="1"/>
  <c r="G262" i="1"/>
  <c r="H262" i="1" s="1"/>
  <c r="I262" i="1" l="1"/>
  <c r="J262" i="1" s="1"/>
  <c r="G263" i="1"/>
  <c r="H263" i="1" s="1"/>
  <c r="I263" i="1" l="1"/>
  <c r="J263" i="1" s="1"/>
  <c r="G264" i="1"/>
  <c r="H264" i="1" s="1"/>
  <c r="I264" i="1" l="1"/>
  <c r="B15" i="6" s="1"/>
  <c r="G265" i="1"/>
  <c r="H265" i="1" s="1"/>
  <c r="J264" i="1" l="1"/>
  <c r="D15" i="6"/>
  <c r="E15" i="6" s="1"/>
  <c r="I265" i="1"/>
  <c r="J265" i="1" s="1"/>
  <c r="G266" i="1"/>
  <c r="H266" i="1" s="1"/>
  <c r="F15" i="6" l="1"/>
  <c r="I266" i="1"/>
  <c r="J266" i="1" s="1"/>
  <c r="G267" i="1"/>
  <c r="H267" i="1" s="1"/>
  <c r="I267" i="1" l="1"/>
  <c r="J267" i="1" s="1"/>
  <c r="G268" i="1"/>
  <c r="H268" i="1" s="1"/>
  <c r="I268" i="1" l="1"/>
  <c r="J268" i="1" s="1"/>
  <c r="G269" i="1"/>
  <c r="H269" i="1" s="1"/>
  <c r="I269" i="1" l="1"/>
  <c r="J269" i="1" s="1"/>
  <c r="G270" i="1"/>
  <c r="H270" i="1" s="1"/>
  <c r="I270" i="1" l="1"/>
  <c r="J270" i="1" s="1"/>
  <c r="G271" i="1"/>
  <c r="H271" i="1" s="1"/>
  <c r="I271" i="1" l="1"/>
  <c r="J271" i="1" s="1"/>
  <c r="G272" i="1"/>
  <c r="H272" i="1" s="1"/>
  <c r="I272" i="1" l="1"/>
  <c r="J272" i="1" s="1"/>
  <c r="G273" i="1"/>
  <c r="H273" i="1" s="1"/>
  <c r="I273" i="1" l="1"/>
  <c r="J273" i="1" s="1"/>
  <c r="G274" i="1"/>
  <c r="H274" i="1" s="1"/>
  <c r="I274" i="1" l="1"/>
  <c r="J274" i="1" s="1"/>
  <c r="G275" i="1"/>
  <c r="H275" i="1" s="1"/>
  <c r="I275" i="1" l="1"/>
  <c r="J275" i="1" s="1"/>
  <c r="G276" i="1"/>
  <c r="H276" i="1" s="1"/>
  <c r="I276" i="1" l="1"/>
  <c r="J276" i="1" s="1"/>
  <c r="G277" i="1"/>
  <c r="H277" i="1" s="1"/>
  <c r="I277" i="1" l="1"/>
  <c r="J277" i="1" s="1"/>
  <c r="G278" i="1"/>
  <c r="H278" i="1" s="1"/>
  <c r="I278" i="1" l="1"/>
  <c r="J278" i="1" s="1"/>
  <c r="G279" i="1"/>
  <c r="H279" i="1" s="1"/>
  <c r="I279" i="1" l="1"/>
  <c r="J279" i="1" s="1"/>
  <c r="G280" i="1"/>
  <c r="H280" i="1" s="1"/>
  <c r="I280" i="1" l="1"/>
  <c r="B16" i="6" s="1"/>
  <c r="G281" i="1"/>
  <c r="H281" i="1" s="1"/>
  <c r="J280" i="1" l="1"/>
  <c r="D16" i="6"/>
  <c r="E16" i="6" s="1"/>
  <c r="I281" i="1"/>
  <c r="J281" i="1" s="1"/>
  <c r="G282" i="1"/>
  <c r="H282" i="1" s="1"/>
  <c r="F16" i="6" l="1"/>
  <c r="I282" i="1"/>
  <c r="J282" i="1" s="1"/>
  <c r="G283" i="1"/>
  <c r="H283" i="1" s="1"/>
  <c r="I283" i="1" l="1"/>
  <c r="J283" i="1" s="1"/>
  <c r="G284" i="1"/>
  <c r="H284" i="1" s="1"/>
  <c r="I284" i="1" l="1"/>
  <c r="J284" i="1" s="1"/>
  <c r="G285" i="1"/>
  <c r="H285" i="1" s="1"/>
  <c r="I285" i="1" l="1"/>
  <c r="J285" i="1" s="1"/>
  <c r="G286" i="1"/>
  <c r="H286" i="1" s="1"/>
  <c r="I286" i="1" l="1"/>
  <c r="J286" i="1" s="1"/>
  <c r="G287" i="1"/>
  <c r="H287" i="1" s="1"/>
  <c r="I287" i="1" l="1"/>
  <c r="J287" i="1" s="1"/>
  <c r="G288" i="1"/>
  <c r="H288" i="1" s="1"/>
  <c r="I288" i="1" l="1"/>
  <c r="J288" i="1" s="1"/>
  <c r="G289" i="1"/>
  <c r="H289" i="1" s="1"/>
  <c r="I289" i="1" l="1"/>
  <c r="J289" i="1" s="1"/>
  <c r="G290" i="1"/>
  <c r="H290" i="1" s="1"/>
  <c r="I290" i="1" l="1"/>
  <c r="J290" i="1" s="1"/>
  <c r="G291" i="1"/>
  <c r="H291" i="1" s="1"/>
  <c r="I291" i="1" l="1"/>
  <c r="J291" i="1" s="1"/>
  <c r="G292" i="1"/>
  <c r="H292" i="1" s="1"/>
  <c r="I292" i="1" l="1"/>
  <c r="J292" i="1" s="1"/>
  <c r="G293" i="1"/>
  <c r="H293" i="1" s="1"/>
  <c r="I293" i="1" l="1"/>
  <c r="J293" i="1" s="1"/>
  <c r="G294" i="1"/>
  <c r="H294" i="1" s="1"/>
  <c r="I294" i="1" l="1"/>
  <c r="J294" i="1" s="1"/>
  <c r="G295" i="1"/>
  <c r="H295" i="1" s="1"/>
  <c r="I295" i="1" l="1"/>
  <c r="J295" i="1" s="1"/>
  <c r="G296" i="1"/>
  <c r="H296" i="1" s="1"/>
  <c r="I296" i="1" l="1"/>
  <c r="J296" i="1" s="1"/>
  <c r="G297" i="1"/>
  <c r="H297" i="1" s="1"/>
  <c r="I297" i="1" l="1"/>
  <c r="J297" i="1" s="1"/>
  <c r="G298" i="1"/>
  <c r="H298" i="1" s="1"/>
  <c r="I298" i="1" l="1"/>
  <c r="J298" i="1" s="1"/>
  <c r="G299" i="1"/>
  <c r="H299" i="1" s="1"/>
  <c r="I299" i="1" l="1"/>
  <c r="J299" i="1" s="1"/>
  <c r="G300" i="1"/>
  <c r="H300" i="1" s="1"/>
  <c r="I300" i="1" l="1"/>
  <c r="J300" i="1" s="1"/>
  <c r="G301" i="1"/>
  <c r="H301" i="1" s="1"/>
  <c r="I301" i="1" l="1"/>
  <c r="B17" i="6" s="1"/>
  <c r="G302" i="1"/>
  <c r="H302" i="1" s="1"/>
  <c r="J301" i="1" l="1"/>
  <c r="D17" i="6"/>
  <c r="E17" i="6" s="1"/>
  <c r="I302" i="1"/>
  <c r="J302" i="1" s="1"/>
  <c r="G303" i="1"/>
  <c r="H303" i="1" s="1"/>
  <c r="F17" i="6" l="1"/>
  <c r="I303" i="1"/>
  <c r="J303" i="1" s="1"/>
  <c r="G304" i="1"/>
  <c r="H304" i="1" s="1"/>
  <c r="I304" i="1" l="1"/>
  <c r="J304" i="1" s="1"/>
  <c r="G305" i="1"/>
  <c r="H305" i="1" s="1"/>
  <c r="I305" i="1" l="1"/>
  <c r="J305" i="1" s="1"/>
  <c r="G306" i="1"/>
  <c r="H306" i="1" s="1"/>
  <c r="I306" i="1" l="1"/>
  <c r="J306" i="1" s="1"/>
  <c r="G307" i="1"/>
  <c r="H307" i="1" s="1"/>
  <c r="I307" i="1" l="1"/>
  <c r="J307" i="1" s="1"/>
  <c r="G308" i="1"/>
  <c r="H308" i="1" s="1"/>
  <c r="I308" i="1" l="1"/>
  <c r="J308" i="1" s="1"/>
  <c r="G309" i="1"/>
  <c r="H309" i="1" s="1"/>
  <c r="I309" i="1" l="1"/>
  <c r="J309" i="1" s="1"/>
  <c r="G310" i="1"/>
  <c r="H310" i="1" s="1"/>
  <c r="I310" i="1" l="1"/>
  <c r="J310" i="1" s="1"/>
  <c r="G311" i="1"/>
  <c r="H311" i="1" s="1"/>
  <c r="I311" i="1" l="1"/>
  <c r="J311" i="1" s="1"/>
  <c r="G312" i="1"/>
  <c r="H312" i="1" s="1"/>
  <c r="I312" i="1" l="1"/>
  <c r="J312" i="1" s="1"/>
  <c r="G313" i="1"/>
  <c r="H313" i="1" s="1"/>
  <c r="I313" i="1" l="1"/>
  <c r="J313" i="1" s="1"/>
  <c r="G314" i="1"/>
  <c r="H314" i="1" s="1"/>
  <c r="I314" i="1" l="1"/>
  <c r="J314" i="1" s="1"/>
  <c r="G315" i="1"/>
  <c r="H315" i="1" s="1"/>
  <c r="I315" i="1" l="1"/>
  <c r="J315" i="1" s="1"/>
  <c r="G316" i="1"/>
  <c r="H316" i="1" s="1"/>
  <c r="I316" i="1" l="1"/>
  <c r="J316" i="1" s="1"/>
  <c r="G317" i="1"/>
  <c r="H317" i="1" s="1"/>
  <c r="I317" i="1" l="1"/>
  <c r="J317" i="1" s="1"/>
  <c r="G318" i="1"/>
  <c r="H318" i="1" s="1"/>
  <c r="I318" i="1" l="1"/>
  <c r="J318" i="1" s="1"/>
  <c r="G319" i="1"/>
  <c r="H319" i="1" s="1"/>
  <c r="I319" i="1" l="1"/>
  <c r="J319" i="1" s="1"/>
  <c r="G320" i="1"/>
  <c r="H320" i="1" s="1"/>
  <c r="I320" i="1" l="1"/>
  <c r="J320" i="1" s="1"/>
  <c r="G321" i="1"/>
  <c r="H321" i="1" s="1"/>
  <c r="I321" i="1" l="1"/>
  <c r="J321" i="1" s="1"/>
  <c r="G322" i="1"/>
  <c r="H322" i="1" s="1"/>
  <c r="I322" i="1" l="1"/>
  <c r="B18" i="6" s="1"/>
  <c r="G323" i="1"/>
  <c r="H323" i="1" s="1"/>
  <c r="J322" i="1" l="1"/>
  <c r="D18" i="6"/>
  <c r="E18" i="6" s="1"/>
  <c r="I323" i="1"/>
  <c r="J323" i="1" s="1"/>
  <c r="G324" i="1"/>
  <c r="H324" i="1" s="1"/>
  <c r="F18" i="6" l="1"/>
  <c r="I324" i="1"/>
  <c r="J324" i="1" s="1"/>
  <c r="G325" i="1"/>
  <c r="H325" i="1" s="1"/>
  <c r="I325" i="1" l="1"/>
  <c r="J325" i="1" s="1"/>
  <c r="G326" i="1"/>
  <c r="H326" i="1" s="1"/>
  <c r="I326" i="1" l="1"/>
  <c r="J326" i="1" s="1"/>
  <c r="G327" i="1"/>
  <c r="H327" i="1" s="1"/>
  <c r="I327" i="1" l="1"/>
  <c r="J327" i="1" s="1"/>
  <c r="G328" i="1"/>
  <c r="H328" i="1" s="1"/>
  <c r="I328" i="1" l="1"/>
  <c r="J328" i="1" s="1"/>
  <c r="G329" i="1"/>
  <c r="H329" i="1" s="1"/>
  <c r="I329" i="1" l="1"/>
  <c r="J329" i="1" s="1"/>
  <c r="G330" i="1"/>
  <c r="H330" i="1" s="1"/>
  <c r="I330" i="1" l="1"/>
  <c r="J330" i="1" s="1"/>
  <c r="G331" i="1"/>
  <c r="H331" i="1" s="1"/>
  <c r="I331" i="1" l="1"/>
  <c r="J331" i="1" s="1"/>
  <c r="G332" i="1"/>
  <c r="H332" i="1" s="1"/>
  <c r="I332" i="1" l="1"/>
  <c r="J332" i="1" s="1"/>
  <c r="G333" i="1"/>
  <c r="H333" i="1" s="1"/>
  <c r="I333" i="1" l="1"/>
  <c r="J333" i="1" s="1"/>
  <c r="G334" i="1"/>
  <c r="H334" i="1" s="1"/>
  <c r="I334" i="1" l="1"/>
  <c r="J334" i="1" s="1"/>
  <c r="G335" i="1"/>
  <c r="H335" i="1" s="1"/>
  <c r="I335" i="1" l="1"/>
  <c r="J335" i="1" s="1"/>
  <c r="G336" i="1"/>
  <c r="H336" i="1" s="1"/>
  <c r="I336" i="1" l="1"/>
  <c r="J336" i="1" s="1"/>
  <c r="G337" i="1"/>
  <c r="H337" i="1" s="1"/>
  <c r="I337" i="1" l="1"/>
  <c r="J337" i="1" s="1"/>
  <c r="G338" i="1"/>
  <c r="H338" i="1" s="1"/>
  <c r="I338" i="1" l="1"/>
  <c r="J338" i="1" s="1"/>
  <c r="G339" i="1"/>
  <c r="H339" i="1" s="1"/>
  <c r="I339" i="1" l="1"/>
  <c r="J339" i="1" s="1"/>
  <c r="G340" i="1"/>
  <c r="H340" i="1" s="1"/>
  <c r="I340" i="1" l="1"/>
  <c r="J340" i="1" s="1"/>
  <c r="G341" i="1"/>
  <c r="H341" i="1" s="1"/>
  <c r="I341" i="1" l="1"/>
  <c r="J341" i="1" s="1"/>
  <c r="G342" i="1"/>
  <c r="H342" i="1" s="1"/>
  <c r="I342" i="1" l="1"/>
  <c r="B19" i="6" s="1"/>
  <c r="G343" i="1"/>
  <c r="H343" i="1" s="1"/>
  <c r="J342" i="1" l="1"/>
  <c r="D19" i="6"/>
  <c r="E19" i="6" s="1"/>
  <c r="I343" i="1"/>
  <c r="J343" i="1" s="1"/>
  <c r="G344" i="1"/>
  <c r="H344" i="1" s="1"/>
  <c r="F19" i="6" l="1"/>
  <c r="I344" i="1"/>
  <c r="J344" i="1" s="1"/>
  <c r="G345" i="1"/>
  <c r="H345" i="1" s="1"/>
  <c r="I345" i="1" l="1"/>
  <c r="J345" i="1" s="1"/>
  <c r="G346" i="1"/>
  <c r="H346" i="1" s="1"/>
  <c r="I346" i="1" l="1"/>
  <c r="J346" i="1" s="1"/>
  <c r="G347" i="1"/>
  <c r="H347" i="1" s="1"/>
  <c r="I347" i="1" l="1"/>
  <c r="J347" i="1" s="1"/>
  <c r="G348" i="1"/>
  <c r="H348" i="1" s="1"/>
  <c r="I348" i="1" l="1"/>
  <c r="J348" i="1" s="1"/>
  <c r="G349" i="1"/>
  <c r="H349" i="1" s="1"/>
  <c r="I349" i="1" l="1"/>
  <c r="J349" i="1" s="1"/>
  <c r="G350" i="1"/>
  <c r="H350" i="1" s="1"/>
  <c r="I350" i="1" l="1"/>
  <c r="J350" i="1" s="1"/>
  <c r="G351" i="1"/>
  <c r="H351" i="1" s="1"/>
  <c r="I351" i="1" l="1"/>
  <c r="J351" i="1" s="1"/>
  <c r="G352" i="1"/>
  <c r="H352" i="1" s="1"/>
  <c r="I352" i="1" l="1"/>
  <c r="J352" i="1" s="1"/>
  <c r="G353" i="1"/>
  <c r="H353" i="1" s="1"/>
  <c r="I353" i="1" l="1"/>
  <c r="J353" i="1" s="1"/>
  <c r="G354" i="1"/>
  <c r="H354" i="1" s="1"/>
  <c r="I354" i="1" l="1"/>
  <c r="J354" i="1" s="1"/>
  <c r="G355" i="1"/>
  <c r="H355" i="1" s="1"/>
  <c r="I355" i="1" l="1"/>
  <c r="J355" i="1" s="1"/>
  <c r="G356" i="1"/>
  <c r="H356" i="1" s="1"/>
  <c r="I356" i="1" l="1"/>
  <c r="J356" i="1" s="1"/>
  <c r="G357" i="1"/>
  <c r="H357" i="1" s="1"/>
  <c r="I357" i="1" l="1"/>
  <c r="J357" i="1" s="1"/>
  <c r="G358" i="1"/>
  <c r="H358" i="1" s="1"/>
  <c r="I358" i="1" l="1"/>
  <c r="J358" i="1" s="1"/>
  <c r="G359" i="1"/>
  <c r="H359" i="1" s="1"/>
  <c r="I359" i="1" l="1"/>
  <c r="J359" i="1" s="1"/>
  <c r="G360" i="1"/>
  <c r="H360" i="1" s="1"/>
  <c r="I360" i="1" l="1"/>
  <c r="J360" i="1" s="1"/>
  <c r="G361" i="1"/>
  <c r="H361" i="1" s="1"/>
  <c r="I361" i="1" l="1"/>
  <c r="J361" i="1" s="1"/>
  <c r="G362" i="1"/>
  <c r="H362" i="1" s="1"/>
  <c r="I362" i="1" l="1"/>
  <c r="B20" i="6" s="1"/>
  <c r="G363" i="1"/>
  <c r="H363" i="1" s="1"/>
  <c r="J362" i="1" l="1"/>
  <c r="D20" i="6"/>
  <c r="E20" i="6" s="1"/>
  <c r="I363" i="1"/>
  <c r="J363" i="1" s="1"/>
  <c r="G364" i="1"/>
  <c r="H364" i="1" s="1"/>
  <c r="F20" i="6" l="1"/>
  <c r="I364" i="1"/>
  <c r="J364" i="1" s="1"/>
  <c r="G365" i="1"/>
  <c r="H365" i="1" s="1"/>
  <c r="I365" i="1" l="1"/>
  <c r="J365" i="1" s="1"/>
  <c r="G366" i="1"/>
  <c r="H366" i="1" s="1"/>
  <c r="I366" i="1" l="1"/>
  <c r="J366" i="1" s="1"/>
  <c r="G367" i="1"/>
  <c r="H367" i="1" s="1"/>
  <c r="I367" i="1" l="1"/>
  <c r="J367" i="1" s="1"/>
  <c r="G368" i="1"/>
  <c r="H368" i="1" s="1"/>
  <c r="I368" i="1" l="1"/>
  <c r="J368" i="1" s="1"/>
  <c r="G369" i="1"/>
  <c r="H369" i="1" s="1"/>
  <c r="I369" i="1" l="1"/>
  <c r="J369" i="1" s="1"/>
  <c r="G370" i="1"/>
  <c r="H370" i="1" s="1"/>
  <c r="I370" i="1" l="1"/>
  <c r="J370" i="1" s="1"/>
  <c r="G371" i="1"/>
  <c r="H371" i="1" s="1"/>
  <c r="I371" i="1" l="1"/>
  <c r="J371" i="1" s="1"/>
  <c r="G372" i="1"/>
  <c r="H372" i="1" s="1"/>
  <c r="I372" i="1" l="1"/>
  <c r="J372" i="1" s="1"/>
  <c r="G373" i="1"/>
  <c r="H373" i="1" s="1"/>
  <c r="I373" i="1" l="1"/>
  <c r="J373" i="1" s="1"/>
  <c r="G374" i="1"/>
  <c r="H374" i="1" s="1"/>
  <c r="I374" i="1" l="1"/>
  <c r="J374" i="1" s="1"/>
  <c r="G375" i="1"/>
  <c r="H375" i="1" s="1"/>
  <c r="I375" i="1" l="1"/>
  <c r="J375" i="1" s="1"/>
  <c r="G376" i="1"/>
  <c r="H376" i="1" s="1"/>
  <c r="I376" i="1" l="1"/>
  <c r="J376" i="1" s="1"/>
  <c r="G377" i="1"/>
  <c r="H377" i="1" s="1"/>
  <c r="I377" i="1" l="1"/>
  <c r="J377" i="1" s="1"/>
  <c r="G378" i="1"/>
  <c r="H378" i="1" s="1"/>
  <c r="I378" i="1" l="1"/>
  <c r="J378" i="1" s="1"/>
  <c r="G379" i="1"/>
  <c r="H379" i="1" s="1"/>
  <c r="I379" i="1" l="1"/>
  <c r="J379" i="1" s="1"/>
  <c r="G380" i="1"/>
  <c r="H380" i="1" s="1"/>
  <c r="I380" i="1" l="1"/>
  <c r="J380" i="1" s="1"/>
  <c r="G381" i="1"/>
  <c r="H381" i="1" s="1"/>
  <c r="I381" i="1" l="1"/>
  <c r="J381" i="1" s="1"/>
  <c r="G382" i="1"/>
  <c r="H382" i="1" s="1"/>
  <c r="I382" i="1" l="1"/>
  <c r="J382" i="1" s="1"/>
  <c r="G383" i="1"/>
  <c r="H383" i="1" s="1"/>
  <c r="I383" i="1" l="1"/>
  <c r="J383" i="1" s="1"/>
  <c r="G384" i="1"/>
  <c r="H384" i="1" s="1"/>
  <c r="I384" i="1" l="1"/>
  <c r="J384" i="1" s="1"/>
  <c r="G385" i="1"/>
  <c r="H385" i="1" s="1"/>
  <c r="I385" i="1" l="1"/>
  <c r="B21" i="6" s="1"/>
  <c r="G386" i="1"/>
  <c r="H386" i="1" s="1"/>
  <c r="J385" i="1" l="1"/>
  <c r="D21" i="6"/>
  <c r="E21" i="6" s="1"/>
  <c r="I386" i="1"/>
  <c r="J386" i="1" s="1"/>
  <c r="G387" i="1"/>
  <c r="H387" i="1" s="1"/>
  <c r="F21" i="6" l="1"/>
  <c r="I387" i="1"/>
  <c r="J387" i="1" s="1"/>
  <c r="G388" i="1"/>
  <c r="H388" i="1" s="1"/>
  <c r="I388" i="1" l="1"/>
  <c r="J388" i="1" s="1"/>
  <c r="G389" i="1"/>
  <c r="H389" i="1" s="1"/>
  <c r="I389" i="1" l="1"/>
  <c r="J389" i="1" s="1"/>
  <c r="G390" i="1"/>
  <c r="H390" i="1" s="1"/>
  <c r="I390" i="1" l="1"/>
  <c r="J390" i="1" s="1"/>
  <c r="G391" i="1"/>
  <c r="H391" i="1" s="1"/>
  <c r="I391" i="1" l="1"/>
  <c r="J391" i="1" s="1"/>
  <c r="G392" i="1"/>
  <c r="H392" i="1" s="1"/>
  <c r="I392" i="1" l="1"/>
  <c r="J392" i="1" s="1"/>
  <c r="G393" i="1"/>
  <c r="H393" i="1" s="1"/>
  <c r="I393" i="1" l="1"/>
  <c r="J393" i="1" s="1"/>
  <c r="G394" i="1"/>
  <c r="H394" i="1" s="1"/>
  <c r="I394" i="1" l="1"/>
  <c r="J394" i="1" s="1"/>
  <c r="G395" i="1"/>
  <c r="H395" i="1" s="1"/>
  <c r="I395" i="1" l="1"/>
  <c r="J395" i="1" s="1"/>
  <c r="G396" i="1"/>
  <c r="H396" i="1" s="1"/>
  <c r="I396" i="1" l="1"/>
  <c r="J396" i="1" s="1"/>
  <c r="G397" i="1"/>
  <c r="H397" i="1" s="1"/>
  <c r="I397" i="1" l="1"/>
  <c r="J397" i="1" s="1"/>
  <c r="G398" i="1"/>
  <c r="H398" i="1" s="1"/>
  <c r="I398" i="1" l="1"/>
  <c r="J398" i="1" s="1"/>
  <c r="G399" i="1"/>
  <c r="H399" i="1" s="1"/>
  <c r="I399" i="1" l="1"/>
  <c r="J399" i="1" s="1"/>
  <c r="G400" i="1"/>
  <c r="H400" i="1" s="1"/>
  <c r="I400" i="1" l="1"/>
  <c r="J400" i="1" s="1"/>
  <c r="G401" i="1"/>
  <c r="H401" i="1" s="1"/>
  <c r="I401" i="1" l="1"/>
  <c r="J401" i="1" s="1"/>
  <c r="G402" i="1"/>
  <c r="H402" i="1" s="1"/>
  <c r="I402" i="1" l="1"/>
  <c r="J402" i="1" s="1"/>
  <c r="G403" i="1"/>
  <c r="H403" i="1" s="1"/>
  <c r="I403" i="1" l="1"/>
  <c r="J403" i="1" s="1"/>
  <c r="G404" i="1"/>
  <c r="H404" i="1" s="1"/>
  <c r="I404" i="1" l="1"/>
  <c r="J404" i="1" s="1"/>
  <c r="G405" i="1"/>
  <c r="H405" i="1" s="1"/>
  <c r="I405" i="1" l="1"/>
  <c r="J405" i="1" s="1"/>
  <c r="G406" i="1"/>
  <c r="H406" i="1" s="1"/>
  <c r="I406" i="1" l="1"/>
  <c r="B22" i="6" s="1"/>
  <c r="G407" i="1"/>
  <c r="H407" i="1" s="1"/>
  <c r="J406" i="1" l="1"/>
  <c r="D22" i="6"/>
  <c r="E22" i="6" s="1"/>
  <c r="I407" i="1"/>
  <c r="J407" i="1" s="1"/>
  <c r="G408" i="1"/>
  <c r="H408" i="1" s="1"/>
  <c r="F22" i="6" l="1"/>
  <c r="I408" i="1"/>
  <c r="J408" i="1" s="1"/>
  <c r="G409" i="1"/>
  <c r="H409" i="1" s="1"/>
  <c r="I409" i="1" l="1"/>
  <c r="J409" i="1" s="1"/>
  <c r="G410" i="1"/>
  <c r="H410" i="1" s="1"/>
  <c r="I410" i="1" l="1"/>
  <c r="J410" i="1" s="1"/>
  <c r="G411" i="1"/>
  <c r="H411" i="1" s="1"/>
  <c r="I411" i="1" l="1"/>
  <c r="J411" i="1" s="1"/>
  <c r="G412" i="1"/>
  <c r="H412" i="1" s="1"/>
  <c r="I412" i="1" l="1"/>
  <c r="J412" i="1" s="1"/>
  <c r="G413" i="1"/>
  <c r="H413" i="1" s="1"/>
  <c r="I413" i="1" l="1"/>
  <c r="J413" i="1" s="1"/>
  <c r="G414" i="1"/>
  <c r="H414" i="1" s="1"/>
  <c r="I414" i="1" l="1"/>
  <c r="J414" i="1" s="1"/>
  <c r="G415" i="1"/>
  <c r="H415" i="1" s="1"/>
  <c r="I415" i="1" l="1"/>
  <c r="J415" i="1" s="1"/>
  <c r="G416" i="1"/>
  <c r="H416" i="1" s="1"/>
  <c r="I416" i="1" l="1"/>
  <c r="J416" i="1" s="1"/>
  <c r="G417" i="1"/>
  <c r="H417" i="1" s="1"/>
  <c r="I417" i="1" l="1"/>
  <c r="J417" i="1" s="1"/>
  <c r="G418" i="1"/>
  <c r="H418" i="1" s="1"/>
  <c r="I418" i="1" l="1"/>
  <c r="J418" i="1" s="1"/>
  <c r="G419" i="1"/>
  <c r="H419" i="1" s="1"/>
  <c r="I419" i="1" l="1"/>
  <c r="J419" i="1" s="1"/>
  <c r="G420" i="1"/>
  <c r="H420" i="1" s="1"/>
  <c r="I420" i="1" l="1"/>
  <c r="J420" i="1" s="1"/>
  <c r="G421" i="1"/>
  <c r="H421" i="1" s="1"/>
  <c r="I421" i="1" l="1"/>
  <c r="J421" i="1" s="1"/>
  <c r="G422" i="1"/>
  <c r="H422" i="1" s="1"/>
  <c r="I422" i="1" l="1"/>
  <c r="J422" i="1" s="1"/>
  <c r="G423" i="1"/>
  <c r="H423" i="1" s="1"/>
  <c r="I423" i="1" l="1"/>
  <c r="J423" i="1" s="1"/>
  <c r="G424" i="1"/>
  <c r="H424" i="1" s="1"/>
  <c r="I424" i="1" l="1"/>
  <c r="J424" i="1" s="1"/>
  <c r="G425" i="1"/>
  <c r="H425" i="1" s="1"/>
  <c r="I425" i="1" l="1"/>
  <c r="B23" i="6" s="1"/>
  <c r="G426" i="1"/>
  <c r="H426" i="1" s="1"/>
  <c r="J425" i="1" l="1"/>
  <c r="D23" i="6"/>
  <c r="E23" i="6" s="1"/>
  <c r="I426" i="1"/>
  <c r="J426" i="1" s="1"/>
  <c r="G427" i="1"/>
  <c r="H427" i="1" s="1"/>
  <c r="F23" i="6" l="1"/>
  <c r="I427" i="1"/>
  <c r="J427" i="1" s="1"/>
  <c r="G428" i="1"/>
  <c r="H428" i="1" s="1"/>
  <c r="I428" i="1" l="1"/>
  <c r="J428" i="1" s="1"/>
  <c r="G429" i="1"/>
  <c r="H429" i="1" s="1"/>
  <c r="I429" i="1" l="1"/>
  <c r="J429" i="1" s="1"/>
  <c r="G430" i="1"/>
  <c r="H430" i="1" s="1"/>
  <c r="I430" i="1" l="1"/>
  <c r="J430" i="1" s="1"/>
  <c r="G431" i="1"/>
  <c r="H431" i="1" s="1"/>
  <c r="I431" i="1" l="1"/>
  <c r="J431" i="1" s="1"/>
  <c r="G432" i="1"/>
  <c r="H432" i="1" s="1"/>
  <c r="I432" i="1" l="1"/>
  <c r="J432" i="1" s="1"/>
  <c r="G433" i="1"/>
  <c r="H433" i="1" s="1"/>
  <c r="I433" i="1" l="1"/>
  <c r="J433" i="1" s="1"/>
  <c r="G434" i="1"/>
  <c r="H434" i="1" s="1"/>
  <c r="I434" i="1" l="1"/>
  <c r="J434" i="1" s="1"/>
  <c r="G435" i="1"/>
  <c r="H435" i="1" s="1"/>
  <c r="I435" i="1" l="1"/>
  <c r="J435" i="1" s="1"/>
  <c r="G436" i="1"/>
  <c r="H436" i="1" s="1"/>
  <c r="I436" i="1" l="1"/>
  <c r="J436" i="1" s="1"/>
  <c r="G437" i="1"/>
  <c r="H437" i="1" s="1"/>
  <c r="I437" i="1" l="1"/>
  <c r="J437" i="1" s="1"/>
  <c r="G438" i="1"/>
  <c r="H438" i="1" s="1"/>
  <c r="I438" i="1" l="1"/>
  <c r="J438" i="1" s="1"/>
  <c r="G439" i="1"/>
  <c r="H439" i="1" s="1"/>
  <c r="I439" i="1" l="1"/>
  <c r="J439" i="1" s="1"/>
  <c r="G440" i="1"/>
  <c r="H440" i="1" s="1"/>
  <c r="I440" i="1" l="1"/>
  <c r="J440" i="1" s="1"/>
  <c r="G441" i="1"/>
  <c r="H441" i="1" s="1"/>
  <c r="I441" i="1" l="1"/>
  <c r="J441" i="1" s="1"/>
  <c r="G442" i="1"/>
  <c r="H442" i="1" s="1"/>
  <c r="I442" i="1" l="1"/>
  <c r="J442" i="1" s="1"/>
  <c r="G443" i="1"/>
  <c r="H443" i="1" s="1"/>
  <c r="I443" i="1" l="1"/>
  <c r="J443" i="1" s="1"/>
  <c r="G444" i="1"/>
  <c r="H444" i="1" s="1"/>
  <c r="I444" i="1" l="1"/>
  <c r="J444" i="1" s="1"/>
  <c r="G445" i="1"/>
  <c r="H445" i="1" s="1"/>
  <c r="I445" i="1" l="1"/>
  <c r="B24" i="6" s="1"/>
  <c r="G446" i="1"/>
  <c r="H446" i="1" s="1"/>
  <c r="J445" i="1" l="1"/>
  <c r="D24" i="6"/>
  <c r="E24" i="6" s="1"/>
  <c r="I446" i="1"/>
  <c r="J446" i="1" s="1"/>
  <c r="G447" i="1"/>
  <c r="H447" i="1" s="1"/>
  <c r="F24" i="6" l="1"/>
  <c r="I447" i="1"/>
  <c r="J447" i="1" s="1"/>
  <c r="G448" i="1"/>
  <c r="H448" i="1" s="1"/>
  <c r="I448" i="1" l="1"/>
  <c r="J448" i="1" s="1"/>
  <c r="G449" i="1"/>
  <c r="H449" i="1" s="1"/>
  <c r="I449" i="1" l="1"/>
  <c r="J449" i="1" s="1"/>
  <c r="G450" i="1"/>
  <c r="H450" i="1" s="1"/>
  <c r="I450" i="1" l="1"/>
  <c r="J450" i="1" s="1"/>
  <c r="G451" i="1"/>
  <c r="H451" i="1" s="1"/>
  <c r="I451" i="1" l="1"/>
  <c r="J451" i="1" s="1"/>
  <c r="G452" i="1"/>
  <c r="H452" i="1" s="1"/>
  <c r="I452" i="1" l="1"/>
  <c r="J452" i="1" s="1"/>
  <c r="G453" i="1"/>
  <c r="H453" i="1" s="1"/>
  <c r="I453" i="1" l="1"/>
  <c r="J453" i="1" s="1"/>
  <c r="G454" i="1"/>
  <c r="H454" i="1" s="1"/>
  <c r="I454" i="1" l="1"/>
  <c r="J454" i="1" s="1"/>
  <c r="G455" i="1"/>
  <c r="H455" i="1" s="1"/>
  <c r="I455" i="1" l="1"/>
  <c r="J455" i="1" s="1"/>
  <c r="G456" i="1"/>
  <c r="H456" i="1" s="1"/>
  <c r="I456" i="1" l="1"/>
  <c r="J456" i="1" s="1"/>
  <c r="G457" i="1"/>
  <c r="H457" i="1" s="1"/>
  <c r="I457" i="1" l="1"/>
  <c r="J457" i="1" s="1"/>
  <c r="G458" i="1"/>
  <c r="H458" i="1" s="1"/>
  <c r="I458" i="1" l="1"/>
  <c r="J458" i="1" s="1"/>
  <c r="G459" i="1"/>
  <c r="H459" i="1" s="1"/>
  <c r="I459" i="1" l="1"/>
  <c r="J459" i="1" s="1"/>
  <c r="G460" i="1"/>
  <c r="H460" i="1" s="1"/>
  <c r="I460" i="1" l="1"/>
  <c r="J460" i="1" s="1"/>
  <c r="G461" i="1"/>
  <c r="H461" i="1" s="1"/>
  <c r="I461" i="1" l="1"/>
  <c r="J461" i="1" s="1"/>
  <c r="G462" i="1"/>
  <c r="H462" i="1" s="1"/>
  <c r="I462" i="1" l="1"/>
  <c r="J462" i="1" s="1"/>
  <c r="G463" i="1"/>
  <c r="H463" i="1" s="1"/>
  <c r="I463" i="1" l="1"/>
  <c r="J463" i="1" s="1"/>
  <c r="G464" i="1"/>
  <c r="H464" i="1" s="1"/>
  <c r="I464" i="1" l="1"/>
  <c r="J464" i="1" s="1"/>
  <c r="G465" i="1"/>
  <c r="H465" i="1" s="1"/>
  <c r="I465" i="1" l="1"/>
  <c r="B25" i="6" s="1"/>
  <c r="G466" i="1"/>
  <c r="H466" i="1" s="1"/>
  <c r="J465" i="1" l="1"/>
  <c r="D25" i="6"/>
  <c r="E25" i="6" s="1"/>
  <c r="I466" i="1"/>
  <c r="J466" i="1" s="1"/>
  <c r="G467" i="1"/>
  <c r="H467" i="1" s="1"/>
  <c r="F25" i="6" l="1"/>
  <c r="I467" i="1"/>
  <c r="J467" i="1" s="1"/>
  <c r="G468" i="1"/>
  <c r="H468" i="1" s="1"/>
  <c r="I468" i="1" l="1"/>
  <c r="J468" i="1" s="1"/>
  <c r="G469" i="1"/>
  <c r="H469" i="1" s="1"/>
  <c r="I469" i="1" l="1"/>
  <c r="J469" i="1" s="1"/>
  <c r="G470" i="1"/>
  <c r="H470" i="1" s="1"/>
  <c r="I470" i="1" l="1"/>
  <c r="J470" i="1" s="1"/>
  <c r="G471" i="1"/>
  <c r="H471" i="1" s="1"/>
  <c r="I471" i="1" l="1"/>
  <c r="J471" i="1" s="1"/>
  <c r="G472" i="1"/>
  <c r="H472" i="1" s="1"/>
  <c r="I472" i="1" l="1"/>
  <c r="J472" i="1" s="1"/>
  <c r="G473" i="1"/>
  <c r="H473" i="1" s="1"/>
  <c r="I473" i="1" l="1"/>
  <c r="J473" i="1" s="1"/>
  <c r="G474" i="1"/>
  <c r="H474" i="1" s="1"/>
  <c r="I474" i="1" l="1"/>
  <c r="J474" i="1" s="1"/>
  <c r="G475" i="1"/>
  <c r="H475" i="1" s="1"/>
  <c r="I475" i="1" l="1"/>
  <c r="J475" i="1" s="1"/>
  <c r="G476" i="1"/>
  <c r="H476" i="1" s="1"/>
  <c r="I476" i="1" l="1"/>
  <c r="J476" i="1" s="1"/>
  <c r="G477" i="1"/>
  <c r="H477" i="1" s="1"/>
  <c r="I477" i="1" l="1"/>
  <c r="J477" i="1" s="1"/>
  <c r="G478" i="1"/>
  <c r="H478" i="1" s="1"/>
  <c r="I478" i="1" l="1"/>
  <c r="J478" i="1" s="1"/>
  <c r="G479" i="1"/>
  <c r="H479" i="1" s="1"/>
  <c r="I479" i="1" l="1"/>
  <c r="J479" i="1" s="1"/>
  <c r="G480" i="1"/>
  <c r="H480" i="1" s="1"/>
  <c r="I480" i="1" l="1"/>
  <c r="J480" i="1" s="1"/>
  <c r="G481" i="1"/>
  <c r="H481" i="1" s="1"/>
  <c r="I481" i="1" l="1"/>
  <c r="J481" i="1" s="1"/>
  <c r="G482" i="1"/>
  <c r="H482" i="1" s="1"/>
  <c r="I482" i="1" l="1"/>
  <c r="J482" i="1" s="1"/>
  <c r="G483" i="1"/>
  <c r="H483" i="1" s="1"/>
  <c r="I483" i="1" l="1"/>
  <c r="J483" i="1" s="1"/>
  <c r="G484" i="1"/>
  <c r="H484" i="1" s="1"/>
  <c r="I484" i="1" l="1"/>
  <c r="J484" i="1" s="1"/>
  <c r="G485" i="1"/>
  <c r="H485" i="1" s="1"/>
  <c r="I485" i="1" l="1"/>
  <c r="J485" i="1" s="1"/>
  <c r="G486" i="1"/>
  <c r="H486" i="1" s="1"/>
  <c r="I486" i="1" l="1"/>
  <c r="J486" i="1" s="1"/>
  <c r="G487" i="1"/>
  <c r="H487" i="1" s="1"/>
  <c r="I487" i="1" l="1"/>
  <c r="J487" i="1" s="1"/>
  <c r="G488" i="1"/>
  <c r="H488" i="1" s="1"/>
  <c r="I488" i="1" l="1"/>
  <c r="B26" i="6" s="1"/>
  <c r="G489" i="1"/>
  <c r="H489" i="1" s="1"/>
  <c r="C4" i="2" l="1"/>
  <c r="P4" i="2" s="1"/>
  <c r="D26" i="6"/>
  <c r="E26" i="6" s="1"/>
  <c r="J488" i="1"/>
  <c r="I489" i="1"/>
  <c r="J489" i="1" s="1"/>
  <c r="G490" i="1"/>
  <c r="H490" i="1" s="1"/>
  <c r="N4" i="2" l="1"/>
  <c r="P26" i="2" s="1"/>
  <c r="O4" i="2"/>
  <c r="F26" i="6"/>
  <c r="H4" i="6"/>
  <c r="U19" i="6" s="1"/>
  <c r="I490" i="1"/>
  <c r="J490" i="1" s="1"/>
  <c r="G491" i="1"/>
  <c r="H491" i="1" s="1"/>
  <c r="O26" i="2" l="1"/>
  <c r="N26" i="2"/>
  <c r="M26" i="2"/>
  <c r="I491" i="1"/>
  <c r="J491" i="1" s="1"/>
  <c r="G492" i="1"/>
  <c r="H492" i="1" s="1"/>
  <c r="I492" i="1" l="1"/>
  <c r="J492" i="1" s="1"/>
  <c r="G493" i="1"/>
  <c r="H493" i="1" s="1"/>
  <c r="I493" i="1" l="1"/>
  <c r="J493" i="1" s="1"/>
  <c r="G494" i="1"/>
  <c r="H494" i="1" s="1"/>
  <c r="I494" i="1" l="1"/>
  <c r="J494" i="1" s="1"/>
  <c r="G495" i="1"/>
  <c r="H495" i="1" s="1"/>
  <c r="I495" i="1" l="1"/>
  <c r="J495" i="1" s="1"/>
  <c r="G496" i="1"/>
  <c r="H496" i="1" s="1"/>
  <c r="I496" i="1" l="1"/>
  <c r="J496" i="1" s="1"/>
  <c r="G497" i="1"/>
  <c r="H497" i="1" s="1"/>
  <c r="I497" i="1" l="1"/>
  <c r="J497" i="1" s="1"/>
  <c r="G498" i="1"/>
  <c r="H498" i="1" s="1"/>
  <c r="I498" i="1" l="1"/>
  <c r="J498" i="1" s="1"/>
  <c r="G499" i="1"/>
  <c r="H499" i="1" s="1"/>
  <c r="I499" i="1" l="1"/>
  <c r="J499" i="1" s="1"/>
  <c r="G500" i="1"/>
  <c r="H500" i="1" s="1"/>
  <c r="I500" i="1" l="1"/>
  <c r="J500" i="1" s="1"/>
  <c r="G501" i="1"/>
  <c r="H501" i="1" s="1"/>
  <c r="I501" i="1" l="1"/>
  <c r="J501" i="1" s="1"/>
  <c r="G502" i="1"/>
  <c r="H502" i="1" s="1"/>
  <c r="I502" i="1" l="1"/>
  <c r="J502" i="1" s="1"/>
  <c r="G503" i="1"/>
  <c r="H503" i="1" s="1"/>
  <c r="I503" i="1" l="1"/>
  <c r="B27" i="6" s="1"/>
  <c r="G504" i="1"/>
  <c r="H504" i="1" s="1"/>
  <c r="J503" i="1" l="1"/>
  <c r="D27" i="6"/>
  <c r="E27" i="6" s="1"/>
  <c r="I504" i="1"/>
  <c r="J504" i="1" s="1"/>
  <c r="G505" i="1"/>
  <c r="H505" i="1" s="1"/>
  <c r="F27" i="6" l="1"/>
  <c r="I505" i="1"/>
  <c r="J505" i="1" s="1"/>
  <c r="G506" i="1"/>
  <c r="H506" i="1" s="1"/>
  <c r="I506" i="1" l="1"/>
  <c r="J506" i="1" s="1"/>
  <c r="G507" i="1"/>
  <c r="H507" i="1" s="1"/>
  <c r="I507" i="1" l="1"/>
  <c r="J507" i="1" s="1"/>
  <c r="G508" i="1"/>
  <c r="H508" i="1" s="1"/>
  <c r="I508" i="1" l="1"/>
  <c r="J508" i="1" s="1"/>
  <c r="G509" i="1"/>
  <c r="H509" i="1" s="1"/>
  <c r="I509" i="1" l="1"/>
  <c r="J509" i="1" s="1"/>
  <c r="G510" i="1"/>
  <c r="H510" i="1" s="1"/>
  <c r="I510" i="1" l="1"/>
  <c r="J510" i="1" s="1"/>
  <c r="G511" i="1"/>
  <c r="H511" i="1" s="1"/>
  <c r="I511" i="1" l="1"/>
  <c r="J511" i="1" s="1"/>
  <c r="G512" i="1"/>
  <c r="H512" i="1" s="1"/>
  <c r="I512" i="1" l="1"/>
  <c r="J512" i="1" s="1"/>
  <c r="G513" i="1"/>
  <c r="H513" i="1" s="1"/>
  <c r="I513" i="1" l="1"/>
  <c r="J513" i="1" s="1"/>
  <c r="G514" i="1"/>
  <c r="H514" i="1" s="1"/>
  <c r="I514" i="1" l="1"/>
  <c r="J514" i="1" s="1"/>
  <c r="G515" i="1"/>
  <c r="H515" i="1" s="1"/>
  <c r="I515" i="1" l="1"/>
  <c r="J515" i="1" s="1"/>
  <c r="G516" i="1"/>
  <c r="H516" i="1" s="1"/>
  <c r="I516" i="1" l="1"/>
  <c r="J516" i="1" s="1"/>
  <c r="G517" i="1"/>
  <c r="H517" i="1" s="1"/>
  <c r="I517" i="1" l="1"/>
  <c r="J517" i="1" s="1"/>
  <c r="G518" i="1"/>
  <c r="H518" i="1" s="1"/>
  <c r="I518" i="1" l="1"/>
  <c r="J518" i="1" s="1"/>
  <c r="G519" i="1"/>
  <c r="H519" i="1" s="1"/>
  <c r="I519" i="1" l="1"/>
  <c r="J519" i="1" s="1"/>
  <c r="G520" i="1"/>
  <c r="H520" i="1" s="1"/>
  <c r="I520" i="1" l="1"/>
  <c r="J520" i="1" s="1"/>
  <c r="G521" i="1"/>
  <c r="H521" i="1" s="1"/>
  <c r="I521" i="1" l="1"/>
  <c r="J521" i="1" s="1"/>
  <c r="G522" i="1"/>
  <c r="H522" i="1" s="1"/>
  <c r="I522" i="1" l="1"/>
  <c r="J522" i="1" s="1"/>
  <c r="G523" i="1"/>
  <c r="H523" i="1" s="1"/>
  <c r="I523" i="1" l="1"/>
  <c r="B28" i="6" s="1"/>
  <c r="G524" i="1"/>
  <c r="H524" i="1" s="1"/>
  <c r="J523" i="1" l="1"/>
  <c r="D28" i="6"/>
  <c r="E28" i="6" s="1"/>
  <c r="I524" i="1"/>
  <c r="J524" i="1" s="1"/>
  <c r="G525" i="1"/>
  <c r="H525" i="1" s="1"/>
  <c r="F28" i="6" l="1"/>
  <c r="I525" i="1"/>
  <c r="J525" i="1" s="1"/>
  <c r="G526" i="1"/>
  <c r="H526" i="1" s="1"/>
  <c r="I526" i="1" l="1"/>
  <c r="J526" i="1" s="1"/>
  <c r="G527" i="1"/>
  <c r="H527" i="1" s="1"/>
  <c r="I527" i="1" l="1"/>
  <c r="J527" i="1" s="1"/>
  <c r="G528" i="1"/>
  <c r="H528" i="1" s="1"/>
  <c r="I528" i="1" l="1"/>
  <c r="J528" i="1" s="1"/>
  <c r="G529" i="1"/>
  <c r="H529" i="1" s="1"/>
  <c r="I529" i="1" l="1"/>
  <c r="J529" i="1" s="1"/>
  <c r="G530" i="1"/>
  <c r="H530" i="1" s="1"/>
  <c r="I530" i="1" l="1"/>
  <c r="J530" i="1" s="1"/>
  <c r="G531" i="1"/>
  <c r="H531" i="1" s="1"/>
  <c r="I531" i="1" l="1"/>
  <c r="J531" i="1" s="1"/>
  <c r="G532" i="1"/>
  <c r="H532" i="1" s="1"/>
  <c r="I532" i="1" l="1"/>
  <c r="J532" i="1" s="1"/>
  <c r="G533" i="1"/>
  <c r="H533" i="1" s="1"/>
  <c r="I533" i="1" l="1"/>
  <c r="J533" i="1" s="1"/>
  <c r="G534" i="1"/>
  <c r="H534" i="1" s="1"/>
  <c r="I534" i="1" l="1"/>
  <c r="J534" i="1" s="1"/>
  <c r="G535" i="1"/>
  <c r="H535" i="1" s="1"/>
  <c r="I535" i="1" l="1"/>
  <c r="J535" i="1" s="1"/>
  <c r="G536" i="1"/>
  <c r="H536" i="1" s="1"/>
  <c r="I536" i="1" l="1"/>
  <c r="J536" i="1" s="1"/>
  <c r="G537" i="1"/>
  <c r="H537" i="1" s="1"/>
  <c r="I537" i="1" l="1"/>
  <c r="J537" i="1" s="1"/>
  <c r="G538" i="1"/>
  <c r="H538" i="1" s="1"/>
  <c r="I538" i="1" l="1"/>
  <c r="J538" i="1" s="1"/>
  <c r="G539" i="1"/>
  <c r="H539" i="1" s="1"/>
  <c r="I539" i="1" l="1"/>
  <c r="J539" i="1" s="1"/>
  <c r="G540" i="1"/>
  <c r="H540" i="1" s="1"/>
  <c r="I540" i="1" l="1"/>
  <c r="J540" i="1" s="1"/>
  <c r="G541" i="1"/>
  <c r="H541" i="1" s="1"/>
  <c r="I541" i="1" l="1"/>
  <c r="J541" i="1" s="1"/>
  <c r="G542" i="1"/>
  <c r="H542" i="1" s="1"/>
  <c r="I542" i="1" l="1"/>
  <c r="J542" i="1" s="1"/>
  <c r="G543" i="1"/>
  <c r="H543" i="1" s="1"/>
  <c r="I543" i="1" l="1"/>
  <c r="J543" i="1" s="1"/>
  <c r="G544" i="1"/>
  <c r="H544" i="1" s="1"/>
  <c r="I544" i="1" l="1"/>
  <c r="J544" i="1" s="1"/>
  <c r="G545" i="1"/>
  <c r="H545" i="1" s="1"/>
  <c r="I545" i="1" l="1"/>
  <c r="B29" i="6" s="1"/>
  <c r="G546" i="1"/>
  <c r="H546" i="1" s="1"/>
  <c r="J545" i="1" l="1"/>
  <c r="D29" i="6"/>
  <c r="E29" i="6" s="1"/>
  <c r="I546" i="1"/>
  <c r="J546" i="1" s="1"/>
  <c r="G547" i="1"/>
  <c r="H547" i="1" s="1"/>
  <c r="F29" i="6" l="1"/>
  <c r="I547" i="1"/>
  <c r="J547" i="1" s="1"/>
  <c r="G548" i="1"/>
  <c r="H548" i="1" s="1"/>
  <c r="I548" i="1" l="1"/>
  <c r="J548" i="1" s="1"/>
  <c r="G549" i="1"/>
  <c r="H549" i="1" s="1"/>
  <c r="I549" i="1" l="1"/>
  <c r="J549" i="1" s="1"/>
  <c r="G550" i="1"/>
  <c r="H550" i="1" s="1"/>
  <c r="I550" i="1" l="1"/>
  <c r="J550" i="1" s="1"/>
  <c r="G551" i="1"/>
  <c r="H551" i="1" s="1"/>
  <c r="I551" i="1" l="1"/>
  <c r="J551" i="1" s="1"/>
  <c r="G552" i="1"/>
  <c r="H552" i="1" s="1"/>
  <c r="I552" i="1" l="1"/>
  <c r="J552" i="1" s="1"/>
  <c r="G553" i="1"/>
  <c r="H553" i="1" s="1"/>
  <c r="I553" i="1" l="1"/>
  <c r="J553" i="1" s="1"/>
  <c r="G554" i="1"/>
  <c r="H554" i="1" s="1"/>
  <c r="I554" i="1" l="1"/>
  <c r="J554" i="1" s="1"/>
  <c r="G555" i="1"/>
  <c r="H555" i="1" s="1"/>
  <c r="I555" i="1" l="1"/>
  <c r="J555" i="1" s="1"/>
  <c r="G556" i="1"/>
  <c r="H556" i="1" s="1"/>
  <c r="I556" i="1" l="1"/>
  <c r="J556" i="1" s="1"/>
  <c r="G557" i="1"/>
  <c r="H557" i="1" s="1"/>
  <c r="I557" i="1" l="1"/>
  <c r="J557" i="1" s="1"/>
  <c r="G558" i="1"/>
  <c r="H558" i="1" s="1"/>
  <c r="I558" i="1" l="1"/>
  <c r="J558" i="1" s="1"/>
  <c r="G559" i="1"/>
  <c r="H559" i="1" s="1"/>
  <c r="I559" i="1" l="1"/>
  <c r="J559" i="1" s="1"/>
  <c r="G560" i="1"/>
  <c r="H560" i="1" s="1"/>
  <c r="I560" i="1" l="1"/>
  <c r="J560" i="1" s="1"/>
  <c r="G561" i="1"/>
  <c r="H561" i="1" s="1"/>
  <c r="I561" i="1" l="1"/>
  <c r="J561" i="1" s="1"/>
  <c r="G562" i="1"/>
  <c r="H562" i="1" s="1"/>
  <c r="I562" i="1" l="1"/>
  <c r="J562" i="1" s="1"/>
  <c r="G563" i="1"/>
  <c r="H563" i="1" s="1"/>
  <c r="I563" i="1" l="1"/>
  <c r="J563" i="1" s="1"/>
  <c r="G564" i="1"/>
  <c r="H564" i="1" s="1"/>
  <c r="I564" i="1" l="1"/>
  <c r="J564" i="1" s="1"/>
  <c r="G565" i="1"/>
  <c r="H565" i="1" s="1"/>
  <c r="I565" i="1" l="1"/>
  <c r="J565" i="1" s="1"/>
  <c r="G566" i="1"/>
  <c r="H566" i="1" s="1"/>
  <c r="I566" i="1" l="1"/>
  <c r="B30" i="6" s="1"/>
  <c r="G567" i="1"/>
  <c r="H567" i="1" s="1"/>
  <c r="J566" i="1" l="1"/>
  <c r="D30" i="6"/>
  <c r="E30" i="6" s="1"/>
  <c r="I567" i="1"/>
  <c r="J567" i="1" s="1"/>
  <c r="G568" i="1"/>
  <c r="H568" i="1" s="1"/>
  <c r="F30" i="6" l="1"/>
  <c r="I568" i="1"/>
  <c r="J568" i="1" s="1"/>
  <c r="G569" i="1"/>
  <c r="H569" i="1" s="1"/>
  <c r="I569" i="1" l="1"/>
  <c r="J569" i="1" s="1"/>
  <c r="G570" i="1"/>
  <c r="H570" i="1" s="1"/>
  <c r="I570" i="1" l="1"/>
  <c r="J570" i="1" s="1"/>
  <c r="G571" i="1"/>
  <c r="H571" i="1" s="1"/>
  <c r="I571" i="1" l="1"/>
  <c r="J571" i="1" s="1"/>
  <c r="G572" i="1"/>
  <c r="H572" i="1" s="1"/>
  <c r="I572" i="1" l="1"/>
  <c r="J572" i="1" s="1"/>
  <c r="G573" i="1"/>
  <c r="H573" i="1" s="1"/>
  <c r="I573" i="1" l="1"/>
  <c r="J573" i="1" s="1"/>
  <c r="G574" i="1"/>
  <c r="H574" i="1" s="1"/>
  <c r="I574" i="1" l="1"/>
  <c r="J574" i="1" s="1"/>
  <c r="G575" i="1"/>
  <c r="H575" i="1" s="1"/>
  <c r="I575" i="1" l="1"/>
  <c r="J575" i="1" s="1"/>
  <c r="G576" i="1"/>
  <c r="H576" i="1" s="1"/>
  <c r="I576" i="1" l="1"/>
  <c r="J576" i="1" s="1"/>
  <c r="G577" i="1"/>
  <c r="H577" i="1" s="1"/>
  <c r="I577" i="1" l="1"/>
  <c r="J577" i="1" s="1"/>
  <c r="G578" i="1"/>
  <c r="H578" i="1" s="1"/>
  <c r="I578" i="1" l="1"/>
  <c r="J578" i="1" s="1"/>
  <c r="G579" i="1"/>
  <c r="H579" i="1" s="1"/>
  <c r="I579" i="1" l="1"/>
  <c r="J579" i="1" s="1"/>
  <c r="G580" i="1"/>
  <c r="H580" i="1" s="1"/>
  <c r="I580" i="1" l="1"/>
  <c r="J580" i="1" s="1"/>
  <c r="G581" i="1"/>
  <c r="H581" i="1" s="1"/>
  <c r="I581" i="1" l="1"/>
  <c r="J581" i="1" s="1"/>
  <c r="G582" i="1"/>
  <c r="H582" i="1" s="1"/>
  <c r="I582" i="1" l="1"/>
  <c r="J582" i="1" s="1"/>
  <c r="G583" i="1"/>
  <c r="H583" i="1" s="1"/>
  <c r="I583" i="1" l="1"/>
  <c r="J583" i="1" s="1"/>
  <c r="G584" i="1"/>
  <c r="H584" i="1" s="1"/>
  <c r="I584" i="1" l="1"/>
  <c r="B31" i="6" s="1"/>
  <c r="G585" i="1"/>
  <c r="H585" i="1" s="1"/>
  <c r="J584" i="1" l="1"/>
  <c r="D31" i="6"/>
  <c r="E31" i="6" s="1"/>
  <c r="I585" i="1"/>
  <c r="J585" i="1" s="1"/>
  <c r="G586" i="1"/>
  <c r="H586" i="1" s="1"/>
  <c r="F31" i="6" l="1"/>
  <c r="I586" i="1"/>
  <c r="J586" i="1" s="1"/>
  <c r="G587" i="1"/>
  <c r="H587" i="1" s="1"/>
  <c r="I587" i="1" l="1"/>
  <c r="J587" i="1" s="1"/>
  <c r="G588" i="1"/>
  <c r="H588" i="1" s="1"/>
  <c r="I588" i="1" l="1"/>
  <c r="J588" i="1" s="1"/>
  <c r="G589" i="1"/>
  <c r="H589" i="1" s="1"/>
  <c r="I589" i="1" l="1"/>
  <c r="J589" i="1" s="1"/>
  <c r="G590" i="1"/>
  <c r="H590" i="1" s="1"/>
  <c r="I590" i="1" l="1"/>
  <c r="J590" i="1" s="1"/>
  <c r="G591" i="1"/>
  <c r="H591" i="1" s="1"/>
  <c r="I591" i="1" l="1"/>
  <c r="J591" i="1" s="1"/>
  <c r="G592" i="1"/>
  <c r="H592" i="1" s="1"/>
  <c r="I592" i="1" l="1"/>
  <c r="J592" i="1" s="1"/>
  <c r="G593" i="1"/>
  <c r="H593" i="1" s="1"/>
  <c r="I593" i="1" l="1"/>
  <c r="J593" i="1" s="1"/>
  <c r="G594" i="1"/>
  <c r="H594" i="1" s="1"/>
  <c r="I594" i="1" l="1"/>
  <c r="J594" i="1" s="1"/>
  <c r="G595" i="1"/>
  <c r="H595" i="1" s="1"/>
  <c r="I595" i="1" l="1"/>
  <c r="J595" i="1" s="1"/>
  <c r="G596" i="1"/>
  <c r="H596" i="1" s="1"/>
  <c r="I596" i="1" l="1"/>
  <c r="J596" i="1" s="1"/>
  <c r="G597" i="1"/>
  <c r="H597" i="1" s="1"/>
  <c r="I597" i="1" l="1"/>
  <c r="J597" i="1" s="1"/>
  <c r="G598" i="1"/>
  <c r="H598" i="1" s="1"/>
  <c r="I598" i="1" l="1"/>
  <c r="J598" i="1" s="1"/>
  <c r="G599" i="1"/>
  <c r="H599" i="1" s="1"/>
  <c r="I599" i="1" l="1"/>
  <c r="J599" i="1" s="1"/>
  <c r="G600" i="1"/>
  <c r="H600" i="1" s="1"/>
  <c r="I600" i="1" l="1"/>
  <c r="J600" i="1" s="1"/>
  <c r="G601" i="1"/>
  <c r="H601" i="1" s="1"/>
  <c r="I601" i="1" l="1"/>
  <c r="J601" i="1" s="1"/>
  <c r="G602" i="1"/>
  <c r="H602" i="1" s="1"/>
  <c r="I602" i="1" l="1"/>
  <c r="J602" i="1" s="1"/>
  <c r="G603" i="1"/>
  <c r="H603" i="1" s="1"/>
  <c r="I603" i="1" l="1"/>
  <c r="J603" i="1" s="1"/>
  <c r="G604" i="1"/>
  <c r="H604" i="1" s="1"/>
  <c r="I604" i="1" l="1"/>
  <c r="J604" i="1" s="1"/>
  <c r="G605" i="1"/>
  <c r="H605" i="1" s="1"/>
  <c r="I605" i="1" l="1"/>
  <c r="J605" i="1" s="1"/>
  <c r="G606" i="1"/>
  <c r="H606" i="1" s="1"/>
  <c r="I606" i="1" l="1"/>
  <c r="B32" i="6" s="1"/>
  <c r="G607" i="1"/>
  <c r="H607" i="1" s="1"/>
  <c r="J606" i="1" l="1"/>
  <c r="D32" i="6"/>
  <c r="E32" i="6" s="1"/>
  <c r="I607" i="1"/>
  <c r="J607" i="1" s="1"/>
  <c r="G608" i="1"/>
  <c r="H608" i="1" s="1"/>
  <c r="F32" i="6" l="1"/>
  <c r="I608" i="1"/>
  <c r="J608" i="1" s="1"/>
  <c r="G609" i="1"/>
  <c r="H609" i="1" s="1"/>
  <c r="I609" i="1" l="1"/>
  <c r="J609" i="1" s="1"/>
  <c r="G610" i="1"/>
  <c r="H610" i="1" s="1"/>
  <c r="I610" i="1" l="1"/>
  <c r="J610" i="1" s="1"/>
  <c r="G611" i="1"/>
  <c r="H611" i="1" s="1"/>
  <c r="I611" i="1" l="1"/>
  <c r="J611" i="1" s="1"/>
  <c r="G612" i="1"/>
  <c r="H612" i="1" s="1"/>
  <c r="I612" i="1" l="1"/>
  <c r="J612" i="1" s="1"/>
  <c r="G613" i="1"/>
  <c r="H613" i="1" s="1"/>
  <c r="I613" i="1" l="1"/>
  <c r="J613" i="1" s="1"/>
  <c r="G614" i="1"/>
  <c r="H614" i="1" s="1"/>
  <c r="I614" i="1" l="1"/>
  <c r="J614" i="1" s="1"/>
  <c r="G615" i="1"/>
  <c r="H615" i="1" s="1"/>
  <c r="I615" i="1" l="1"/>
  <c r="J615" i="1" s="1"/>
  <c r="G616" i="1"/>
  <c r="H616" i="1" s="1"/>
  <c r="I616" i="1" l="1"/>
  <c r="J616" i="1" s="1"/>
  <c r="G617" i="1"/>
  <c r="H617" i="1" s="1"/>
  <c r="I617" i="1" l="1"/>
  <c r="J617" i="1" s="1"/>
  <c r="G618" i="1"/>
  <c r="H618" i="1" s="1"/>
  <c r="I618" i="1" l="1"/>
  <c r="J618" i="1" s="1"/>
  <c r="G619" i="1"/>
  <c r="H619" i="1" s="1"/>
  <c r="I619" i="1" l="1"/>
  <c r="J619" i="1" s="1"/>
  <c r="G620" i="1"/>
  <c r="H620" i="1" s="1"/>
  <c r="I620" i="1" l="1"/>
  <c r="J620" i="1" s="1"/>
  <c r="G621" i="1"/>
  <c r="H621" i="1" s="1"/>
  <c r="I621" i="1" l="1"/>
  <c r="J621" i="1" s="1"/>
  <c r="G622" i="1"/>
  <c r="H622" i="1" s="1"/>
  <c r="I622" i="1" l="1"/>
  <c r="J622" i="1" s="1"/>
  <c r="G623" i="1"/>
  <c r="H623" i="1" s="1"/>
  <c r="I623" i="1" l="1"/>
  <c r="J623" i="1" s="1"/>
  <c r="G624" i="1"/>
  <c r="H624" i="1" s="1"/>
  <c r="I624" i="1" l="1"/>
  <c r="J624" i="1" s="1"/>
  <c r="G625" i="1"/>
  <c r="H625" i="1" s="1"/>
  <c r="I625" i="1" l="1"/>
  <c r="J625" i="1" s="1"/>
  <c r="G626" i="1"/>
  <c r="H626" i="1" s="1"/>
  <c r="I626" i="1" l="1"/>
  <c r="J626" i="1" s="1"/>
  <c r="G627" i="1"/>
  <c r="H627" i="1" s="1"/>
  <c r="I627" i="1" l="1"/>
  <c r="J627" i="1" s="1"/>
  <c r="G628" i="1"/>
  <c r="H628" i="1" s="1"/>
  <c r="I628" i="1" l="1"/>
  <c r="J628" i="1" s="1"/>
  <c r="G629" i="1"/>
  <c r="H629" i="1" s="1"/>
  <c r="I629" i="1" l="1"/>
  <c r="B33" i="6" s="1"/>
  <c r="G630" i="1"/>
  <c r="H630" i="1" s="1"/>
  <c r="J629" i="1" l="1"/>
  <c r="D33" i="6"/>
  <c r="E33" i="6" s="1"/>
  <c r="I630" i="1"/>
  <c r="J630" i="1" s="1"/>
  <c r="G631" i="1"/>
  <c r="H631" i="1" s="1"/>
  <c r="F33" i="6" l="1"/>
  <c r="I631" i="1"/>
  <c r="J631" i="1" s="1"/>
  <c r="G632" i="1"/>
  <c r="H632" i="1" s="1"/>
  <c r="I632" i="1" l="1"/>
  <c r="J632" i="1" s="1"/>
  <c r="G633" i="1"/>
  <c r="H633" i="1" s="1"/>
  <c r="I633" i="1" l="1"/>
  <c r="J633" i="1" s="1"/>
  <c r="G634" i="1"/>
  <c r="H634" i="1" s="1"/>
  <c r="I634" i="1" l="1"/>
  <c r="J634" i="1" s="1"/>
  <c r="G635" i="1"/>
  <c r="H635" i="1" s="1"/>
  <c r="I635" i="1" l="1"/>
  <c r="J635" i="1" s="1"/>
  <c r="G636" i="1"/>
  <c r="H636" i="1" s="1"/>
  <c r="I636" i="1" l="1"/>
  <c r="J636" i="1" s="1"/>
  <c r="G637" i="1"/>
  <c r="H637" i="1" s="1"/>
  <c r="I637" i="1" l="1"/>
  <c r="J637" i="1" s="1"/>
  <c r="G638" i="1"/>
  <c r="H638" i="1" s="1"/>
  <c r="I638" i="1" l="1"/>
  <c r="J638" i="1" s="1"/>
  <c r="G639" i="1"/>
  <c r="H639" i="1" s="1"/>
  <c r="I639" i="1" l="1"/>
  <c r="J639" i="1" s="1"/>
  <c r="G640" i="1"/>
  <c r="H640" i="1" s="1"/>
  <c r="I640" i="1" l="1"/>
  <c r="J640" i="1" s="1"/>
  <c r="G641" i="1"/>
  <c r="H641" i="1" s="1"/>
  <c r="I641" i="1" l="1"/>
  <c r="J641" i="1" s="1"/>
  <c r="G642" i="1"/>
  <c r="H642" i="1" s="1"/>
  <c r="I642" i="1" l="1"/>
  <c r="J642" i="1" s="1"/>
  <c r="G643" i="1"/>
  <c r="H643" i="1" s="1"/>
  <c r="I643" i="1" l="1"/>
  <c r="J643" i="1" s="1"/>
  <c r="G644" i="1"/>
  <c r="H644" i="1" s="1"/>
  <c r="I644" i="1" l="1"/>
  <c r="J644" i="1" s="1"/>
  <c r="G645" i="1"/>
  <c r="H645" i="1" s="1"/>
  <c r="I645" i="1" l="1"/>
  <c r="J645" i="1" s="1"/>
  <c r="G646" i="1"/>
  <c r="H646" i="1" s="1"/>
  <c r="I646" i="1" l="1"/>
  <c r="J646" i="1" s="1"/>
  <c r="G647" i="1"/>
  <c r="H647" i="1" s="1"/>
  <c r="I647" i="1" l="1"/>
  <c r="J647" i="1" s="1"/>
  <c r="G648" i="1"/>
  <c r="H648" i="1" s="1"/>
  <c r="I648" i="1" l="1"/>
  <c r="J648" i="1" s="1"/>
  <c r="G649" i="1"/>
  <c r="H649" i="1" s="1"/>
  <c r="I649" i="1" l="1"/>
  <c r="J649" i="1" s="1"/>
  <c r="G650" i="1"/>
  <c r="H650" i="1" s="1"/>
  <c r="I650" i="1" l="1"/>
  <c r="B34" i="6" s="1"/>
  <c r="G651" i="1"/>
  <c r="H651" i="1" s="1"/>
  <c r="J650" i="1" l="1"/>
  <c r="D34" i="6"/>
  <c r="E34" i="6" s="1"/>
  <c r="I651" i="1"/>
  <c r="J651" i="1" s="1"/>
  <c r="G652" i="1"/>
  <c r="H652" i="1" s="1"/>
  <c r="F34" i="6" l="1"/>
  <c r="I652" i="1"/>
  <c r="J652" i="1" s="1"/>
  <c r="G653" i="1"/>
  <c r="H653" i="1" s="1"/>
  <c r="I653" i="1" l="1"/>
  <c r="J653" i="1" s="1"/>
  <c r="G654" i="1"/>
  <c r="H654" i="1" s="1"/>
  <c r="I654" i="1" l="1"/>
  <c r="J654" i="1" s="1"/>
  <c r="G655" i="1"/>
  <c r="H655" i="1" s="1"/>
  <c r="I655" i="1" l="1"/>
  <c r="J655" i="1" s="1"/>
  <c r="G656" i="1"/>
  <c r="H656" i="1" s="1"/>
  <c r="I656" i="1" l="1"/>
  <c r="J656" i="1" s="1"/>
  <c r="G657" i="1"/>
  <c r="H657" i="1" s="1"/>
  <c r="I657" i="1" l="1"/>
  <c r="J657" i="1" s="1"/>
  <c r="G658" i="1"/>
  <c r="H658" i="1" s="1"/>
  <c r="I658" i="1" l="1"/>
  <c r="J658" i="1" s="1"/>
  <c r="G659" i="1"/>
  <c r="H659" i="1" s="1"/>
  <c r="I659" i="1" l="1"/>
  <c r="J659" i="1" s="1"/>
  <c r="G660" i="1"/>
  <c r="H660" i="1" s="1"/>
  <c r="I660" i="1" l="1"/>
  <c r="J660" i="1" s="1"/>
  <c r="G661" i="1"/>
  <c r="H661" i="1" s="1"/>
  <c r="I661" i="1" l="1"/>
  <c r="J661" i="1" s="1"/>
  <c r="G662" i="1"/>
  <c r="H662" i="1" s="1"/>
  <c r="I662" i="1" l="1"/>
  <c r="J662" i="1" s="1"/>
  <c r="G663" i="1"/>
  <c r="H663" i="1" s="1"/>
  <c r="I663" i="1" l="1"/>
  <c r="J663" i="1" s="1"/>
  <c r="G664" i="1"/>
  <c r="H664" i="1" s="1"/>
  <c r="I664" i="1" l="1"/>
  <c r="J664" i="1" s="1"/>
  <c r="G665" i="1"/>
  <c r="H665" i="1" s="1"/>
  <c r="I665" i="1" l="1"/>
  <c r="J665" i="1" s="1"/>
  <c r="G666" i="1"/>
  <c r="H666" i="1" s="1"/>
  <c r="I666" i="1" l="1"/>
  <c r="J666" i="1" s="1"/>
  <c r="G667" i="1"/>
  <c r="H667" i="1" s="1"/>
  <c r="I667" i="1" l="1"/>
  <c r="J667" i="1" s="1"/>
  <c r="G668" i="1"/>
  <c r="H668" i="1" s="1"/>
  <c r="I668" i="1" l="1"/>
  <c r="J668" i="1" s="1"/>
  <c r="G669" i="1"/>
  <c r="H669" i="1" s="1"/>
  <c r="I669" i="1" l="1"/>
  <c r="J669" i="1" s="1"/>
  <c r="G670" i="1"/>
  <c r="H670" i="1" s="1"/>
  <c r="I670" i="1" l="1"/>
  <c r="J670" i="1" s="1"/>
  <c r="G671" i="1"/>
  <c r="H671" i="1" s="1"/>
  <c r="I671" i="1" l="1"/>
  <c r="J671" i="1" s="1"/>
  <c r="G672" i="1"/>
  <c r="H672" i="1" s="1"/>
  <c r="I672" i="1" l="1"/>
  <c r="B35" i="6" s="1"/>
  <c r="G673" i="1"/>
  <c r="H673" i="1" s="1"/>
  <c r="J672" i="1" l="1"/>
  <c r="D35" i="6"/>
  <c r="E35" i="6" s="1"/>
  <c r="I673" i="1"/>
  <c r="J673" i="1" s="1"/>
  <c r="G674" i="1"/>
  <c r="H674" i="1" s="1"/>
  <c r="F35" i="6" l="1"/>
  <c r="I674" i="1"/>
  <c r="J674" i="1" s="1"/>
  <c r="G675" i="1"/>
  <c r="H675" i="1" s="1"/>
  <c r="I675" i="1" l="1"/>
  <c r="J675" i="1" s="1"/>
  <c r="G676" i="1"/>
  <c r="H676" i="1" s="1"/>
  <c r="I676" i="1" l="1"/>
  <c r="J676" i="1" s="1"/>
  <c r="G677" i="1"/>
  <c r="H677" i="1" s="1"/>
  <c r="I677" i="1" l="1"/>
  <c r="J677" i="1" s="1"/>
  <c r="G678" i="1"/>
  <c r="H678" i="1" s="1"/>
  <c r="I678" i="1" l="1"/>
  <c r="J678" i="1" s="1"/>
  <c r="G679" i="1"/>
  <c r="H679" i="1" s="1"/>
  <c r="I679" i="1" l="1"/>
  <c r="J679" i="1" s="1"/>
  <c r="G680" i="1"/>
  <c r="H680" i="1" s="1"/>
  <c r="I680" i="1" l="1"/>
  <c r="J680" i="1" s="1"/>
  <c r="G681" i="1"/>
  <c r="H681" i="1" s="1"/>
  <c r="I681" i="1" l="1"/>
  <c r="J681" i="1" s="1"/>
  <c r="G682" i="1"/>
  <c r="H682" i="1" s="1"/>
  <c r="I682" i="1" l="1"/>
  <c r="J682" i="1" s="1"/>
  <c r="G683" i="1"/>
  <c r="H683" i="1" s="1"/>
  <c r="I683" i="1" l="1"/>
  <c r="J683" i="1" s="1"/>
  <c r="G684" i="1"/>
  <c r="H684" i="1" s="1"/>
  <c r="I684" i="1" l="1"/>
  <c r="J684" i="1" s="1"/>
  <c r="G685" i="1"/>
  <c r="H685" i="1" s="1"/>
  <c r="I685" i="1" l="1"/>
  <c r="J685" i="1" s="1"/>
  <c r="G686" i="1"/>
  <c r="H686" i="1" s="1"/>
  <c r="I686" i="1" l="1"/>
  <c r="J686" i="1" s="1"/>
  <c r="G687" i="1"/>
  <c r="H687" i="1" s="1"/>
  <c r="I687" i="1" l="1"/>
  <c r="J687" i="1" s="1"/>
  <c r="G688" i="1"/>
  <c r="H688" i="1" s="1"/>
  <c r="I688" i="1" l="1"/>
  <c r="B36" i="6" s="1"/>
  <c r="G689" i="1"/>
  <c r="H689" i="1" s="1"/>
  <c r="J688" i="1" l="1"/>
  <c r="D36" i="6"/>
  <c r="E36" i="6" s="1"/>
  <c r="I689" i="1"/>
  <c r="J689" i="1" s="1"/>
  <c r="G690" i="1"/>
  <c r="H690" i="1" s="1"/>
  <c r="F36" i="6" l="1"/>
  <c r="I690" i="1"/>
  <c r="J690" i="1" s="1"/>
  <c r="G691" i="1"/>
  <c r="H691" i="1" s="1"/>
  <c r="I691" i="1" l="1"/>
  <c r="J691" i="1" s="1"/>
  <c r="G692" i="1"/>
  <c r="H692" i="1" s="1"/>
  <c r="I692" i="1" l="1"/>
  <c r="J692" i="1" s="1"/>
  <c r="G693" i="1"/>
  <c r="H693" i="1" s="1"/>
  <c r="I693" i="1" l="1"/>
  <c r="J693" i="1" s="1"/>
  <c r="G694" i="1"/>
  <c r="H694" i="1" s="1"/>
  <c r="I694" i="1" l="1"/>
  <c r="J694" i="1" s="1"/>
  <c r="G695" i="1"/>
  <c r="H695" i="1" s="1"/>
  <c r="I695" i="1" l="1"/>
  <c r="J695" i="1" s="1"/>
  <c r="G696" i="1"/>
  <c r="H696" i="1" s="1"/>
  <c r="I696" i="1" l="1"/>
  <c r="J696" i="1" s="1"/>
  <c r="G697" i="1"/>
  <c r="H697" i="1" s="1"/>
  <c r="I697" i="1" l="1"/>
  <c r="J697" i="1" s="1"/>
  <c r="G698" i="1"/>
  <c r="H698" i="1" s="1"/>
  <c r="I698" i="1" l="1"/>
  <c r="J698" i="1" s="1"/>
  <c r="G699" i="1"/>
  <c r="H699" i="1" s="1"/>
  <c r="I699" i="1" l="1"/>
  <c r="J699" i="1" s="1"/>
  <c r="G700" i="1"/>
  <c r="H700" i="1" s="1"/>
  <c r="I700" i="1" l="1"/>
  <c r="J700" i="1" s="1"/>
  <c r="G701" i="1"/>
  <c r="H701" i="1" s="1"/>
  <c r="I701" i="1" l="1"/>
  <c r="J701" i="1" s="1"/>
  <c r="G702" i="1"/>
  <c r="H702" i="1" s="1"/>
  <c r="I702" i="1" l="1"/>
  <c r="J702" i="1" s="1"/>
  <c r="G703" i="1"/>
  <c r="H703" i="1" s="1"/>
  <c r="I703" i="1" l="1"/>
  <c r="J703" i="1" s="1"/>
  <c r="G704" i="1"/>
  <c r="H704" i="1" s="1"/>
  <c r="I704" i="1" l="1"/>
  <c r="J704" i="1" s="1"/>
  <c r="G705" i="1"/>
  <c r="H705" i="1" s="1"/>
  <c r="I705" i="1" l="1"/>
  <c r="J705" i="1" s="1"/>
  <c r="G706" i="1"/>
  <c r="H706" i="1" s="1"/>
  <c r="I706" i="1" l="1"/>
  <c r="J706" i="1" s="1"/>
  <c r="G707" i="1"/>
  <c r="H707" i="1" s="1"/>
  <c r="I707" i="1" l="1"/>
  <c r="J707" i="1" s="1"/>
  <c r="G708" i="1"/>
  <c r="H708" i="1" s="1"/>
  <c r="I708" i="1" l="1"/>
  <c r="J708" i="1" s="1"/>
  <c r="G709" i="1"/>
  <c r="H709" i="1" s="1"/>
  <c r="I709" i="1" l="1"/>
  <c r="B37" i="6" s="1"/>
  <c r="G710" i="1"/>
  <c r="H710" i="1" s="1"/>
  <c r="J709" i="1" l="1"/>
  <c r="D37" i="6"/>
  <c r="E37" i="6" s="1"/>
  <c r="I710" i="1"/>
  <c r="J710" i="1" s="1"/>
  <c r="G711" i="1"/>
  <c r="H711" i="1" s="1"/>
  <c r="F37" i="6" l="1"/>
  <c r="I711" i="1"/>
  <c r="J711" i="1" s="1"/>
  <c r="G712" i="1"/>
  <c r="H712" i="1" s="1"/>
  <c r="I712" i="1" l="1"/>
  <c r="J712" i="1" s="1"/>
  <c r="G713" i="1"/>
  <c r="H713" i="1" s="1"/>
  <c r="I713" i="1" l="1"/>
  <c r="J713" i="1" s="1"/>
  <c r="G714" i="1"/>
  <c r="H714" i="1" s="1"/>
  <c r="I714" i="1" l="1"/>
  <c r="J714" i="1" s="1"/>
  <c r="G715" i="1"/>
  <c r="H715" i="1" s="1"/>
  <c r="I715" i="1" l="1"/>
  <c r="J715" i="1" s="1"/>
  <c r="G716" i="1"/>
  <c r="H716" i="1" s="1"/>
  <c r="I716" i="1" l="1"/>
  <c r="J716" i="1" s="1"/>
  <c r="G717" i="1"/>
  <c r="H717" i="1" s="1"/>
  <c r="I717" i="1" l="1"/>
  <c r="J717" i="1" s="1"/>
  <c r="G718" i="1"/>
  <c r="H718" i="1" s="1"/>
  <c r="I718" i="1" l="1"/>
  <c r="J718" i="1" s="1"/>
  <c r="G719" i="1"/>
  <c r="H719" i="1" s="1"/>
  <c r="I719" i="1" l="1"/>
  <c r="J719" i="1" s="1"/>
  <c r="G720" i="1"/>
  <c r="H720" i="1" s="1"/>
  <c r="I720" i="1" l="1"/>
  <c r="J720" i="1" s="1"/>
  <c r="G721" i="1"/>
  <c r="H721" i="1" s="1"/>
  <c r="I721" i="1" l="1"/>
  <c r="J721" i="1" s="1"/>
  <c r="G722" i="1"/>
  <c r="H722" i="1" s="1"/>
  <c r="I722" i="1" l="1"/>
  <c r="J722" i="1" s="1"/>
  <c r="G723" i="1"/>
  <c r="H723" i="1" s="1"/>
  <c r="I723" i="1" l="1"/>
  <c r="J723" i="1" s="1"/>
  <c r="G724" i="1"/>
  <c r="H724" i="1" s="1"/>
  <c r="I724" i="1" l="1"/>
  <c r="J724" i="1" s="1"/>
  <c r="G725" i="1"/>
  <c r="H725" i="1" s="1"/>
  <c r="I725" i="1" l="1"/>
  <c r="J725" i="1" s="1"/>
  <c r="G726" i="1"/>
  <c r="H726" i="1" s="1"/>
  <c r="I726" i="1" l="1"/>
  <c r="J726" i="1" s="1"/>
  <c r="G727" i="1"/>
  <c r="H727" i="1" s="1"/>
  <c r="I727" i="1" l="1"/>
  <c r="J727" i="1" s="1"/>
  <c r="G728" i="1"/>
  <c r="H728" i="1" s="1"/>
  <c r="I728" i="1" l="1"/>
  <c r="J728" i="1" s="1"/>
  <c r="G729" i="1"/>
  <c r="H729" i="1" s="1"/>
  <c r="I729" i="1" l="1"/>
  <c r="J729" i="1" s="1"/>
  <c r="G730" i="1"/>
  <c r="H730" i="1" s="1"/>
  <c r="I730" i="1" l="1"/>
  <c r="J730" i="1" s="1"/>
  <c r="G731" i="1"/>
  <c r="H731" i="1" s="1"/>
  <c r="I731" i="1" l="1"/>
  <c r="J731" i="1" s="1"/>
  <c r="G732" i="1"/>
  <c r="H732" i="1" s="1"/>
  <c r="I732" i="1" l="1"/>
  <c r="B38" i="6" s="1"/>
  <c r="G733" i="1"/>
  <c r="H733" i="1" s="1"/>
  <c r="D38" i="6" l="1"/>
  <c r="E38" i="6" s="1"/>
  <c r="C5" i="2"/>
  <c r="J732" i="1"/>
  <c r="I733" i="1"/>
  <c r="J733" i="1" s="1"/>
  <c r="G734" i="1"/>
  <c r="H734" i="1" s="1"/>
  <c r="F38" i="6" l="1"/>
  <c r="H5" i="6"/>
  <c r="U20" i="6" s="1"/>
  <c r="N5" i="2"/>
  <c r="O5" i="2"/>
  <c r="I734" i="1"/>
  <c r="J734" i="1" s="1"/>
  <c r="P5" i="2"/>
  <c r="G735" i="1"/>
  <c r="H735" i="1" s="1"/>
  <c r="P27" i="2" l="1"/>
  <c r="M27" i="2"/>
  <c r="N27" i="2"/>
  <c r="O27" i="2"/>
  <c r="I735" i="1"/>
  <c r="J735" i="1" s="1"/>
  <c r="G736" i="1"/>
  <c r="H736" i="1" s="1"/>
  <c r="I736" i="1" l="1"/>
  <c r="J736" i="1" s="1"/>
  <c r="G737" i="1"/>
  <c r="H737" i="1" s="1"/>
  <c r="I737" i="1" l="1"/>
  <c r="J737" i="1" s="1"/>
  <c r="G738" i="1"/>
  <c r="H738" i="1" s="1"/>
  <c r="I738" i="1" l="1"/>
  <c r="J738" i="1" s="1"/>
  <c r="G739" i="1"/>
  <c r="H739" i="1" s="1"/>
  <c r="I739" i="1" l="1"/>
  <c r="J739" i="1" s="1"/>
  <c r="G740" i="1"/>
  <c r="H740" i="1" s="1"/>
  <c r="I740" i="1" l="1"/>
  <c r="J740" i="1" s="1"/>
  <c r="G741" i="1"/>
  <c r="H741" i="1" s="1"/>
  <c r="I741" i="1" l="1"/>
  <c r="J741" i="1" s="1"/>
  <c r="G742" i="1"/>
  <c r="H742" i="1" s="1"/>
  <c r="I742" i="1" l="1"/>
  <c r="J742" i="1" s="1"/>
  <c r="G743" i="1"/>
  <c r="H743" i="1" s="1"/>
  <c r="I743" i="1" l="1"/>
  <c r="J743" i="1" s="1"/>
  <c r="G744" i="1"/>
  <c r="H744" i="1" s="1"/>
  <c r="I744" i="1" l="1"/>
  <c r="J744" i="1" s="1"/>
  <c r="G745" i="1"/>
  <c r="H745" i="1" s="1"/>
  <c r="I745" i="1" l="1"/>
  <c r="J745" i="1" s="1"/>
  <c r="G746" i="1"/>
  <c r="H746" i="1" s="1"/>
  <c r="I746" i="1" l="1"/>
  <c r="J746" i="1" s="1"/>
  <c r="G747" i="1"/>
  <c r="H747" i="1" s="1"/>
  <c r="I747" i="1" l="1"/>
  <c r="J747" i="1" s="1"/>
  <c r="G748" i="1"/>
  <c r="H748" i="1" s="1"/>
  <c r="I748" i="1" l="1"/>
  <c r="J748" i="1" s="1"/>
  <c r="G749" i="1"/>
  <c r="H749" i="1" s="1"/>
  <c r="I749" i="1" l="1"/>
  <c r="J749" i="1" s="1"/>
  <c r="G750" i="1"/>
  <c r="H750" i="1" s="1"/>
  <c r="I750" i="1" l="1"/>
  <c r="J750" i="1" s="1"/>
  <c r="G751" i="1"/>
  <c r="H751" i="1" s="1"/>
  <c r="I751" i="1" l="1"/>
  <c r="J751" i="1" s="1"/>
  <c r="G752" i="1"/>
  <c r="H752" i="1" s="1"/>
  <c r="I752" i="1" l="1"/>
  <c r="B39" i="6" s="1"/>
  <c r="G753" i="1"/>
  <c r="H753" i="1" s="1"/>
  <c r="J752" i="1" l="1"/>
  <c r="D39" i="6"/>
  <c r="E39" i="6" s="1"/>
  <c r="I753" i="1"/>
  <c r="J753" i="1" s="1"/>
  <c r="G754" i="1"/>
  <c r="H754" i="1" s="1"/>
  <c r="F39" i="6" l="1"/>
  <c r="I754" i="1"/>
  <c r="J754" i="1" s="1"/>
  <c r="G755" i="1"/>
  <c r="H755" i="1" s="1"/>
  <c r="I755" i="1" l="1"/>
  <c r="J755" i="1" s="1"/>
  <c r="G756" i="1"/>
  <c r="H756" i="1" s="1"/>
  <c r="I756" i="1" l="1"/>
  <c r="J756" i="1" s="1"/>
  <c r="G757" i="1"/>
  <c r="H757" i="1" s="1"/>
  <c r="I757" i="1" l="1"/>
  <c r="J757" i="1" s="1"/>
  <c r="G758" i="1"/>
  <c r="H758" i="1" s="1"/>
  <c r="I758" i="1" l="1"/>
  <c r="J758" i="1" s="1"/>
  <c r="G759" i="1"/>
  <c r="H759" i="1" s="1"/>
  <c r="I759" i="1" l="1"/>
  <c r="J759" i="1" s="1"/>
  <c r="G760" i="1"/>
  <c r="H760" i="1" s="1"/>
  <c r="I760" i="1" l="1"/>
  <c r="J760" i="1" s="1"/>
  <c r="G761" i="1"/>
  <c r="H761" i="1" s="1"/>
  <c r="I761" i="1" l="1"/>
  <c r="J761" i="1" s="1"/>
  <c r="G762" i="1"/>
  <c r="H762" i="1" s="1"/>
  <c r="I762" i="1" l="1"/>
  <c r="J762" i="1" s="1"/>
  <c r="G763" i="1"/>
  <c r="H763" i="1" s="1"/>
  <c r="I763" i="1" l="1"/>
  <c r="J763" i="1" s="1"/>
  <c r="G764" i="1"/>
  <c r="H764" i="1" s="1"/>
  <c r="I764" i="1" l="1"/>
  <c r="J764" i="1" s="1"/>
  <c r="G765" i="1"/>
  <c r="H765" i="1" s="1"/>
  <c r="I765" i="1" l="1"/>
  <c r="J765" i="1" s="1"/>
  <c r="G766" i="1"/>
  <c r="H766" i="1" s="1"/>
  <c r="I766" i="1" l="1"/>
  <c r="J766" i="1" s="1"/>
  <c r="G767" i="1"/>
  <c r="H767" i="1" s="1"/>
  <c r="I767" i="1" l="1"/>
  <c r="B40" i="6" s="1"/>
  <c r="G768" i="1"/>
  <c r="H768" i="1" s="1"/>
  <c r="J767" i="1" l="1"/>
  <c r="D40" i="6"/>
  <c r="E40" i="6" s="1"/>
  <c r="I768" i="1"/>
  <c r="J768" i="1" s="1"/>
  <c r="G769" i="1"/>
  <c r="H769" i="1" s="1"/>
  <c r="F40" i="6" l="1"/>
  <c r="I769" i="1"/>
  <c r="J769" i="1" s="1"/>
  <c r="G770" i="1"/>
  <c r="H770" i="1" s="1"/>
  <c r="I770" i="1" l="1"/>
  <c r="J770" i="1" s="1"/>
  <c r="G771" i="1"/>
  <c r="H771" i="1" s="1"/>
  <c r="I771" i="1" l="1"/>
  <c r="J771" i="1" s="1"/>
  <c r="G772" i="1"/>
  <c r="H772" i="1" s="1"/>
  <c r="I772" i="1" l="1"/>
  <c r="J772" i="1" s="1"/>
  <c r="G773" i="1"/>
  <c r="H773" i="1" s="1"/>
  <c r="I773" i="1" l="1"/>
  <c r="J773" i="1" s="1"/>
  <c r="G774" i="1"/>
  <c r="H774" i="1" s="1"/>
  <c r="I774" i="1" l="1"/>
  <c r="J774" i="1" s="1"/>
  <c r="G775" i="1"/>
  <c r="H775" i="1" s="1"/>
  <c r="I775" i="1" l="1"/>
  <c r="J775" i="1" s="1"/>
  <c r="G776" i="1"/>
  <c r="H776" i="1" s="1"/>
  <c r="I776" i="1" l="1"/>
  <c r="J776" i="1" s="1"/>
  <c r="G777" i="1"/>
  <c r="H777" i="1" s="1"/>
  <c r="I777" i="1" l="1"/>
  <c r="J777" i="1" s="1"/>
  <c r="G778" i="1"/>
  <c r="H778" i="1" s="1"/>
  <c r="I778" i="1" l="1"/>
  <c r="J778" i="1" s="1"/>
  <c r="G779" i="1"/>
  <c r="H779" i="1" s="1"/>
  <c r="I779" i="1" l="1"/>
  <c r="J779" i="1" s="1"/>
  <c r="G780" i="1"/>
  <c r="H780" i="1" s="1"/>
  <c r="I780" i="1" l="1"/>
  <c r="J780" i="1" s="1"/>
  <c r="G781" i="1"/>
  <c r="H781" i="1" s="1"/>
  <c r="I781" i="1" l="1"/>
  <c r="J781" i="1" s="1"/>
  <c r="G782" i="1"/>
  <c r="H782" i="1" s="1"/>
  <c r="I782" i="1" l="1"/>
  <c r="J782" i="1" s="1"/>
  <c r="G783" i="1"/>
  <c r="H783" i="1" s="1"/>
  <c r="I783" i="1" l="1"/>
  <c r="J783" i="1" s="1"/>
  <c r="G784" i="1"/>
  <c r="H784" i="1" s="1"/>
  <c r="I784" i="1" l="1"/>
  <c r="J784" i="1" s="1"/>
  <c r="G785" i="1"/>
  <c r="H785" i="1" s="1"/>
  <c r="I785" i="1" l="1"/>
  <c r="J785" i="1" s="1"/>
  <c r="G786" i="1"/>
  <c r="H786" i="1" s="1"/>
  <c r="I786" i="1" l="1"/>
  <c r="J786" i="1" s="1"/>
  <c r="G787" i="1"/>
  <c r="H787" i="1" s="1"/>
  <c r="I787" i="1" l="1"/>
  <c r="J787" i="1" s="1"/>
  <c r="G788" i="1"/>
  <c r="H788" i="1" s="1"/>
  <c r="I788" i="1" l="1"/>
  <c r="J788" i="1" s="1"/>
  <c r="G789" i="1"/>
  <c r="H789" i="1" s="1"/>
  <c r="I789" i="1" l="1"/>
  <c r="J789" i="1" s="1"/>
  <c r="G790" i="1"/>
  <c r="H790" i="1" s="1"/>
  <c r="I790" i="1" l="1"/>
  <c r="B41" i="6" s="1"/>
  <c r="G791" i="1"/>
  <c r="H791" i="1" s="1"/>
  <c r="J790" i="1" l="1"/>
  <c r="D41" i="6"/>
  <c r="E41" i="6" s="1"/>
  <c r="I791" i="1"/>
  <c r="J791" i="1" s="1"/>
  <c r="G792" i="1"/>
  <c r="H792" i="1" s="1"/>
  <c r="F41" i="6" l="1"/>
  <c r="I792" i="1"/>
  <c r="J792" i="1" s="1"/>
  <c r="G793" i="1"/>
  <c r="H793" i="1" s="1"/>
  <c r="I793" i="1" l="1"/>
  <c r="J793" i="1" s="1"/>
  <c r="G794" i="1"/>
  <c r="H794" i="1" s="1"/>
  <c r="I794" i="1" l="1"/>
  <c r="J794" i="1" s="1"/>
  <c r="G795" i="1"/>
  <c r="H795" i="1" s="1"/>
  <c r="I795" i="1" l="1"/>
  <c r="J795" i="1" s="1"/>
  <c r="G796" i="1"/>
  <c r="H796" i="1" s="1"/>
  <c r="I796" i="1" l="1"/>
  <c r="J796" i="1" s="1"/>
  <c r="G797" i="1"/>
  <c r="H797" i="1" s="1"/>
  <c r="I797" i="1" l="1"/>
  <c r="J797" i="1" s="1"/>
  <c r="G798" i="1"/>
  <c r="H798" i="1" s="1"/>
  <c r="I798" i="1" l="1"/>
  <c r="J798" i="1" s="1"/>
  <c r="G799" i="1"/>
  <c r="H799" i="1" s="1"/>
  <c r="I799" i="1" l="1"/>
  <c r="J799" i="1" s="1"/>
  <c r="G800" i="1"/>
  <c r="H800" i="1" s="1"/>
  <c r="I800" i="1" l="1"/>
  <c r="J800" i="1" s="1"/>
  <c r="G801" i="1"/>
  <c r="H801" i="1" s="1"/>
  <c r="I801" i="1" l="1"/>
  <c r="J801" i="1" s="1"/>
  <c r="G802" i="1"/>
  <c r="H802" i="1" s="1"/>
  <c r="I802" i="1" l="1"/>
  <c r="J802" i="1" s="1"/>
  <c r="G803" i="1"/>
  <c r="H803" i="1" s="1"/>
  <c r="I803" i="1" l="1"/>
  <c r="J803" i="1" s="1"/>
  <c r="G804" i="1"/>
  <c r="H804" i="1" s="1"/>
  <c r="I804" i="1" l="1"/>
  <c r="J804" i="1" s="1"/>
  <c r="G805" i="1"/>
  <c r="H805" i="1" s="1"/>
  <c r="I805" i="1" l="1"/>
  <c r="J805" i="1" s="1"/>
  <c r="G806" i="1"/>
  <c r="H806" i="1" s="1"/>
  <c r="I806" i="1" l="1"/>
  <c r="J806" i="1" s="1"/>
  <c r="G807" i="1"/>
  <c r="H807" i="1" s="1"/>
  <c r="I807" i="1" l="1"/>
  <c r="J807" i="1" s="1"/>
  <c r="G808" i="1"/>
  <c r="H808" i="1" s="1"/>
  <c r="I808" i="1" l="1"/>
  <c r="J808" i="1" s="1"/>
  <c r="G809" i="1"/>
  <c r="H809" i="1" s="1"/>
  <c r="I809" i="1" l="1"/>
  <c r="J809" i="1" s="1"/>
  <c r="G810" i="1"/>
  <c r="H810" i="1" s="1"/>
  <c r="I810" i="1" l="1"/>
  <c r="J810" i="1" s="1"/>
  <c r="G811" i="1"/>
  <c r="H811" i="1" s="1"/>
  <c r="I811" i="1" l="1"/>
  <c r="B42" i="6" s="1"/>
  <c r="G812" i="1"/>
  <c r="H812" i="1" s="1"/>
  <c r="J811" i="1" l="1"/>
  <c r="D42" i="6"/>
  <c r="E42" i="6" s="1"/>
  <c r="I812" i="1"/>
  <c r="J812" i="1" s="1"/>
  <c r="G813" i="1"/>
  <c r="H813" i="1" s="1"/>
  <c r="F42" i="6" l="1"/>
  <c r="I813" i="1"/>
  <c r="J813" i="1" s="1"/>
  <c r="G814" i="1"/>
  <c r="H814" i="1" s="1"/>
  <c r="I814" i="1" l="1"/>
  <c r="J814" i="1" s="1"/>
  <c r="G815" i="1"/>
  <c r="H815" i="1" s="1"/>
  <c r="I815" i="1" l="1"/>
  <c r="J815" i="1" s="1"/>
  <c r="G816" i="1"/>
  <c r="H816" i="1" s="1"/>
  <c r="I816" i="1" l="1"/>
  <c r="J816" i="1" s="1"/>
  <c r="G817" i="1"/>
  <c r="H817" i="1" s="1"/>
  <c r="I817" i="1" l="1"/>
  <c r="J817" i="1" s="1"/>
  <c r="G818" i="1"/>
  <c r="H818" i="1" s="1"/>
  <c r="I818" i="1" l="1"/>
  <c r="J818" i="1" s="1"/>
  <c r="G819" i="1"/>
  <c r="H819" i="1" s="1"/>
  <c r="I819" i="1" l="1"/>
  <c r="J819" i="1" s="1"/>
  <c r="G820" i="1"/>
  <c r="H820" i="1" s="1"/>
  <c r="I820" i="1" l="1"/>
  <c r="J820" i="1" s="1"/>
  <c r="G821" i="1"/>
  <c r="H821" i="1" s="1"/>
  <c r="I821" i="1" l="1"/>
  <c r="J821" i="1" s="1"/>
  <c r="G822" i="1"/>
  <c r="H822" i="1" s="1"/>
  <c r="I822" i="1" l="1"/>
  <c r="J822" i="1" s="1"/>
  <c r="G823" i="1"/>
  <c r="H823" i="1" s="1"/>
  <c r="I823" i="1" l="1"/>
  <c r="J823" i="1" s="1"/>
  <c r="G824" i="1"/>
  <c r="H824" i="1" s="1"/>
  <c r="I824" i="1" l="1"/>
  <c r="J824" i="1" s="1"/>
  <c r="G825" i="1"/>
  <c r="H825" i="1" s="1"/>
  <c r="I825" i="1" l="1"/>
  <c r="J825" i="1" s="1"/>
  <c r="G826" i="1"/>
  <c r="H826" i="1" s="1"/>
  <c r="I826" i="1" l="1"/>
  <c r="J826" i="1" s="1"/>
  <c r="G827" i="1"/>
  <c r="H827" i="1" s="1"/>
  <c r="I827" i="1" l="1"/>
  <c r="J827" i="1" s="1"/>
  <c r="G828" i="1"/>
  <c r="H828" i="1" s="1"/>
  <c r="I828" i="1" l="1"/>
  <c r="J828" i="1" s="1"/>
  <c r="G829" i="1"/>
  <c r="H829" i="1" s="1"/>
  <c r="I829" i="1" l="1"/>
  <c r="J829" i="1" s="1"/>
  <c r="G830" i="1"/>
  <c r="H830" i="1" s="1"/>
  <c r="I830" i="1" l="1"/>
  <c r="J830" i="1" s="1"/>
  <c r="G831" i="1"/>
  <c r="H831" i="1" s="1"/>
  <c r="I831" i="1" l="1"/>
  <c r="B43" i="6" s="1"/>
  <c r="G832" i="1"/>
  <c r="H832" i="1" s="1"/>
  <c r="J831" i="1" l="1"/>
  <c r="D43" i="6"/>
  <c r="E43" i="6" s="1"/>
  <c r="I832" i="1"/>
  <c r="J832" i="1" s="1"/>
  <c r="G833" i="1"/>
  <c r="H833" i="1" s="1"/>
  <c r="F43" i="6" l="1"/>
  <c r="I833" i="1"/>
  <c r="J833" i="1" s="1"/>
  <c r="G834" i="1"/>
  <c r="H834" i="1" s="1"/>
  <c r="I834" i="1" l="1"/>
  <c r="J834" i="1" s="1"/>
  <c r="G835" i="1"/>
  <c r="H835" i="1" s="1"/>
  <c r="I835" i="1" l="1"/>
  <c r="J835" i="1" s="1"/>
  <c r="G836" i="1"/>
  <c r="H836" i="1" s="1"/>
  <c r="I836" i="1" l="1"/>
  <c r="J836" i="1" s="1"/>
  <c r="G837" i="1"/>
  <c r="H837" i="1" s="1"/>
  <c r="I837" i="1" l="1"/>
  <c r="J837" i="1" s="1"/>
  <c r="G838" i="1"/>
  <c r="H838" i="1" s="1"/>
  <c r="I838" i="1" l="1"/>
  <c r="J838" i="1" s="1"/>
  <c r="G839" i="1"/>
  <c r="H839" i="1" s="1"/>
  <c r="I839" i="1" l="1"/>
  <c r="J839" i="1" s="1"/>
  <c r="G840" i="1"/>
  <c r="H840" i="1" s="1"/>
  <c r="I840" i="1" l="1"/>
  <c r="J840" i="1" s="1"/>
  <c r="G841" i="1"/>
  <c r="H841" i="1" s="1"/>
  <c r="I841" i="1" l="1"/>
  <c r="J841" i="1" s="1"/>
  <c r="G842" i="1"/>
  <c r="H842" i="1" s="1"/>
  <c r="I842" i="1" l="1"/>
  <c r="J842" i="1" s="1"/>
  <c r="G843" i="1"/>
  <c r="H843" i="1" s="1"/>
  <c r="I843" i="1" l="1"/>
  <c r="J843" i="1" s="1"/>
  <c r="G844" i="1"/>
  <c r="H844" i="1" s="1"/>
  <c r="I844" i="1" l="1"/>
  <c r="J844" i="1" s="1"/>
  <c r="G845" i="1"/>
  <c r="H845" i="1" s="1"/>
  <c r="I845" i="1" l="1"/>
  <c r="J845" i="1" s="1"/>
  <c r="G846" i="1"/>
  <c r="H846" i="1" s="1"/>
  <c r="I846" i="1" l="1"/>
  <c r="J846" i="1" s="1"/>
  <c r="G847" i="1"/>
  <c r="H847" i="1" s="1"/>
  <c r="I847" i="1" l="1"/>
  <c r="J847" i="1" s="1"/>
  <c r="G848" i="1"/>
  <c r="H848" i="1" s="1"/>
  <c r="I848" i="1" l="1"/>
  <c r="J848" i="1" s="1"/>
  <c r="G849" i="1"/>
  <c r="H849" i="1" s="1"/>
  <c r="I849" i="1" l="1"/>
  <c r="J849" i="1" s="1"/>
  <c r="G850" i="1"/>
  <c r="H850" i="1" s="1"/>
  <c r="I850" i="1" l="1"/>
  <c r="B44" i="6" s="1"/>
  <c r="G851" i="1"/>
  <c r="H851" i="1" s="1"/>
  <c r="J850" i="1" l="1"/>
  <c r="D44" i="6"/>
  <c r="E44" i="6" s="1"/>
  <c r="I851" i="1"/>
  <c r="J851" i="1" s="1"/>
  <c r="G852" i="1"/>
  <c r="H852" i="1" s="1"/>
  <c r="F44" i="6" l="1"/>
  <c r="I852" i="1"/>
  <c r="J852" i="1" s="1"/>
  <c r="G853" i="1"/>
  <c r="H853" i="1" s="1"/>
  <c r="I853" i="1" l="1"/>
  <c r="J853" i="1" s="1"/>
  <c r="G854" i="1"/>
  <c r="H854" i="1" s="1"/>
  <c r="I854" i="1" l="1"/>
  <c r="J854" i="1" s="1"/>
  <c r="G855" i="1"/>
  <c r="H855" i="1" s="1"/>
  <c r="I855" i="1" l="1"/>
  <c r="J855" i="1" s="1"/>
  <c r="G856" i="1"/>
  <c r="H856" i="1" s="1"/>
  <c r="I856" i="1" l="1"/>
  <c r="J856" i="1" s="1"/>
  <c r="G857" i="1"/>
  <c r="H857" i="1" s="1"/>
  <c r="I857" i="1" l="1"/>
  <c r="J857" i="1" s="1"/>
  <c r="G858" i="1"/>
  <c r="H858" i="1" s="1"/>
  <c r="I858" i="1" l="1"/>
  <c r="J858" i="1" s="1"/>
  <c r="G859" i="1"/>
  <c r="H859" i="1" s="1"/>
  <c r="I859" i="1" l="1"/>
  <c r="J859" i="1" s="1"/>
  <c r="G860" i="1"/>
  <c r="H860" i="1" s="1"/>
  <c r="I860" i="1" l="1"/>
  <c r="J860" i="1" s="1"/>
  <c r="G861" i="1"/>
  <c r="H861" i="1" s="1"/>
  <c r="I861" i="1" l="1"/>
  <c r="J861" i="1" s="1"/>
  <c r="G862" i="1"/>
  <c r="H862" i="1" s="1"/>
  <c r="I862" i="1" l="1"/>
  <c r="J862" i="1" s="1"/>
  <c r="G863" i="1"/>
  <c r="H863" i="1" s="1"/>
  <c r="I863" i="1" l="1"/>
  <c r="J863" i="1" s="1"/>
  <c r="G864" i="1"/>
  <c r="H864" i="1" s="1"/>
  <c r="I864" i="1" l="1"/>
  <c r="J864" i="1" s="1"/>
  <c r="G865" i="1"/>
  <c r="H865" i="1" s="1"/>
  <c r="I865" i="1" l="1"/>
  <c r="J865" i="1" s="1"/>
  <c r="G866" i="1"/>
  <c r="H866" i="1" s="1"/>
  <c r="I866" i="1" l="1"/>
  <c r="J866" i="1" s="1"/>
  <c r="G867" i="1"/>
  <c r="H867" i="1" s="1"/>
  <c r="I867" i="1" l="1"/>
  <c r="J867" i="1" s="1"/>
  <c r="G868" i="1"/>
  <c r="H868" i="1" s="1"/>
  <c r="I868" i="1" l="1"/>
  <c r="J868" i="1" s="1"/>
  <c r="G869" i="1"/>
  <c r="H869" i="1" s="1"/>
  <c r="I869" i="1" l="1"/>
  <c r="J869" i="1" s="1"/>
  <c r="G870" i="1"/>
  <c r="H870" i="1" s="1"/>
  <c r="I870" i="1" l="1"/>
  <c r="J870" i="1" s="1"/>
  <c r="G871" i="1"/>
  <c r="H871" i="1" s="1"/>
  <c r="I871" i="1" l="1"/>
  <c r="J871" i="1" s="1"/>
  <c r="G872" i="1"/>
  <c r="H872" i="1" s="1"/>
  <c r="I872" i="1" l="1"/>
  <c r="B45" i="6" s="1"/>
  <c r="G873" i="1"/>
  <c r="H873" i="1" s="1"/>
  <c r="J872" i="1" l="1"/>
  <c r="D45" i="6"/>
  <c r="E45" i="6" s="1"/>
  <c r="I873" i="1"/>
  <c r="J873" i="1" s="1"/>
  <c r="G874" i="1"/>
  <c r="H874" i="1" s="1"/>
  <c r="F45" i="6" l="1"/>
  <c r="I874" i="1"/>
  <c r="J874" i="1" s="1"/>
  <c r="G875" i="1"/>
  <c r="H875" i="1" s="1"/>
  <c r="I875" i="1" l="1"/>
  <c r="J875" i="1" s="1"/>
  <c r="G876" i="1"/>
  <c r="H876" i="1" s="1"/>
  <c r="I876" i="1" l="1"/>
  <c r="J876" i="1" s="1"/>
  <c r="G877" i="1"/>
  <c r="H877" i="1" s="1"/>
  <c r="I877" i="1" l="1"/>
  <c r="J877" i="1" s="1"/>
  <c r="G878" i="1"/>
  <c r="H878" i="1" s="1"/>
  <c r="I878" i="1" l="1"/>
  <c r="J878" i="1" s="1"/>
  <c r="G879" i="1"/>
  <c r="H879" i="1" s="1"/>
  <c r="I879" i="1" l="1"/>
  <c r="J879" i="1" s="1"/>
  <c r="G880" i="1"/>
  <c r="H880" i="1" s="1"/>
  <c r="I880" i="1" l="1"/>
  <c r="J880" i="1" s="1"/>
  <c r="G881" i="1"/>
  <c r="H881" i="1" s="1"/>
  <c r="I881" i="1" l="1"/>
  <c r="J881" i="1" s="1"/>
  <c r="G882" i="1"/>
  <c r="H882" i="1" s="1"/>
  <c r="I882" i="1" l="1"/>
  <c r="J882" i="1" s="1"/>
  <c r="G883" i="1"/>
  <c r="H883" i="1" s="1"/>
  <c r="I883" i="1" l="1"/>
  <c r="J883" i="1" s="1"/>
  <c r="G884" i="1"/>
  <c r="H884" i="1" s="1"/>
  <c r="I884" i="1" l="1"/>
  <c r="J884" i="1" s="1"/>
  <c r="G885" i="1"/>
  <c r="H885" i="1" s="1"/>
  <c r="I885" i="1" l="1"/>
  <c r="J885" i="1" s="1"/>
  <c r="G886" i="1"/>
  <c r="H886" i="1" s="1"/>
  <c r="I886" i="1" l="1"/>
  <c r="J886" i="1" s="1"/>
  <c r="G887" i="1"/>
  <c r="H887" i="1" s="1"/>
  <c r="I887" i="1" l="1"/>
  <c r="J887" i="1" s="1"/>
  <c r="G888" i="1"/>
  <c r="H888" i="1" s="1"/>
  <c r="I888" i="1" l="1"/>
  <c r="J888" i="1" s="1"/>
  <c r="G889" i="1"/>
  <c r="H889" i="1" s="1"/>
  <c r="I889" i="1" l="1"/>
  <c r="J889" i="1" s="1"/>
  <c r="G890" i="1"/>
  <c r="H890" i="1" s="1"/>
  <c r="I890" i="1" l="1"/>
  <c r="J890" i="1" s="1"/>
  <c r="G891" i="1"/>
  <c r="H891" i="1" s="1"/>
  <c r="I891" i="1" l="1"/>
  <c r="J891" i="1" s="1"/>
  <c r="G892" i="1"/>
  <c r="H892" i="1" s="1"/>
  <c r="I892" i="1" l="1"/>
  <c r="J892" i="1" s="1"/>
  <c r="G893" i="1"/>
  <c r="H893" i="1" s="1"/>
  <c r="I893" i="1" l="1"/>
  <c r="J893" i="1" s="1"/>
  <c r="G894" i="1"/>
  <c r="H894" i="1" s="1"/>
  <c r="I894" i="1" l="1"/>
  <c r="B46" i="6" s="1"/>
  <c r="G895" i="1"/>
  <c r="H895" i="1" s="1"/>
  <c r="J894" i="1" l="1"/>
  <c r="D46" i="6"/>
  <c r="E46" i="6" s="1"/>
  <c r="I895" i="1"/>
  <c r="J895" i="1" s="1"/>
  <c r="G896" i="1"/>
  <c r="H896" i="1" s="1"/>
  <c r="F46" i="6" l="1"/>
  <c r="I896" i="1"/>
  <c r="J896" i="1" s="1"/>
  <c r="G897" i="1"/>
  <c r="H897" i="1" s="1"/>
  <c r="I897" i="1" l="1"/>
  <c r="J897" i="1" s="1"/>
  <c r="G898" i="1"/>
  <c r="H898" i="1" s="1"/>
  <c r="I898" i="1" l="1"/>
  <c r="J898" i="1" s="1"/>
  <c r="G899" i="1"/>
  <c r="H899" i="1" s="1"/>
  <c r="I899" i="1" l="1"/>
  <c r="J899" i="1" s="1"/>
  <c r="G900" i="1"/>
  <c r="H900" i="1" s="1"/>
  <c r="I900" i="1" l="1"/>
  <c r="J900" i="1" s="1"/>
  <c r="G901" i="1"/>
  <c r="H901" i="1" s="1"/>
  <c r="I901" i="1" l="1"/>
  <c r="J901" i="1" s="1"/>
  <c r="G902" i="1"/>
  <c r="H902" i="1" s="1"/>
  <c r="I902" i="1" l="1"/>
  <c r="J902" i="1" s="1"/>
  <c r="G903" i="1"/>
  <c r="H903" i="1" s="1"/>
  <c r="I903" i="1" l="1"/>
  <c r="J903" i="1" s="1"/>
  <c r="G904" i="1"/>
  <c r="H904" i="1" s="1"/>
  <c r="I904" i="1" l="1"/>
  <c r="J904" i="1" s="1"/>
  <c r="G905" i="1"/>
  <c r="H905" i="1" s="1"/>
  <c r="I905" i="1" l="1"/>
  <c r="J905" i="1" s="1"/>
  <c r="G906" i="1"/>
  <c r="H906" i="1" s="1"/>
  <c r="I906" i="1" l="1"/>
  <c r="J906" i="1" s="1"/>
  <c r="G907" i="1"/>
  <c r="H907" i="1" s="1"/>
  <c r="I907" i="1" l="1"/>
  <c r="J907" i="1" s="1"/>
  <c r="G908" i="1"/>
  <c r="H908" i="1" s="1"/>
  <c r="I908" i="1" l="1"/>
  <c r="J908" i="1" s="1"/>
  <c r="G909" i="1"/>
  <c r="H909" i="1" s="1"/>
  <c r="I909" i="1" l="1"/>
  <c r="J909" i="1" s="1"/>
  <c r="G910" i="1"/>
  <c r="H910" i="1" s="1"/>
  <c r="I910" i="1" l="1"/>
  <c r="J910" i="1" s="1"/>
  <c r="G911" i="1"/>
  <c r="H911" i="1" s="1"/>
  <c r="I911" i="1" l="1"/>
  <c r="J911" i="1" s="1"/>
  <c r="G912" i="1"/>
  <c r="H912" i="1" s="1"/>
  <c r="I912" i="1" l="1"/>
  <c r="J912" i="1" s="1"/>
  <c r="G913" i="1"/>
  <c r="H913" i="1" s="1"/>
  <c r="I913" i="1" l="1"/>
  <c r="B47" i="6" s="1"/>
  <c r="G914" i="1"/>
  <c r="H914" i="1" s="1"/>
  <c r="J913" i="1" l="1"/>
  <c r="D47" i="6"/>
  <c r="E47" i="6" s="1"/>
  <c r="I914" i="1"/>
  <c r="J914" i="1" s="1"/>
  <c r="G915" i="1"/>
  <c r="H915" i="1" s="1"/>
  <c r="F47" i="6" l="1"/>
  <c r="I915" i="1"/>
  <c r="J915" i="1" s="1"/>
  <c r="G916" i="1"/>
  <c r="H916" i="1" s="1"/>
  <c r="I916" i="1" l="1"/>
  <c r="J916" i="1" s="1"/>
  <c r="G917" i="1"/>
  <c r="H917" i="1" s="1"/>
  <c r="I917" i="1" l="1"/>
  <c r="J917" i="1" s="1"/>
  <c r="G918" i="1"/>
  <c r="H918" i="1" s="1"/>
  <c r="I918" i="1" l="1"/>
  <c r="J918" i="1" s="1"/>
  <c r="G919" i="1"/>
  <c r="H919" i="1" s="1"/>
  <c r="I919" i="1" l="1"/>
  <c r="J919" i="1" s="1"/>
  <c r="G920" i="1"/>
  <c r="H920" i="1" s="1"/>
  <c r="I920" i="1" l="1"/>
  <c r="J920" i="1" s="1"/>
  <c r="G921" i="1"/>
  <c r="H921" i="1" s="1"/>
  <c r="I921" i="1" l="1"/>
  <c r="J921" i="1" s="1"/>
  <c r="G922" i="1"/>
  <c r="H922" i="1" s="1"/>
  <c r="I922" i="1" l="1"/>
  <c r="J922" i="1" s="1"/>
  <c r="G923" i="1"/>
  <c r="H923" i="1" s="1"/>
  <c r="I923" i="1" l="1"/>
  <c r="J923" i="1" s="1"/>
  <c r="G924" i="1"/>
  <c r="H924" i="1" s="1"/>
  <c r="I924" i="1" l="1"/>
  <c r="J924" i="1" s="1"/>
  <c r="G925" i="1"/>
  <c r="H925" i="1" s="1"/>
  <c r="I925" i="1" l="1"/>
  <c r="J925" i="1" s="1"/>
  <c r="G926" i="1"/>
  <c r="H926" i="1" s="1"/>
  <c r="I926" i="1" l="1"/>
  <c r="J926" i="1" s="1"/>
  <c r="G927" i="1"/>
  <c r="H927" i="1" s="1"/>
  <c r="I927" i="1" l="1"/>
  <c r="J927" i="1" s="1"/>
  <c r="G928" i="1"/>
  <c r="H928" i="1" s="1"/>
  <c r="I928" i="1" l="1"/>
  <c r="J928" i="1" s="1"/>
  <c r="G929" i="1"/>
  <c r="H929" i="1" s="1"/>
  <c r="I929" i="1" l="1"/>
  <c r="B48" i="6" s="1"/>
  <c r="G930" i="1"/>
  <c r="H930" i="1" s="1"/>
  <c r="J929" i="1" l="1"/>
  <c r="D48" i="6"/>
  <c r="E48" i="6" s="1"/>
  <c r="I930" i="1"/>
  <c r="J930" i="1" s="1"/>
  <c r="G931" i="1"/>
  <c r="H931" i="1" s="1"/>
  <c r="F48" i="6" l="1"/>
  <c r="I931" i="1"/>
  <c r="J931" i="1" s="1"/>
  <c r="G932" i="1"/>
  <c r="H932" i="1" s="1"/>
  <c r="I932" i="1" l="1"/>
  <c r="J932" i="1" s="1"/>
  <c r="G933" i="1"/>
  <c r="H933" i="1" s="1"/>
  <c r="I933" i="1" l="1"/>
  <c r="J933" i="1" s="1"/>
  <c r="G934" i="1"/>
  <c r="H934" i="1" s="1"/>
  <c r="I934" i="1" l="1"/>
  <c r="J934" i="1" s="1"/>
  <c r="G935" i="1"/>
  <c r="H935" i="1" s="1"/>
  <c r="I935" i="1" l="1"/>
  <c r="J935" i="1" s="1"/>
  <c r="G936" i="1"/>
  <c r="H936" i="1" s="1"/>
  <c r="I936" i="1" l="1"/>
  <c r="J936" i="1" s="1"/>
  <c r="G937" i="1"/>
  <c r="H937" i="1" s="1"/>
  <c r="I937" i="1" l="1"/>
  <c r="J937" i="1" s="1"/>
  <c r="G938" i="1"/>
  <c r="H938" i="1" s="1"/>
  <c r="I938" i="1" l="1"/>
  <c r="J938" i="1" s="1"/>
  <c r="G939" i="1"/>
  <c r="H939" i="1" s="1"/>
  <c r="I939" i="1" l="1"/>
  <c r="J939" i="1" s="1"/>
  <c r="G940" i="1"/>
  <c r="H940" i="1" s="1"/>
  <c r="I940" i="1" l="1"/>
  <c r="J940" i="1" s="1"/>
  <c r="G941" i="1"/>
  <c r="H941" i="1" s="1"/>
  <c r="I941" i="1" l="1"/>
  <c r="J941" i="1" s="1"/>
  <c r="G942" i="1"/>
  <c r="H942" i="1" s="1"/>
  <c r="I942" i="1" l="1"/>
  <c r="J942" i="1" s="1"/>
  <c r="G943" i="1"/>
  <c r="H943" i="1" s="1"/>
  <c r="I943" i="1" l="1"/>
  <c r="J943" i="1" s="1"/>
  <c r="G944" i="1"/>
  <c r="H944" i="1" s="1"/>
  <c r="I944" i="1" l="1"/>
  <c r="J944" i="1" s="1"/>
  <c r="G945" i="1"/>
  <c r="H945" i="1" s="1"/>
  <c r="I945" i="1" l="1"/>
  <c r="J945" i="1" s="1"/>
  <c r="G946" i="1"/>
  <c r="H946" i="1" s="1"/>
  <c r="I946" i="1" l="1"/>
  <c r="J946" i="1" s="1"/>
  <c r="G947" i="1"/>
  <c r="H947" i="1" s="1"/>
  <c r="I947" i="1" l="1"/>
  <c r="J947" i="1" s="1"/>
  <c r="G948" i="1"/>
  <c r="H948" i="1" s="1"/>
  <c r="I948" i="1" l="1"/>
  <c r="J948" i="1" s="1"/>
  <c r="G949" i="1"/>
  <c r="H949" i="1" s="1"/>
  <c r="I949" i="1" l="1"/>
  <c r="J949" i="1" s="1"/>
  <c r="G950" i="1"/>
  <c r="H950" i="1" s="1"/>
  <c r="I950" i="1" l="1"/>
  <c r="J950" i="1" s="1"/>
  <c r="G951" i="1"/>
  <c r="H951" i="1" s="1"/>
  <c r="I951" i="1" l="1"/>
  <c r="B49" i="6" s="1"/>
  <c r="G952" i="1"/>
  <c r="H952" i="1" s="1"/>
  <c r="J951" i="1" l="1"/>
  <c r="D49" i="6"/>
  <c r="E49" i="6" s="1"/>
  <c r="I952" i="1"/>
  <c r="J952" i="1" s="1"/>
  <c r="G953" i="1"/>
  <c r="H953" i="1" s="1"/>
  <c r="F49" i="6" l="1"/>
  <c r="I953" i="1"/>
  <c r="J953" i="1" s="1"/>
  <c r="G954" i="1"/>
  <c r="H954" i="1" s="1"/>
  <c r="I954" i="1" l="1"/>
  <c r="J954" i="1" s="1"/>
  <c r="G955" i="1"/>
  <c r="H955" i="1" s="1"/>
  <c r="I955" i="1" l="1"/>
  <c r="J955" i="1" s="1"/>
  <c r="G956" i="1"/>
  <c r="H956" i="1" s="1"/>
  <c r="I956" i="1" l="1"/>
  <c r="J956" i="1" s="1"/>
  <c r="G957" i="1"/>
  <c r="H957" i="1" s="1"/>
  <c r="I957" i="1" l="1"/>
  <c r="J957" i="1" s="1"/>
  <c r="G958" i="1"/>
  <c r="H958" i="1" s="1"/>
  <c r="I958" i="1" l="1"/>
  <c r="J958" i="1" s="1"/>
  <c r="G959" i="1"/>
  <c r="H959" i="1" s="1"/>
  <c r="I959" i="1" l="1"/>
  <c r="J959" i="1" s="1"/>
  <c r="G960" i="1"/>
  <c r="H960" i="1" s="1"/>
  <c r="I960" i="1" l="1"/>
  <c r="J960" i="1" s="1"/>
  <c r="G961" i="1"/>
  <c r="H961" i="1" s="1"/>
  <c r="I961" i="1" l="1"/>
  <c r="J961" i="1" s="1"/>
  <c r="G962" i="1"/>
  <c r="H962" i="1" s="1"/>
  <c r="I962" i="1" l="1"/>
  <c r="J962" i="1" s="1"/>
  <c r="G963" i="1"/>
  <c r="H963" i="1" s="1"/>
  <c r="I963" i="1" l="1"/>
  <c r="J963" i="1" s="1"/>
  <c r="G964" i="1"/>
  <c r="H964" i="1" s="1"/>
  <c r="I964" i="1" l="1"/>
  <c r="J964" i="1" s="1"/>
  <c r="G965" i="1"/>
  <c r="H965" i="1" s="1"/>
  <c r="I965" i="1" l="1"/>
  <c r="J965" i="1" s="1"/>
  <c r="G966" i="1"/>
  <c r="H966" i="1" s="1"/>
  <c r="I966" i="1" l="1"/>
  <c r="J966" i="1" s="1"/>
  <c r="G967" i="1"/>
  <c r="H967" i="1" s="1"/>
  <c r="I967" i="1" l="1"/>
  <c r="J967" i="1" s="1"/>
  <c r="G968" i="1"/>
  <c r="H968" i="1" s="1"/>
  <c r="I968" i="1" l="1"/>
  <c r="J968" i="1" s="1"/>
  <c r="G969" i="1"/>
  <c r="H969" i="1" s="1"/>
  <c r="I969" i="1" l="1"/>
  <c r="J969" i="1" s="1"/>
  <c r="G970" i="1"/>
  <c r="H970" i="1" s="1"/>
  <c r="I970" i="1" l="1"/>
  <c r="J970" i="1" s="1"/>
  <c r="G971" i="1"/>
  <c r="H971" i="1" s="1"/>
  <c r="I971" i="1" l="1"/>
  <c r="J971" i="1" s="1"/>
  <c r="G972" i="1"/>
  <c r="H972" i="1" s="1"/>
  <c r="I972" i="1" l="1"/>
  <c r="J972" i="1" s="1"/>
  <c r="G973" i="1"/>
  <c r="H973" i="1" s="1"/>
  <c r="I973" i="1" l="1"/>
  <c r="J973" i="1" s="1"/>
  <c r="G974" i="1"/>
  <c r="H974" i="1" s="1"/>
  <c r="I974" i="1" l="1"/>
  <c r="B50" i="6" s="1"/>
  <c r="G975" i="1"/>
  <c r="H975" i="1" s="1"/>
  <c r="D50" i="6" l="1"/>
  <c r="E50" i="6" s="1"/>
  <c r="C6" i="2"/>
  <c r="J974" i="1"/>
  <c r="I975" i="1"/>
  <c r="J975" i="1" s="1"/>
  <c r="G976" i="1"/>
  <c r="H976" i="1" s="1"/>
  <c r="H6" i="6" l="1"/>
  <c r="U21" i="6" s="1"/>
  <c r="F50" i="6"/>
  <c r="N6" i="2"/>
  <c r="O6" i="2"/>
  <c r="I976" i="1"/>
  <c r="J976" i="1" s="1"/>
  <c r="P6" i="2"/>
  <c r="G977" i="1"/>
  <c r="H977" i="1" s="1"/>
  <c r="M28" i="2" l="1"/>
  <c r="N28" i="2"/>
  <c r="O28" i="2"/>
  <c r="P28" i="2"/>
  <c r="I977" i="1"/>
  <c r="J977" i="1" s="1"/>
  <c r="G978" i="1"/>
  <c r="H978" i="1" s="1"/>
  <c r="I978" i="1" l="1"/>
  <c r="J978" i="1" s="1"/>
  <c r="G979" i="1"/>
  <c r="H979" i="1" s="1"/>
  <c r="I979" i="1" l="1"/>
  <c r="J979" i="1" s="1"/>
  <c r="G980" i="1"/>
  <c r="H980" i="1" s="1"/>
  <c r="I980" i="1" l="1"/>
  <c r="J980" i="1" s="1"/>
  <c r="G981" i="1"/>
  <c r="H981" i="1" s="1"/>
  <c r="I981" i="1" l="1"/>
  <c r="J981" i="1" s="1"/>
  <c r="G982" i="1"/>
  <c r="H982" i="1" s="1"/>
  <c r="I982" i="1" l="1"/>
  <c r="J982" i="1" s="1"/>
  <c r="G983" i="1"/>
  <c r="H983" i="1" s="1"/>
  <c r="I983" i="1" l="1"/>
  <c r="J983" i="1" s="1"/>
  <c r="G984" i="1"/>
  <c r="H984" i="1" s="1"/>
  <c r="I984" i="1" l="1"/>
  <c r="J984" i="1" s="1"/>
  <c r="G985" i="1"/>
  <c r="H985" i="1" s="1"/>
  <c r="I985" i="1" l="1"/>
  <c r="J985" i="1" s="1"/>
  <c r="G986" i="1"/>
  <c r="H986" i="1" s="1"/>
  <c r="I986" i="1" l="1"/>
  <c r="J986" i="1" s="1"/>
  <c r="G987" i="1"/>
  <c r="H987" i="1" s="1"/>
  <c r="I987" i="1" l="1"/>
  <c r="J987" i="1" s="1"/>
  <c r="G988" i="1"/>
  <c r="H988" i="1" s="1"/>
  <c r="I988" i="1" l="1"/>
  <c r="J988" i="1" s="1"/>
  <c r="G989" i="1"/>
  <c r="H989" i="1" s="1"/>
  <c r="I989" i="1" l="1"/>
  <c r="J989" i="1" s="1"/>
  <c r="G990" i="1"/>
  <c r="H990" i="1" s="1"/>
  <c r="I990" i="1" l="1"/>
  <c r="J990" i="1" s="1"/>
  <c r="G991" i="1"/>
  <c r="H991" i="1" s="1"/>
  <c r="I991" i="1" l="1"/>
  <c r="J991" i="1" s="1"/>
  <c r="G992" i="1"/>
  <c r="H992" i="1" s="1"/>
  <c r="I992" i="1" l="1"/>
  <c r="J992" i="1" s="1"/>
  <c r="G993" i="1"/>
  <c r="H993" i="1" s="1"/>
  <c r="I993" i="1" l="1"/>
  <c r="J993" i="1" s="1"/>
  <c r="G994" i="1"/>
  <c r="H994" i="1" s="1"/>
  <c r="I994" i="1" l="1"/>
  <c r="B51" i="6" s="1"/>
  <c r="G995" i="1"/>
  <c r="H995" i="1" s="1"/>
  <c r="J994" i="1" l="1"/>
  <c r="D51" i="6"/>
  <c r="E51" i="6" s="1"/>
  <c r="I995" i="1"/>
  <c r="J995" i="1" s="1"/>
  <c r="G996" i="1"/>
  <c r="H996" i="1" s="1"/>
  <c r="F51" i="6" l="1"/>
  <c r="I996" i="1"/>
  <c r="J996" i="1" s="1"/>
  <c r="G997" i="1"/>
  <c r="H997" i="1" s="1"/>
  <c r="I997" i="1" l="1"/>
  <c r="J997" i="1" s="1"/>
  <c r="G998" i="1"/>
  <c r="H998" i="1" s="1"/>
  <c r="I998" i="1" l="1"/>
  <c r="J998" i="1" s="1"/>
  <c r="G999" i="1"/>
  <c r="H999" i="1" s="1"/>
  <c r="I999" i="1" l="1"/>
  <c r="J999" i="1" s="1"/>
  <c r="G1000" i="1"/>
  <c r="H1000" i="1" s="1"/>
  <c r="I1000" i="1" l="1"/>
  <c r="J1000" i="1" s="1"/>
  <c r="G1001" i="1"/>
  <c r="H1001" i="1" s="1"/>
  <c r="I1001" i="1" l="1"/>
  <c r="J1001" i="1" s="1"/>
  <c r="G1002" i="1"/>
  <c r="H1002" i="1" s="1"/>
  <c r="I1002" i="1" l="1"/>
  <c r="J1002" i="1" s="1"/>
  <c r="G1003" i="1"/>
  <c r="H1003" i="1" s="1"/>
  <c r="I1003" i="1" l="1"/>
  <c r="J1003" i="1" s="1"/>
  <c r="G1004" i="1"/>
  <c r="H1004" i="1" s="1"/>
  <c r="I1004" i="1" l="1"/>
  <c r="J1004" i="1" s="1"/>
  <c r="G1005" i="1"/>
  <c r="H1005" i="1" s="1"/>
  <c r="I1005" i="1" l="1"/>
  <c r="J1005" i="1" s="1"/>
  <c r="G1006" i="1"/>
  <c r="H1006" i="1" s="1"/>
  <c r="I1006" i="1" l="1"/>
  <c r="J1006" i="1" s="1"/>
  <c r="G1007" i="1"/>
  <c r="H1007" i="1" s="1"/>
  <c r="I1007" i="1" l="1"/>
  <c r="J1007" i="1" s="1"/>
  <c r="G1008" i="1"/>
  <c r="H1008" i="1" s="1"/>
  <c r="I1008" i="1" l="1"/>
  <c r="J1008" i="1" s="1"/>
  <c r="G1009" i="1"/>
  <c r="H1009" i="1" s="1"/>
  <c r="I1009" i="1" l="1"/>
  <c r="B52" i="6" s="1"/>
  <c r="G1010" i="1"/>
  <c r="H1010" i="1" s="1"/>
  <c r="J1009" i="1" l="1"/>
  <c r="D52" i="6"/>
  <c r="E52" i="6" s="1"/>
  <c r="I1010" i="1"/>
  <c r="J1010" i="1" s="1"/>
  <c r="G1011" i="1"/>
  <c r="H1011" i="1" s="1"/>
  <c r="F52" i="6" l="1"/>
  <c r="I1011" i="1"/>
  <c r="J1011" i="1" s="1"/>
  <c r="G1012" i="1"/>
  <c r="H1012" i="1" s="1"/>
  <c r="I1012" i="1" l="1"/>
  <c r="J1012" i="1" s="1"/>
  <c r="G1013" i="1"/>
  <c r="H1013" i="1" s="1"/>
  <c r="I1013" i="1" l="1"/>
  <c r="J1013" i="1" s="1"/>
  <c r="G1014" i="1"/>
  <c r="H1014" i="1" s="1"/>
  <c r="I1014" i="1" l="1"/>
  <c r="J1014" i="1" s="1"/>
  <c r="G1015" i="1"/>
  <c r="H1015" i="1" s="1"/>
  <c r="I1015" i="1" l="1"/>
  <c r="J1015" i="1" s="1"/>
  <c r="G1016" i="1"/>
  <c r="H1016" i="1" s="1"/>
  <c r="I1016" i="1" l="1"/>
  <c r="J1016" i="1" s="1"/>
  <c r="G1017" i="1"/>
  <c r="H1017" i="1" s="1"/>
  <c r="I1017" i="1" l="1"/>
  <c r="J1017" i="1" s="1"/>
  <c r="G1018" i="1"/>
  <c r="H1018" i="1" s="1"/>
  <c r="I1018" i="1" l="1"/>
  <c r="J1018" i="1" s="1"/>
  <c r="G1019" i="1"/>
  <c r="H1019" i="1" s="1"/>
  <c r="I1019" i="1" l="1"/>
  <c r="J1019" i="1" s="1"/>
  <c r="G1020" i="1"/>
  <c r="H1020" i="1" s="1"/>
  <c r="I1020" i="1" l="1"/>
  <c r="J1020" i="1" s="1"/>
  <c r="G1021" i="1"/>
  <c r="H1021" i="1" s="1"/>
  <c r="I1021" i="1" l="1"/>
  <c r="J1021" i="1" s="1"/>
  <c r="G1022" i="1"/>
  <c r="H1022" i="1" s="1"/>
  <c r="I1022" i="1" l="1"/>
  <c r="J1022" i="1" s="1"/>
  <c r="G1023" i="1"/>
  <c r="H1023" i="1" s="1"/>
  <c r="I1023" i="1" l="1"/>
  <c r="J1023" i="1" s="1"/>
  <c r="G1024" i="1"/>
  <c r="H1024" i="1" s="1"/>
  <c r="I1024" i="1" l="1"/>
  <c r="J1024" i="1" s="1"/>
  <c r="G1025" i="1"/>
  <c r="H1025" i="1" s="1"/>
  <c r="I1025" i="1" l="1"/>
  <c r="J1025" i="1" s="1"/>
  <c r="G1026" i="1"/>
  <c r="H1026" i="1" s="1"/>
  <c r="I1026" i="1" l="1"/>
  <c r="J1026" i="1" s="1"/>
  <c r="G1027" i="1"/>
  <c r="H1027" i="1" s="1"/>
  <c r="I1027" i="1" l="1"/>
  <c r="J1027" i="1" s="1"/>
  <c r="G1028" i="1"/>
  <c r="H1028" i="1" s="1"/>
  <c r="I1028" i="1" l="1"/>
  <c r="J1028" i="1" s="1"/>
  <c r="G1029" i="1"/>
  <c r="H1029" i="1" s="1"/>
  <c r="I1029" i="1" l="1"/>
  <c r="J1029" i="1" s="1"/>
  <c r="G1030" i="1"/>
  <c r="H1030" i="1" s="1"/>
  <c r="I1030" i="1" l="1"/>
  <c r="J1030" i="1" s="1"/>
  <c r="G1031" i="1"/>
  <c r="H1031" i="1" s="1"/>
  <c r="I1031" i="1" l="1"/>
  <c r="J1031" i="1" s="1"/>
  <c r="G1032" i="1"/>
  <c r="H1032" i="1" s="1"/>
  <c r="I1032" i="1" l="1"/>
  <c r="B53" i="6" s="1"/>
  <c r="G1033" i="1"/>
  <c r="H1033" i="1" s="1"/>
  <c r="J1032" i="1" l="1"/>
  <c r="D53" i="6"/>
  <c r="E53" i="6" s="1"/>
  <c r="I1033" i="1"/>
  <c r="J1033" i="1" s="1"/>
  <c r="G1034" i="1"/>
  <c r="H1034" i="1" s="1"/>
  <c r="F53" i="6" l="1"/>
  <c r="I1034" i="1"/>
  <c r="J1034" i="1" s="1"/>
  <c r="G1035" i="1"/>
  <c r="H1035" i="1" s="1"/>
  <c r="I1035" i="1" l="1"/>
  <c r="J1035" i="1" s="1"/>
  <c r="G1036" i="1"/>
  <c r="H1036" i="1" s="1"/>
  <c r="I1036" i="1" l="1"/>
  <c r="J1036" i="1" s="1"/>
  <c r="G1037" i="1"/>
  <c r="H1037" i="1" s="1"/>
  <c r="I1037" i="1" l="1"/>
  <c r="J1037" i="1" s="1"/>
  <c r="G1038" i="1"/>
  <c r="H1038" i="1" s="1"/>
  <c r="I1038" i="1" l="1"/>
  <c r="J1038" i="1" s="1"/>
  <c r="G1039" i="1"/>
  <c r="H1039" i="1" s="1"/>
  <c r="I1039" i="1" l="1"/>
  <c r="J1039" i="1" s="1"/>
  <c r="G1040" i="1"/>
  <c r="H1040" i="1" s="1"/>
  <c r="I1040" i="1" l="1"/>
  <c r="J1040" i="1" s="1"/>
  <c r="G1041" i="1"/>
  <c r="H1041" i="1" s="1"/>
  <c r="I1041" i="1" l="1"/>
  <c r="J1041" i="1" s="1"/>
  <c r="G1042" i="1"/>
  <c r="H1042" i="1" s="1"/>
  <c r="I1042" i="1" l="1"/>
  <c r="J1042" i="1" s="1"/>
  <c r="G1043" i="1"/>
  <c r="H1043" i="1" s="1"/>
  <c r="I1043" i="1" l="1"/>
  <c r="J1043" i="1" s="1"/>
  <c r="G1044" i="1"/>
  <c r="H1044" i="1" s="1"/>
  <c r="I1044" i="1" l="1"/>
  <c r="J1044" i="1" s="1"/>
  <c r="G1045" i="1"/>
  <c r="H1045" i="1" s="1"/>
  <c r="I1045" i="1" l="1"/>
  <c r="J1045" i="1" s="1"/>
  <c r="G1046" i="1"/>
  <c r="H1046" i="1" s="1"/>
  <c r="I1046" i="1" l="1"/>
  <c r="J1046" i="1" s="1"/>
  <c r="G1047" i="1"/>
  <c r="H1047" i="1" s="1"/>
  <c r="I1047" i="1" l="1"/>
  <c r="J1047" i="1" s="1"/>
  <c r="G1048" i="1"/>
  <c r="H1048" i="1" s="1"/>
  <c r="I1048" i="1" l="1"/>
  <c r="J1048" i="1" s="1"/>
  <c r="G1049" i="1"/>
  <c r="H1049" i="1" s="1"/>
  <c r="I1049" i="1" l="1"/>
  <c r="J1049" i="1" s="1"/>
  <c r="G1050" i="1"/>
  <c r="H1050" i="1" s="1"/>
  <c r="I1050" i="1" l="1"/>
  <c r="J1050" i="1" s="1"/>
  <c r="G1051" i="1"/>
  <c r="H1051" i="1" s="1"/>
  <c r="I1051" i="1" l="1"/>
  <c r="B54" i="6" s="1"/>
  <c r="G1052" i="1"/>
  <c r="H1052" i="1" s="1"/>
  <c r="J1051" i="1" l="1"/>
  <c r="D54" i="6"/>
  <c r="E54" i="6" s="1"/>
  <c r="I1052" i="1"/>
  <c r="J1052" i="1" s="1"/>
  <c r="G1053" i="1"/>
  <c r="H1053" i="1" s="1"/>
  <c r="F54" i="6" l="1"/>
  <c r="I1053" i="1"/>
  <c r="J1053" i="1" s="1"/>
  <c r="G1054" i="1"/>
  <c r="H1054" i="1" s="1"/>
  <c r="I1054" i="1" l="1"/>
  <c r="J1054" i="1" s="1"/>
  <c r="G1055" i="1"/>
  <c r="H1055" i="1" s="1"/>
  <c r="I1055" i="1" l="1"/>
  <c r="J1055" i="1" s="1"/>
  <c r="G1056" i="1"/>
  <c r="H1056" i="1" s="1"/>
  <c r="I1056" i="1" l="1"/>
  <c r="J1056" i="1" s="1"/>
  <c r="G1057" i="1"/>
  <c r="H1057" i="1" s="1"/>
  <c r="I1057" i="1" l="1"/>
  <c r="J1057" i="1" s="1"/>
  <c r="G1058" i="1"/>
  <c r="H1058" i="1" s="1"/>
  <c r="I1058" i="1" l="1"/>
  <c r="J1058" i="1" s="1"/>
  <c r="G1059" i="1"/>
  <c r="H1059" i="1" s="1"/>
  <c r="I1059" i="1" l="1"/>
  <c r="J1059" i="1" s="1"/>
  <c r="G1060" i="1"/>
  <c r="H1060" i="1" s="1"/>
  <c r="I1060" i="1" l="1"/>
  <c r="J1060" i="1" s="1"/>
  <c r="G1061" i="1"/>
  <c r="H1061" i="1" s="1"/>
  <c r="I1061" i="1" l="1"/>
  <c r="J1061" i="1" s="1"/>
  <c r="G1062" i="1"/>
  <c r="H1062" i="1" s="1"/>
  <c r="I1062" i="1" l="1"/>
  <c r="J1062" i="1" s="1"/>
  <c r="G1063" i="1"/>
  <c r="H1063" i="1" s="1"/>
  <c r="I1063" i="1" l="1"/>
  <c r="J1063" i="1" s="1"/>
  <c r="G1064" i="1"/>
  <c r="H1064" i="1" s="1"/>
  <c r="I1064" i="1" l="1"/>
  <c r="J1064" i="1" s="1"/>
  <c r="G1065" i="1"/>
  <c r="H1065" i="1" s="1"/>
  <c r="I1065" i="1" l="1"/>
  <c r="J1065" i="1" s="1"/>
  <c r="G1066" i="1"/>
  <c r="H1066" i="1" s="1"/>
  <c r="I1066" i="1" l="1"/>
  <c r="J1066" i="1" s="1"/>
  <c r="G1067" i="1"/>
  <c r="H1067" i="1" s="1"/>
  <c r="I1067" i="1" l="1"/>
  <c r="J1067" i="1" s="1"/>
  <c r="G1068" i="1"/>
  <c r="H1068" i="1" s="1"/>
  <c r="I1068" i="1" l="1"/>
  <c r="J1068" i="1" s="1"/>
  <c r="G1069" i="1"/>
  <c r="H1069" i="1" s="1"/>
  <c r="I1069" i="1" l="1"/>
  <c r="J1069" i="1" s="1"/>
  <c r="G1070" i="1"/>
  <c r="H1070" i="1" s="1"/>
  <c r="I1070" i="1" l="1"/>
  <c r="J1070" i="1" s="1"/>
  <c r="G1071" i="1"/>
  <c r="H1071" i="1" s="1"/>
  <c r="I1071" i="1" l="1"/>
  <c r="J1071" i="1" s="1"/>
  <c r="G1072" i="1"/>
  <c r="H1072" i="1" s="1"/>
  <c r="I1072" i="1" l="1"/>
  <c r="B55" i="6" s="1"/>
  <c r="G1073" i="1"/>
  <c r="H1073" i="1" s="1"/>
  <c r="J1072" i="1" l="1"/>
  <c r="D55" i="6"/>
  <c r="E55" i="6" s="1"/>
  <c r="I1073" i="1"/>
  <c r="J1073" i="1" s="1"/>
  <c r="G1074" i="1"/>
  <c r="H1074" i="1" s="1"/>
  <c r="F55" i="6" l="1"/>
  <c r="I1074" i="1"/>
  <c r="J1074" i="1" s="1"/>
  <c r="G1075" i="1"/>
  <c r="H1075" i="1" s="1"/>
  <c r="I1075" i="1" l="1"/>
  <c r="J1075" i="1" s="1"/>
  <c r="G1076" i="1"/>
  <c r="H1076" i="1" s="1"/>
  <c r="I1076" i="1" l="1"/>
  <c r="J1076" i="1" s="1"/>
  <c r="G1077" i="1"/>
  <c r="H1077" i="1" s="1"/>
  <c r="I1077" i="1" l="1"/>
  <c r="J1077" i="1" s="1"/>
  <c r="G1078" i="1"/>
  <c r="H1078" i="1" s="1"/>
  <c r="I1078" i="1" l="1"/>
  <c r="J1078" i="1" s="1"/>
  <c r="G1079" i="1"/>
  <c r="H1079" i="1" s="1"/>
  <c r="I1079" i="1" l="1"/>
  <c r="J1079" i="1" s="1"/>
  <c r="G1080" i="1"/>
  <c r="H1080" i="1" s="1"/>
  <c r="I1080" i="1" l="1"/>
  <c r="J1080" i="1" s="1"/>
  <c r="G1081" i="1"/>
  <c r="H1081" i="1" s="1"/>
  <c r="I1081" i="1" l="1"/>
  <c r="J1081" i="1" s="1"/>
  <c r="G1082" i="1"/>
  <c r="H1082" i="1" s="1"/>
  <c r="I1082" i="1" l="1"/>
  <c r="J1082" i="1" s="1"/>
  <c r="G1083" i="1"/>
  <c r="H1083" i="1" s="1"/>
  <c r="I1083" i="1" l="1"/>
  <c r="J1083" i="1" s="1"/>
  <c r="G1084" i="1"/>
  <c r="H1084" i="1" s="1"/>
  <c r="I1084" i="1" l="1"/>
  <c r="J1084" i="1" s="1"/>
  <c r="G1085" i="1"/>
  <c r="H1085" i="1" s="1"/>
  <c r="I1085" i="1" l="1"/>
  <c r="J1085" i="1" s="1"/>
  <c r="G1086" i="1"/>
  <c r="H1086" i="1" s="1"/>
  <c r="I1086" i="1" l="1"/>
  <c r="J1086" i="1" s="1"/>
  <c r="G1087" i="1"/>
  <c r="H1087" i="1" s="1"/>
  <c r="I1087" i="1" l="1"/>
  <c r="J1087" i="1" s="1"/>
  <c r="G1088" i="1"/>
  <c r="H1088" i="1" s="1"/>
  <c r="I1088" i="1" l="1"/>
  <c r="J1088" i="1" s="1"/>
  <c r="G1089" i="1"/>
  <c r="H1089" i="1" s="1"/>
  <c r="I1089" i="1" l="1"/>
  <c r="J1089" i="1" s="1"/>
  <c r="G1090" i="1"/>
  <c r="H1090" i="1" s="1"/>
  <c r="I1090" i="1" l="1"/>
  <c r="J1090" i="1" s="1"/>
  <c r="G1091" i="1"/>
  <c r="H1091" i="1" s="1"/>
  <c r="I1091" i="1" l="1"/>
  <c r="J1091" i="1" s="1"/>
  <c r="G1092" i="1"/>
  <c r="H1092" i="1" s="1"/>
  <c r="I1092" i="1" l="1"/>
  <c r="J1092" i="1" s="1"/>
  <c r="G1093" i="1"/>
  <c r="H1093" i="1" s="1"/>
  <c r="I1093" i="1" l="1"/>
  <c r="B56" i="6" s="1"/>
  <c r="G1094" i="1"/>
  <c r="H1094" i="1" s="1"/>
  <c r="J1093" i="1" l="1"/>
  <c r="D56" i="6"/>
  <c r="E56" i="6" s="1"/>
  <c r="I1094" i="1"/>
  <c r="J1094" i="1" s="1"/>
  <c r="G1095" i="1"/>
  <c r="H1095" i="1" s="1"/>
  <c r="F56" i="6" l="1"/>
  <c r="I1095" i="1"/>
  <c r="J1095" i="1" s="1"/>
  <c r="G1096" i="1"/>
  <c r="H1096" i="1" s="1"/>
  <c r="I1096" i="1" l="1"/>
  <c r="J1096" i="1" s="1"/>
  <c r="G1097" i="1"/>
  <c r="H1097" i="1" s="1"/>
  <c r="I1097" i="1" l="1"/>
  <c r="J1097" i="1" s="1"/>
  <c r="G1098" i="1"/>
  <c r="H1098" i="1" s="1"/>
  <c r="I1098" i="1" l="1"/>
  <c r="J1098" i="1" s="1"/>
  <c r="G1099" i="1"/>
  <c r="H1099" i="1" s="1"/>
  <c r="I1099" i="1" l="1"/>
  <c r="J1099" i="1" s="1"/>
  <c r="G1100" i="1"/>
  <c r="H1100" i="1" s="1"/>
  <c r="I1100" i="1" l="1"/>
  <c r="J1100" i="1" s="1"/>
  <c r="G1101" i="1"/>
  <c r="H1101" i="1" s="1"/>
  <c r="I1101" i="1" l="1"/>
  <c r="J1101" i="1" s="1"/>
  <c r="G1102" i="1"/>
  <c r="H1102" i="1" s="1"/>
  <c r="I1102" i="1" l="1"/>
  <c r="J1102" i="1" s="1"/>
  <c r="G1103" i="1"/>
  <c r="H1103" i="1" s="1"/>
  <c r="I1103" i="1" l="1"/>
  <c r="J1103" i="1" s="1"/>
  <c r="G1104" i="1"/>
  <c r="H1104" i="1" s="1"/>
  <c r="I1104" i="1" l="1"/>
  <c r="J1104" i="1" s="1"/>
  <c r="G1105" i="1"/>
  <c r="H1105" i="1" s="1"/>
  <c r="I1105" i="1" l="1"/>
  <c r="J1105" i="1" s="1"/>
  <c r="G1106" i="1"/>
  <c r="H1106" i="1" s="1"/>
  <c r="I1106" i="1" l="1"/>
  <c r="J1106" i="1" s="1"/>
  <c r="G1107" i="1"/>
  <c r="H1107" i="1" s="1"/>
  <c r="I1107" i="1" l="1"/>
  <c r="J1107" i="1" s="1"/>
  <c r="G1108" i="1"/>
  <c r="H1108" i="1" s="1"/>
  <c r="I1108" i="1" l="1"/>
  <c r="J1108" i="1" s="1"/>
  <c r="G1109" i="1"/>
  <c r="H1109" i="1" s="1"/>
  <c r="I1109" i="1" l="1"/>
  <c r="J1109" i="1" s="1"/>
  <c r="G1110" i="1"/>
  <c r="H1110" i="1" s="1"/>
  <c r="I1110" i="1" l="1"/>
  <c r="J1110" i="1" s="1"/>
  <c r="G1111" i="1"/>
  <c r="H1111" i="1" s="1"/>
  <c r="I1111" i="1" l="1"/>
  <c r="J1111" i="1" s="1"/>
  <c r="G1112" i="1"/>
  <c r="H1112" i="1" s="1"/>
  <c r="I1112" i="1" l="1"/>
  <c r="J1112" i="1" s="1"/>
  <c r="G1113" i="1"/>
  <c r="H1113" i="1" s="1"/>
  <c r="I1113" i="1" l="1"/>
  <c r="J1113" i="1" s="1"/>
  <c r="G1114" i="1"/>
  <c r="H1114" i="1" s="1"/>
  <c r="I1114" i="1" l="1"/>
  <c r="B57" i="6" s="1"/>
  <c r="G1115" i="1"/>
  <c r="H1115" i="1" s="1"/>
  <c r="J1114" i="1" l="1"/>
  <c r="D57" i="6"/>
  <c r="E57" i="6" s="1"/>
  <c r="I1115" i="1"/>
  <c r="J1115" i="1" s="1"/>
  <c r="G1116" i="1"/>
  <c r="H1116" i="1" s="1"/>
  <c r="F57" i="6" l="1"/>
  <c r="I1116" i="1"/>
  <c r="J1116" i="1" s="1"/>
  <c r="G1117" i="1"/>
  <c r="H1117" i="1" s="1"/>
  <c r="I1117" i="1" l="1"/>
  <c r="J1117" i="1" s="1"/>
  <c r="G1118" i="1"/>
  <c r="H1118" i="1" s="1"/>
  <c r="I1118" i="1" l="1"/>
  <c r="J1118" i="1" s="1"/>
  <c r="G1119" i="1"/>
  <c r="H1119" i="1" s="1"/>
  <c r="I1119" i="1" l="1"/>
  <c r="J1119" i="1" s="1"/>
  <c r="G1120" i="1"/>
  <c r="H1120" i="1" s="1"/>
  <c r="I1120" i="1" l="1"/>
  <c r="J1120" i="1" s="1"/>
  <c r="G1121" i="1"/>
  <c r="H1121" i="1" s="1"/>
  <c r="I1121" i="1" l="1"/>
  <c r="J1121" i="1" s="1"/>
  <c r="G1122" i="1"/>
  <c r="H1122" i="1" s="1"/>
  <c r="I1122" i="1" l="1"/>
  <c r="J1122" i="1" s="1"/>
  <c r="G1123" i="1"/>
  <c r="H1123" i="1" s="1"/>
  <c r="I1123" i="1" l="1"/>
  <c r="J1123" i="1" s="1"/>
  <c r="G1124" i="1"/>
  <c r="H1124" i="1" s="1"/>
  <c r="I1124" i="1" l="1"/>
  <c r="J1124" i="1" s="1"/>
  <c r="G1125" i="1"/>
  <c r="H1125" i="1" s="1"/>
  <c r="I1125" i="1" l="1"/>
  <c r="J1125" i="1" s="1"/>
  <c r="G1126" i="1"/>
  <c r="H1126" i="1" s="1"/>
  <c r="I1126" i="1" l="1"/>
  <c r="J1126" i="1" s="1"/>
  <c r="G1127" i="1"/>
  <c r="H1127" i="1" s="1"/>
  <c r="I1127" i="1" l="1"/>
  <c r="J1127" i="1" s="1"/>
  <c r="G1128" i="1"/>
  <c r="H1128" i="1" s="1"/>
  <c r="I1128" i="1" l="1"/>
  <c r="J1128" i="1" s="1"/>
  <c r="G1129" i="1"/>
  <c r="H1129" i="1" s="1"/>
  <c r="I1129" i="1" l="1"/>
  <c r="J1129" i="1" s="1"/>
  <c r="G1130" i="1"/>
  <c r="H1130" i="1" s="1"/>
  <c r="I1130" i="1" l="1"/>
  <c r="J1130" i="1" s="1"/>
  <c r="G1131" i="1"/>
  <c r="H1131" i="1" s="1"/>
  <c r="I1131" i="1" l="1"/>
  <c r="J1131" i="1" s="1"/>
  <c r="G1132" i="1"/>
  <c r="H1132" i="1" s="1"/>
  <c r="I1132" i="1" l="1"/>
  <c r="J1132" i="1" s="1"/>
  <c r="G1133" i="1"/>
  <c r="H1133" i="1" s="1"/>
  <c r="I1133" i="1" l="1"/>
  <c r="J1133" i="1" s="1"/>
  <c r="G1134" i="1"/>
  <c r="H1134" i="1" s="1"/>
  <c r="I1134" i="1" l="1"/>
  <c r="J1134" i="1" s="1"/>
  <c r="G1135" i="1"/>
  <c r="H1135" i="1" s="1"/>
  <c r="I1135" i="1" l="1"/>
  <c r="J1135" i="1" s="1"/>
  <c r="G1136" i="1"/>
  <c r="H1136" i="1" s="1"/>
  <c r="I1136" i="1" l="1"/>
  <c r="J1136" i="1" s="1"/>
  <c r="G1137" i="1"/>
  <c r="H1137" i="1" s="1"/>
  <c r="I1137" i="1" l="1"/>
  <c r="B58" i="6" s="1"/>
  <c r="G1138" i="1"/>
  <c r="H1138" i="1" s="1"/>
  <c r="J1137" i="1" l="1"/>
  <c r="D58" i="6"/>
  <c r="E58" i="6" s="1"/>
  <c r="I1138" i="1"/>
  <c r="J1138" i="1" s="1"/>
  <c r="G1139" i="1"/>
  <c r="H1139" i="1" s="1"/>
  <c r="F58" i="6" l="1"/>
  <c r="I1139" i="1"/>
  <c r="J1139" i="1" s="1"/>
  <c r="G1140" i="1"/>
  <c r="H1140" i="1" s="1"/>
  <c r="I1140" i="1" l="1"/>
  <c r="J1140" i="1" s="1"/>
  <c r="G1141" i="1"/>
  <c r="H1141" i="1" s="1"/>
  <c r="I1141" i="1" l="1"/>
  <c r="J1141" i="1" s="1"/>
  <c r="G1142" i="1"/>
  <c r="H1142" i="1" s="1"/>
  <c r="I1142" i="1" l="1"/>
  <c r="J1142" i="1" s="1"/>
  <c r="G1143" i="1"/>
  <c r="H1143" i="1" s="1"/>
  <c r="I1143" i="1" l="1"/>
  <c r="J1143" i="1" s="1"/>
  <c r="G1144" i="1"/>
  <c r="H1144" i="1" s="1"/>
  <c r="I1144" i="1" l="1"/>
  <c r="J1144" i="1" s="1"/>
  <c r="G1145" i="1"/>
  <c r="H1145" i="1" s="1"/>
  <c r="I1145" i="1" l="1"/>
  <c r="J1145" i="1" s="1"/>
  <c r="G1146" i="1"/>
  <c r="H1146" i="1" s="1"/>
  <c r="I1146" i="1" l="1"/>
  <c r="J1146" i="1" s="1"/>
  <c r="G1147" i="1"/>
  <c r="H1147" i="1" s="1"/>
  <c r="I1147" i="1" l="1"/>
  <c r="J1147" i="1" s="1"/>
  <c r="G1148" i="1"/>
  <c r="H1148" i="1" s="1"/>
  <c r="I1148" i="1" l="1"/>
  <c r="J1148" i="1" s="1"/>
  <c r="G1149" i="1"/>
  <c r="H1149" i="1" s="1"/>
  <c r="I1149" i="1" l="1"/>
  <c r="J1149" i="1" s="1"/>
  <c r="G1150" i="1"/>
  <c r="H1150" i="1" s="1"/>
  <c r="I1150" i="1" l="1"/>
  <c r="J1150" i="1" s="1"/>
  <c r="G1151" i="1"/>
  <c r="H1151" i="1" s="1"/>
  <c r="I1151" i="1" l="1"/>
  <c r="J1151" i="1" s="1"/>
  <c r="G1152" i="1"/>
  <c r="H1152" i="1" s="1"/>
  <c r="I1152" i="1" l="1"/>
  <c r="J1152" i="1" s="1"/>
  <c r="G1153" i="1"/>
  <c r="H1153" i="1" s="1"/>
  <c r="I1153" i="1" l="1"/>
  <c r="J1153" i="1" s="1"/>
  <c r="G1154" i="1"/>
  <c r="H1154" i="1" s="1"/>
  <c r="I1154" i="1" l="1"/>
  <c r="J1154" i="1" s="1"/>
  <c r="G1155" i="1"/>
  <c r="H1155" i="1" s="1"/>
  <c r="I1155" i="1" l="1"/>
  <c r="J1155" i="1" s="1"/>
  <c r="G1156" i="1"/>
  <c r="H1156" i="1" s="1"/>
  <c r="I1156" i="1" l="1"/>
  <c r="J1156" i="1" s="1"/>
  <c r="G1157" i="1"/>
  <c r="H1157" i="1" s="1"/>
  <c r="I1157" i="1" l="1"/>
  <c r="J1157" i="1" s="1"/>
  <c r="G1158" i="1"/>
  <c r="H1158" i="1" s="1"/>
  <c r="I1158" i="1" l="1"/>
  <c r="B59" i="6" s="1"/>
  <c r="G1159" i="1"/>
  <c r="H1159" i="1" s="1"/>
  <c r="J1158" i="1" l="1"/>
  <c r="D59" i="6"/>
  <c r="E59" i="6" s="1"/>
  <c r="I1159" i="1"/>
  <c r="J1159" i="1" s="1"/>
  <c r="G1160" i="1"/>
  <c r="H1160" i="1" s="1"/>
  <c r="F59" i="6" l="1"/>
  <c r="I1160" i="1"/>
  <c r="J1160" i="1" s="1"/>
  <c r="G1161" i="1"/>
  <c r="H1161" i="1" s="1"/>
  <c r="I1161" i="1" l="1"/>
  <c r="J1161" i="1" s="1"/>
  <c r="G1162" i="1"/>
  <c r="H1162" i="1" s="1"/>
  <c r="I1162" i="1" l="1"/>
  <c r="J1162" i="1" s="1"/>
  <c r="G1163" i="1"/>
  <c r="H1163" i="1" s="1"/>
  <c r="I1163" i="1" l="1"/>
  <c r="J1163" i="1" s="1"/>
  <c r="G1164" i="1"/>
  <c r="H1164" i="1" s="1"/>
  <c r="I1164" i="1" l="1"/>
  <c r="J1164" i="1" s="1"/>
  <c r="G1165" i="1"/>
  <c r="H1165" i="1" s="1"/>
  <c r="I1165" i="1" l="1"/>
  <c r="J1165" i="1" s="1"/>
  <c r="G1166" i="1"/>
  <c r="H1166" i="1" s="1"/>
  <c r="I1166" i="1" l="1"/>
  <c r="J1166" i="1" s="1"/>
  <c r="G1167" i="1"/>
  <c r="H1167" i="1" s="1"/>
  <c r="I1167" i="1" l="1"/>
  <c r="J1167" i="1" s="1"/>
  <c r="G1168" i="1"/>
  <c r="H1168" i="1" s="1"/>
  <c r="I1168" i="1" l="1"/>
  <c r="J1168" i="1" s="1"/>
  <c r="G1169" i="1"/>
  <c r="H1169" i="1" s="1"/>
  <c r="I1169" i="1" l="1"/>
  <c r="J1169" i="1" s="1"/>
  <c r="G1170" i="1"/>
  <c r="H1170" i="1" s="1"/>
  <c r="I1170" i="1" l="1"/>
  <c r="J1170" i="1" s="1"/>
  <c r="G1171" i="1"/>
  <c r="H1171" i="1" s="1"/>
  <c r="I1171" i="1" l="1"/>
  <c r="J1171" i="1" s="1"/>
  <c r="G1172" i="1"/>
  <c r="H1172" i="1" s="1"/>
  <c r="I1172" i="1" l="1"/>
  <c r="J1172" i="1" s="1"/>
  <c r="G1173" i="1"/>
  <c r="H1173" i="1" s="1"/>
  <c r="I1173" i="1" l="1"/>
  <c r="J1173" i="1" s="1"/>
  <c r="G1174" i="1"/>
  <c r="H1174" i="1" s="1"/>
  <c r="I1174" i="1" l="1"/>
  <c r="B60" i="6" s="1"/>
  <c r="G1175" i="1"/>
  <c r="H1175" i="1" s="1"/>
  <c r="J1174" i="1" l="1"/>
  <c r="D60" i="6"/>
  <c r="E60" i="6" s="1"/>
  <c r="I1175" i="1"/>
  <c r="J1175" i="1" s="1"/>
  <c r="G1176" i="1"/>
  <c r="H1176" i="1" s="1"/>
  <c r="F60" i="6" l="1"/>
  <c r="I1176" i="1"/>
  <c r="J1176" i="1" s="1"/>
  <c r="G1177" i="1"/>
  <c r="H1177" i="1" s="1"/>
  <c r="I1177" i="1" l="1"/>
  <c r="J1177" i="1" s="1"/>
  <c r="G1178" i="1"/>
  <c r="H1178" i="1" s="1"/>
  <c r="I1178" i="1" l="1"/>
  <c r="J1178" i="1" s="1"/>
  <c r="G1179" i="1"/>
  <c r="H1179" i="1" s="1"/>
  <c r="I1179" i="1" l="1"/>
  <c r="J1179" i="1" s="1"/>
  <c r="G1180" i="1"/>
  <c r="H1180" i="1" s="1"/>
  <c r="I1180" i="1" l="1"/>
  <c r="J1180" i="1" s="1"/>
  <c r="G1181" i="1"/>
  <c r="H1181" i="1" s="1"/>
  <c r="I1181" i="1" l="1"/>
  <c r="J1181" i="1" s="1"/>
  <c r="G1182" i="1"/>
  <c r="H1182" i="1" s="1"/>
  <c r="I1182" i="1" l="1"/>
  <c r="J1182" i="1" s="1"/>
  <c r="G1183" i="1"/>
  <c r="H1183" i="1" s="1"/>
  <c r="I1183" i="1" l="1"/>
  <c r="J1183" i="1" s="1"/>
  <c r="G1184" i="1"/>
  <c r="H1184" i="1" s="1"/>
  <c r="I1184" i="1" l="1"/>
  <c r="J1184" i="1" s="1"/>
  <c r="G1185" i="1"/>
  <c r="H1185" i="1" s="1"/>
  <c r="I1185" i="1" l="1"/>
  <c r="J1185" i="1" s="1"/>
  <c r="G1186" i="1"/>
  <c r="H1186" i="1" s="1"/>
  <c r="I1186" i="1" l="1"/>
  <c r="J1186" i="1" s="1"/>
  <c r="G1187" i="1"/>
  <c r="H1187" i="1" s="1"/>
  <c r="I1187" i="1" l="1"/>
  <c r="J1187" i="1" s="1"/>
  <c r="G1188" i="1"/>
  <c r="H1188" i="1" s="1"/>
  <c r="I1188" i="1" l="1"/>
  <c r="J1188" i="1" s="1"/>
  <c r="G1189" i="1"/>
  <c r="H1189" i="1" s="1"/>
  <c r="I1189" i="1" l="1"/>
  <c r="J1189" i="1" s="1"/>
  <c r="G1190" i="1"/>
  <c r="H1190" i="1" s="1"/>
  <c r="I1190" i="1" l="1"/>
  <c r="J1190" i="1" s="1"/>
  <c r="G1191" i="1"/>
  <c r="H1191" i="1" s="1"/>
  <c r="I1191" i="1" l="1"/>
  <c r="J1191" i="1" s="1"/>
  <c r="G1192" i="1"/>
  <c r="H1192" i="1" s="1"/>
  <c r="I1192" i="1" l="1"/>
  <c r="J1192" i="1" s="1"/>
  <c r="G1193" i="1"/>
  <c r="H1193" i="1" s="1"/>
  <c r="I1193" i="1" l="1"/>
  <c r="J1193" i="1" s="1"/>
  <c r="G1194" i="1"/>
  <c r="H1194" i="1" s="1"/>
  <c r="I1194" i="1" l="1"/>
  <c r="J1194" i="1" s="1"/>
  <c r="G1195" i="1"/>
  <c r="H1195" i="1" s="1"/>
  <c r="I1195" i="1" l="1"/>
  <c r="J1195" i="1" s="1"/>
  <c r="G1196" i="1"/>
  <c r="H1196" i="1" s="1"/>
  <c r="I1196" i="1" l="1"/>
  <c r="B61" i="6" s="1"/>
  <c r="G1197" i="1"/>
  <c r="H1197" i="1" s="1"/>
  <c r="J1196" i="1" l="1"/>
  <c r="D61" i="6"/>
  <c r="E61" i="6" s="1"/>
  <c r="I1197" i="1"/>
  <c r="J1197" i="1" s="1"/>
  <c r="G1198" i="1"/>
  <c r="H1198" i="1" s="1"/>
  <c r="F61" i="6" l="1"/>
  <c r="I1198" i="1"/>
  <c r="J1198" i="1" s="1"/>
  <c r="G1199" i="1"/>
  <c r="H1199" i="1" s="1"/>
  <c r="I1199" i="1" l="1"/>
  <c r="J1199" i="1" s="1"/>
  <c r="G1200" i="1"/>
  <c r="H1200" i="1" s="1"/>
  <c r="I1200" i="1" l="1"/>
  <c r="J1200" i="1" s="1"/>
  <c r="G1201" i="1"/>
  <c r="H1201" i="1" s="1"/>
  <c r="I1201" i="1" l="1"/>
  <c r="J1201" i="1" s="1"/>
  <c r="G1202" i="1"/>
  <c r="H1202" i="1" s="1"/>
  <c r="I1202" i="1" l="1"/>
  <c r="J1202" i="1" s="1"/>
  <c r="G1203" i="1"/>
  <c r="H1203" i="1" s="1"/>
  <c r="I1203" i="1" l="1"/>
  <c r="J1203" i="1" s="1"/>
  <c r="G1204" i="1"/>
  <c r="H1204" i="1" s="1"/>
  <c r="I1204" i="1" l="1"/>
  <c r="J1204" i="1" s="1"/>
  <c r="G1205" i="1"/>
  <c r="H1205" i="1" s="1"/>
  <c r="I1205" i="1" l="1"/>
  <c r="J1205" i="1" s="1"/>
  <c r="G1206" i="1"/>
  <c r="H1206" i="1" s="1"/>
  <c r="I1206" i="1" l="1"/>
  <c r="J1206" i="1" s="1"/>
  <c r="G1207" i="1"/>
  <c r="H1207" i="1" s="1"/>
  <c r="I1207" i="1" l="1"/>
  <c r="J1207" i="1" s="1"/>
  <c r="G1208" i="1"/>
  <c r="H1208" i="1" s="1"/>
  <c r="I1208" i="1" l="1"/>
  <c r="J1208" i="1" s="1"/>
  <c r="G1209" i="1"/>
  <c r="H1209" i="1" s="1"/>
  <c r="I1209" i="1" l="1"/>
  <c r="J1209" i="1" s="1"/>
  <c r="G1210" i="1"/>
  <c r="H1210" i="1" s="1"/>
  <c r="I1210" i="1" l="1"/>
  <c r="J1210" i="1" s="1"/>
  <c r="G1211" i="1"/>
  <c r="H1211" i="1" s="1"/>
  <c r="I1211" i="1" l="1"/>
  <c r="J1211" i="1" s="1"/>
  <c r="G1212" i="1"/>
  <c r="H1212" i="1" s="1"/>
  <c r="I1212" i="1" l="1"/>
  <c r="J1212" i="1" s="1"/>
  <c r="G1213" i="1"/>
  <c r="H1213" i="1" s="1"/>
  <c r="I1213" i="1" l="1"/>
  <c r="J1213" i="1" s="1"/>
  <c r="G1214" i="1"/>
  <c r="H1214" i="1" s="1"/>
  <c r="I1214" i="1" l="1"/>
  <c r="J1214" i="1" s="1"/>
  <c r="G1215" i="1"/>
  <c r="H1215" i="1" s="1"/>
  <c r="I1215" i="1" l="1"/>
  <c r="J1215" i="1" s="1"/>
  <c r="G1216" i="1"/>
  <c r="H1216" i="1" s="1"/>
  <c r="I1216" i="1" l="1"/>
  <c r="J1216" i="1" s="1"/>
  <c r="G1217" i="1"/>
  <c r="H1217" i="1" s="1"/>
  <c r="I1217" i="1" l="1"/>
  <c r="J1217" i="1" s="1"/>
  <c r="G1218" i="1"/>
  <c r="H1218" i="1" s="1"/>
  <c r="I1218" i="1" l="1"/>
  <c r="B62" i="6" s="1"/>
  <c r="G1219" i="1"/>
  <c r="H1219" i="1" s="1"/>
  <c r="D62" i="6" l="1"/>
  <c r="E62" i="6" s="1"/>
  <c r="C7" i="2"/>
  <c r="J1218" i="1"/>
  <c r="I1219" i="1"/>
  <c r="J1219" i="1" s="1"/>
  <c r="G1220" i="1"/>
  <c r="H1220" i="1" s="1"/>
  <c r="F62" i="6" l="1"/>
  <c r="H7" i="6"/>
  <c r="U22" i="6" s="1"/>
  <c r="N7" i="2"/>
  <c r="O7" i="2"/>
  <c r="I1220" i="1"/>
  <c r="J1220" i="1" s="1"/>
  <c r="P7" i="2"/>
  <c r="G1221" i="1"/>
  <c r="H1221" i="1" s="1"/>
  <c r="N29" i="2" l="1"/>
  <c r="O29" i="2"/>
  <c r="M29" i="2"/>
  <c r="P29" i="2"/>
  <c r="I1221" i="1"/>
  <c r="J1221" i="1" s="1"/>
  <c r="G1222" i="1"/>
  <c r="H1222" i="1" s="1"/>
  <c r="I1222" i="1" l="1"/>
  <c r="J1222" i="1" s="1"/>
  <c r="G1223" i="1"/>
  <c r="H1223" i="1" s="1"/>
  <c r="I1223" i="1" l="1"/>
  <c r="J1223" i="1" s="1"/>
  <c r="G1224" i="1"/>
  <c r="H1224" i="1" s="1"/>
  <c r="I1224" i="1" l="1"/>
  <c r="J1224" i="1" s="1"/>
  <c r="G1225" i="1"/>
  <c r="H1225" i="1" s="1"/>
  <c r="I1225" i="1" l="1"/>
  <c r="J1225" i="1" s="1"/>
  <c r="G1226" i="1"/>
  <c r="H1226" i="1" s="1"/>
  <c r="I1226" i="1" l="1"/>
  <c r="J1226" i="1" s="1"/>
  <c r="G1227" i="1"/>
  <c r="H1227" i="1" s="1"/>
  <c r="I1227" i="1" l="1"/>
  <c r="J1227" i="1" s="1"/>
  <c r="G1228" i="1"/>
  <c r="H1228" i="1" s="1"/>
  <c r="I1228" i="1" l="1"/>
  <c r="J1228" i="1" s="1"/>
  <c r="G1229" i="1"/>
  <c r="H1229" i="1" s="1"/>
  <c r="I1229" i="1" l="1"/>
  <c r="J1229" i="1" s="1"/>
  <c r="G1230" i="1"/>
  <c r="H1230" i="1" s="1"/>
  <c r="I1230" i="1" l="1"/>
  <c r="J1230" i="1" s="1"/>
  <c r="G1231" i="1"/>
  <c r="H1231" i="1" s="1"/>
  <c r="I1231" i="1" l="1"/>
  <c r="J1231" i="1" s="1"/>
  <c r="G1232" i="1"/>
  <c r="H1232" i="1" s="1"/>
  <c r="I1232" i="1" l="1"/>
  <c r="J1232" i="1" s="1"/>
  <c r="G1233" i="1"/>
  <c r="H1233" i="1" s="1"/>
  <c r="I1233" i="1" l="1"/>
  <c r="B63" i="6" s="1"/>
  <c r="G1234" i="1"/>
  <c r="H1234" i="1" s="1"/>
  <c r="J1233" i="1" l="1"/>
  <c r="D63" i="6"/>
  <c r="E63" i="6" s="1"/>
  <c r="I1234" i="1"/>
  <c r="J1234" i="1" s="1"/>
  <c r="G1235" i="1"/>
  <c r="H1235" i="1" s="1"/>
  <c r="F63" i="6" l="1"/>
  <c r="I1235" i="1"/>
  <c r="J1235" i="1" s="1"/>
  <c r="G1236" i="1"/>
  <c r="H1236" i="1" s="1"/>
  <c r="I1236" i="1" l="1"/>
  <c r="J1236" i="1" s="1"/>
  <c r="G1237" i="1"/>
  <c r="H1237" i="1" s="1"/>
  <c r="I1237" i="1" l="1"/>
  <c r="J1237" i="1" s="1"/>
  <c r="G1238" i="1"/>
  <c r="H1238" i="1" s="1"/>
  <c r="I1238" i="1" l="1"/>
  <c r="J1238" i="1" s="1"/>
  <c r="G1239" i="1"/>
  <c r="H1239" i="1" s="1"/>
  <c r="I1239" i="1" l="1"/>
  <c r="J1239" i="1" s="1"/>
  <c r="G1240" i="1"/>
  <c r="H1240" i="1" s="1"/>
  <c r="I1240" i="1" l="1"/>
  <c r="J1240" i="1" s="1"/>
  <c r="G1241" i="1"/>
  <c r="H1241" i="1" s="1"/>
  <c r="I1241" i="1" l="1"/>
  <c r="J1241" i="1" s="1"/>
  <c r="G1242" i="1"/>
  <c r="H1242" i="1" s="1"/>
  <c r="I1242" i="1" l="1"/>
  <c r="J1242" i="1" s="1"/>
  <c r="G1243" i="1"/>
  <c r="H1243" i="1" s="1"/>
  <c r="I1243" i="1" l="1"/>
  <c r="J1243" i="1" s="1"/>
  <c r="G1244" i="1"/>
  <c r="H1244" i="1" s="1"/>
  <c r="I1244" i="1" l="1"/>
  <c r="J1244" i="1" s="1"/>
  <c r="G1245" i="1"/>
  <c r="H1245" i="1" s="1"/>
  <c r="I1245" i="1" l="1"/>
  <c r="J1245" i="1" s="1"/>
  <c r="G1246" i="1"/>
  <c r="H1246" i="1" s="1"/>
  <c r="I1246" i="1" l="1"/>
  <c r="J1246" i="1" s="1"/>
  <c r="G1247" i="1"/>
  <c r="H1247" i="1" s="1"/>
  <c r="I1247" i="1" l="1"/>
  <c r="J1247" i="1" s="1"/>
  <c r="G1248" i="1"/>
  <c r="H1248" i="1" s="1"/>
  <c r="I1248" i="1" l="1"/>
  <c r="J1248" i="1" s="1"/>
  <c r="G1249" i="1"/>
  <c r="H1249" i="1" s="1"/>
  <c r="I1249" i="1" l="1"/>
  <c r="J1249" i="1" s="1"/>
  <c r="G1250" i="1"/>
  <c r="H1250" i="1" s="1"/>
  <c r="I1250" i="1" l="1"/>
  <c r="J1250" i="1" s="1"/>
  <c r="G1251" i="1"/>
  <c r="H1251" i="1" s="1"/>
  <c r="I1251" i="1" l="1"/>
  <c r="J1251" i="1" s="1"/>
  <c r="G1252" i="1"/>
  <c r="H1252" i="1" s="1"/>
  <c r="I1252" i="1" l="1"/>
  <c r="J1252" i="1" s="1"/>
  <c r="G1253" i="1"/>
  <c r="H1253" i="1" s="1"/>
  <c r="I1253" i="1" l="1"/>
  <c r="J1253" i="1" s="1"/>
  <c r="G1254" i="1"/>
  <c r="H1254" i="1" s="1"/>
  <c r="I1254" i="1" l="1"/>
  <c r="B64" i="6" s="1"/>
  <c r="G1255" i="1"/>
  <c r="H1255" i="1" s="1"/>
  <c r="J1254" i="1" l="1"/>
  <c r="D64" i="6"/>
  <c r="E64" i="6" s="1"/>
  <c r="I1255" i="1"/>
  <c r="J1255" i="1" s="1"/>
  <c r="G1256" i="1"/>
  <c r="H1256" i="1" s="1"/>
  <c r="F64" i="6" l="1"/>
  <c r="I1256" i="1"/>
  <c r="J1256" i="1" s="1"/>
  <c r="G1257" i="1"/>
  <c r="H1257" i="1" s="1"/>
  <c r="I1257" i="1" l="1"/>
  <c r="J1257" i="1" s="1"/>
  <c r="G1258" i="1"/>
  <c r="H1258" i="1" s="1"/>
  <c r="I1258" i="1" l="1"/>
  <c r="J1258" i="1" s="1"/>
  <c r="G1259" i="1"/>
  <c r="H1259" i="1" s="1"/>
  <c r="I1259" i="1" l="1"/>
  <c r="J1259" i="1" s="1"/>
  <c r="G1260" i="1"/>
  <c r="H1260" i="1" s="1"/>
  <c r="I1260" i="1" l="1"/>
  <c r="J1260" i="1" s="1"/>
  <c r="G1261" i="1"/>
  <c r="H1261" i="1" s="1"/>
  <c r="I1261" i="1" l="1"/>
  <c r="J1261" i="1" s="1"/>
  <c r="G1262" i="1"/>
  <c r="H1262" i="1" s="1"/>
  <c r="I1262" i="1" l="1"/>
  <c r="J1262" i="1" s="1"/>
  <c r="G1263" i="1"/>
  <c r="H1263" i="1" s="1"/>
  <c r="I1263" i="1" l="1"/>
  <c r="J1263" i="1" s="1"/>
  <c r="G1264" i="1"/>
  <c r="H1264" i="1" s="1"/>
  <c r="I1264" i="1" l="1"/>
  <c r="J1264" i="1" s="1"/>
  <c r="G1265" i="1"/>
  <c r="H1265" i="1" s="1"/>
  <c r="I1265" i="1" l="1"/>
  <c r="J1265" i="1" s="1"/>
  <c r="G1266" i="1"/>
  <c r="H1266" i="1" s="1"/>
  <c r="I1266" i="1" l="1"/>
  <c r="J1266" i="1" s="1"/>
  <c r="G1267" i="1"/>
  <c r="H1267" i="1" s="1"/>
  <c r="I1267" i="1" l="1"/>
  <c r="J1267" i="1" s="1"/>
  <c r="G1268" i="1"/>
  <c r="H1268" i="1" s="1"/>
  <c r="I1268" i="1" l="1"/>
  <c r="J1268" i="1" s="1"/>
  <c r="G1269" i="1"/>
  <c r="H1269" i="1" s="1"/>
  <c r="I1269" i="1" l="1"/>
  <c r="J1269" i="1" s="1"/>
  <c r="G1270" i="1"/>
  <c r="H1270" i="1" s="1"/>
  <c r="I1270" i="1" l="1"/>
  <c r="J1270" i="1" s="1"/>
  <c r="G1271" i="1"/>
  <c r="H1271" i="1" s="1"/>
  <c r="I1271" i="1" l="1"/>
  <c r="J1271" i="1" s="1"/>
  <c r="G1272" i="1"/>
  <c r="H1272" i="1" s="1"/>
  <c r="I1272" i="1" l="1"/>
  <c r="J1272" i="1" s="1"/>
  <c r="G1273" i="1"/>
  <c r="H1273" i="1" s="1"/>
  <c r="I1273" i="1" l="1"/>
  <c r="J1273" i="1" s="1"/>
  <c r="G1274" i="1"/>
  <c r="H1274" i="1" s="1"/>
  <c r="I1274" i="1" l="1"/>
  <c r="J1274" i="1" s="1"/>
  <c r="G1275" i="1"/>
  <c r="H1275" i="1" s="1"/>
  <c r="I1275" i="1" l="1"/>
  <c r="J1275" i="1" s="1"/>
  <c r="G1276" i="1"/>
  <c r="H1276" i="1" s="1"/>
  <c r="I1276" i="1" l="1"/>
  <c r="B65" i="6" s="1"/>
  <c r="G1277" i="1"/>
  <c r="H1277" i="1" s="1"/>
  <c r="J1276" i="1" l="1"/>
  <c r="D65" i="6"/>
  <c r="E65" i="6" s="1"/>
  <c r="I1277" i="1"/>
  <c r="J1277" i="1" s="1"/>
  <c r="G1278" i="1"/>
  <c r="H1278" i="1" s="1"/>
  <c r="F65" i="6" l="1"/>
  <c r="I1278" i="1"/>
  <c r="J1278" i="1" s="1"/>
  <c r="G1279" i="1"/>
  <c r="H1279" i="1" s="1"/>
  <c r="I1279" i="1" l="1"/>
  <c r="J1279" i="1" s="1"/>
  <c r="G1280" i="1"/>
  <c r="H1280" i="1" s="1"/>
  <c r="I1280" i="1" l="1"/>
  <c r="J1280" i="1" s="1"/>
  <c r="G1281" i="1"/>
  <c r="H1281" i="1" s="1"/>
  <c r="I1281" i="1" l="1"/>
  <c r="J1281" i="1" s="1"/>
  <c r="G1282" i="1"/>
  <c r="H1282" i="1" s="1"/>
  <c r="I1282" i="1" l="1"/>
  <c r="J1282" i="1" s="1"/>
  <c r="G1283" i="1"/>
  <c r="H1283" i="1" s="1"/>
  <c r="I1283" i="1" l="1"/>
  <c r="J1283" i="1" s="1"/>
  <c r="G1284" i="1"/>
  <c r="H1284" i="1" s="1"/>
  <c r="I1284" i="1" l="1"/>
  <c r="J1284" i="1" s="1"/>
  <c r="G1285" i="1"/>
  <c r="H1285" i="1" s="1"/>
  <c r="I1285" i="1" l="1"/>
  <c r="J1285" i="1" s="1"/>
  <c r="G1286" i="1"/>
  <c r="H1286" i="1" s="1"/>
  <c r="I1286" i="1" l="1"/>
  <c r="J1286" i="1" s="1"/>
  <c r="G1287" i="1"/>
  <c r="H1287" i="1" s="1"/>
  <c r="I1287" i="1" l="1"/>
  <c r="J1287" i="1" s="1"/>
  <c r="G1288" i="1"/>
  <c r="H1288" i="1" s="1"/>
  <c r="I1288" i="1" l="1"/>
  <c r="J1288" i="1" s="1"/>
  <c r="G1289" i="1"/>
  <c r="H1289" i="1" s="1"/>
  <c r="I1289" i="1" l="1"/>
  <c r="J1289" i="1" s="1"/>
  <c r="G1290" i="1"/>
  <c r="H1290" i="1" s="1"/>
  <c r="I1290" i="1" l="1"/>
  <c r="J1290" i="1" s="1"/>
  <c r="G1291" i="1"/>
  <c r="H1291" i="1" s="1"/>
  <c r="I1291" i="1" l="1"/>
  <c r="J1291" i="1" s="1"/>
  <c r="G1292" i="1"/>
  <c r="H1292" i="1" s="1"/>
  <c r="I1292" i="1" l="1"/>
  <c r="J1292" i="1" s="1"/>
  <c r="G1293" i="1"/>
  <c r="H1293" i="1" s="1"/>
  <c r="I1293" i="1" l="1"/>
  <c r="B66" i="6" s="1"/>
  <c r="G1294" i="1"/>
  <c r="H1294" i="1" s="1"/>
  <c r="J1293" i="1" l="1"/>
  <c r="D66" i="6"/>
  <c r="E66" i="6" s="1"/>
  <c r="I1294" i="1"/>
  <c r="J1294" i="1" s="1"/>
  <c r="G1295" i="1"/>
  <c r="H1295" i="1" s="1"/>
  <c r="F66" i="6" l="1"/>
  <c r="I1295" i="1"/>
  <c r="J1295" i="1" s="1"/>
  <c r="G1296" i="1"/>
  <c r="H1296" i="1" s="1"/>
  <c r="I1296" i="1" l="1"/>
  <c r="J1296" i="1" s="1"/>
  <c r="G1297" i="1"/>
  <c r="H1297" i="1" s="1"/>
  <c r="I1297" i="1" l="1"/>
  <c r="J1297" i="1" s="1"/>
  <c r="G1298" i="1"/>
  <c r="H1298" i="1" s="1"/>
  <c r="I1298" i="1" l="1"/>
  <c r="J1298" i="1" s="1"/>
  <c r="G1299" i="1"/>
  <c r="H1299" i="1" s="1"/>
  <c r="I1299" i="1" l="1"/>
  <c r="J1299" i="1" s="1"/>
  <c r="G1300" i="1"/>
  <c r="H1300" i="1" s="1"/>
  <c r="I1300" i="1" l="1"/>
  <c r="J1300" i="1" s="1"/>
  <c r="G1301" i="1"/>
  <c r="H1301" i="1" s="1"/>
  <c r="I1301" i="1" l="1"/>
  <c r="J1301" i="1" s="1"/>
  <c r="G1302" i="1"/>
  <c r="H1302" i="1" s="1"/>
  <c r="I1302" i="1" l="1"/>
  <c r="J1302" i="1" s="1"/>
  <c r="G1303" i="1"/>
  <c r="H1303" i="1" s="1"/>
  <c r="I1303" i="1" l="1"/>
  <c r="J1303" i="1" s="1"/>
  <c r="G1304" i="1"/>
  <c r="H1304" i="1" s="1"/>
  <c r="I1304" i="1" l="1"/>
  <c r="J1304" i="1" s="1"/>
  <c r="G1305" i="1"/>
  <c r="H1305" i="1" s="1"/>
  <c r="I1305" i="1" l="1"/>
  <c r="J1305" i="1" s="1"/>
  <c r="G1306" i="1"/>
  <c r="H1306" i="1" s="1"/>
  <c r="I1306" i="1" l="1"/>
  <c r="J1306" i="1" s="1"/>
  <c r="G1307" i="1"/>
  <c r="H1307" i="1" s="1"/>
  <c r="I1307" i="1" l="1"/>
  <c r="J1307" i="1" s="1"/>
  <c r="G1308" i="1"/>
  <c r="H1308" i="1" s="1"/>
  <c r="I1308" i="1" l="1"/>
  <c r="J1308" i="1" s="1"/>
  <c r="G1309" i="1"/>
  <c r="H1309" i="1" s="1"/>
  <c r="I1309" i="1" l="1"/>
  <c r="J1309" i="1" s="1"/>
  <c r="G1310" i="1"/>
  <c r="H1310" i="1" s="1"/>
  <c r="I1310" i="1" l="1"/>
  <c r="J1310" i="1" s="1"/>
  <c r="G1311" i="1"/>
  <c r="H1311" i="1" s="1"/>
  <c r="I1311" i="1" l="1"/>
  <c r="J1311" i="1" s="1"/>
  <c r="G1312" i="1"/>
  <c r="H1312" i="1" s="1"/>
  <c r="I1312" i="1" l="1"/>
  <c r="J1312" i="1" s="1"/>
  <c r="G1313" i="1"/>
  <c r="H1313" i="1" s="1"/>
  <c r="I1313" i="1" l="1"/>
  <c r="J1313" i="1" s="1"/>
  <c r="G1314" i="1"/>
  <c r="H1314" i="1" s="1"/>
  <c r="I1314" i="1" l="1"/>
  <c r="J1314" i="1" s="1"/>
  <c r="G1315" i="1"/>
  <c r="H1315" i="1" s="1"/>
  <c r="I1315" i="1" l="1"/>
  <c r="B67" i="6" s="1"/>
  <c r="G1316" i="1"/>
  <c r="H1316" i="1" s="1"/>
  <c r="J1315" i="1" l="1"/>
  <c r="D67" i="6"/>
  <c r="E67" i="6" s="1"/>
  <c r="I1316" i="1"/>
  <c r="J1316" i="1" s="1"/>
  <c r="G1317" i="1"/>
  <c r="H1317" i="1" s="1"/>
  <c r="F67" i="6" l="1"/>
  <c r="I1317" i="1"/>
  <c r="J1317" i="1" s="1"/>
  <c r="G1318" i="1"/>
  <c r="H1318" i="1" s="1"/>
  <c r="I1318" i="1" l="1"/>
  <c r="J1318" i="1" s="1"/>
  <c r="G1319" i="1"/>
  <c r="H1319" i="1" s="1"/>
  <c r="I1319" i="1" l="1"/>
  <c r="J1319" i="1" s="1"/>
  <c r="G1320" i="1"/>
  <c r="H1320" i="1" s="1"/>
  <c r="I1320" i="1" l="1"/>
  <c r="J1320" i="1" s="1"/>
  <c r="G1321" i="1"/>
  <c r="H1321" i="1" s="1"/>
  <c r="I1321" i="1" l="1"/>
  <c r="J1321" i="1" s="1"/>
  <c r="G1322" i="1"/>
  <c r="H1322" i="1" s="1"/>
  <c r="I1322" i="1" l="1"/>
  <c r="J1322" i="1" s="1"/>
  <c r="G1323" i="1"/>
  <c r="H1323" i="1" s="1"/>
  <c r="I1323" i="1" l="1"/>
  <c r="J1323" i="1" s="1"/>
  <c r="G1324" i="1"/>
  <c r="H1324" i="1" s="1"/>
  <c r="I1324" i="1" l="1"/>
  <c r="J1324" i="1" s="1"/>
  <c r="G1325" i="1"/>
  <c r="H1325" i="1" s="1"/>
  <c r="I1325" i="1" l="1"/>
  <c r="J1325" i="1" s="1"/>
  <c r="G1326" i="1"/>
  <c r="H1326" i="1" s="1"/>
  <c r="I1326" i="1" l="1"/>
  <c r="J1326" i="1" s="1"/>
  <c r="G1327" i="1"/>
  <c r="H1327" i="1" s="1"/>
  <c r="I1327" i="1" l="1"/>
  <c r="J1327" i="1" s="1"/>
  <c r="G1328" i="1"/>
  <c r="H1328" i="1" s="1"/>
  <c r="I1328" i="1" l="1"/>
  <c r="J1328" i="1" s="1"/>
  <c r="G1329" i="1"/>
  <c r="H1329" i="1" s="1"/>
  <c r="I1329" i="1" l="1"/>
  <c r="J1329" i="1" s="1"/>
  <c r="G1330" i="1"/>
  <c r="H1330" i="1" s="1"/>
  <c r="I1330" i="1" l="1"/>
  <c r="J1330" i="1" s="1"/>
  <c r="G1331" i="1"/>
  <c r="H1331" i="1" s="1"/>
  <c r="I1331" i="1" l="1"/>
  <c r="J1331" i="1" s="1"/>
  <c r="G1332" i="1"/>
  <c r="H1332" i="1" s="1"/>
  <c r="I1332" i="1" l="1"/>
  <c r="J1332" i="1" s="1"/>
  <c r="G1333" i="1"/>
  <c r="H1333" i="1" s="1"/>
  <c r="I1333" i="1" l="1"/>
  <c r="J1333" i="1" s="1"/>
  <c r="G1334" i="1"/>
  <c r="H1334" i="1" s="1"/>
  <c r="I1334" i="1" l="1"/>
  <c r="J1334" i="1" s="1"/>
  <c r="G1335" i="1"/>
  <c r="H1335" i="1" s="1"/>
  <c r="I1335" i="1" l="1"/>
  <c r="B68" i="6" s="1"/>
  <c r="G1336" i="1"/>
  <c r="H1336" i="1" s="1"/>
  <c r="J1335" i="1" l="1"/>
  <c r="D68" i="6"/>
  <c r="E68" i="6" s="1"/>
  <c r="I1336" i="1"/>
  <c r="J1336" i="1" s="1"/>
  <c r="G1337" i="1"/>
  <c r="H1337" i="1" s="1"/>
  <c r="F68" i="6" l="1"/>
  <c r="I1337" i="1"/>
  <c r="J1337" i="1" s="1"/>
  <c r="G1338" i="1"/>
  <c r="H1338" i="1" s="1"/>
  <c r="I1338" i="1" l="1"/>
  <c r="J1338" i="1" s="1"/>
  <c r="G1339" i="1"/>
  <c r="H1339" i="1" s="1"/>
  <c r="I1339" i="1" l="1"/>
  <c r="J1339" i="1" s="1"/>
  <c r="G1340" i="1"/>
  <c r="H1340" i="1" s="1"/>
  <c r="I1340" i="1" l="1"/>
  <c r="J1340" i="1" s="1"/>
  <c r="G1341" i="1"/>
  <c r="H1341" i="1" s="1"/>
  <c r="I1341" i="1" l="1"/>
  <c r="J1341" i="1" s="1"/>
  <c r="G1342" i="1"/>
  <c r="H1342" i="1" s="1"/>
  <c r="I1342" i="1" l="1"/>
  <c r="J1342" i="1" s="1"/>
  <c r="G1343" i="1"/>
  <c r="H1343" i="1" s="1"/>
  <c r="I1343" i="1" l="1"/>
  <c r="J1343" i="1" s="1"/>
  <c r="G1344" i="1"/>
  <c r="H1344" i="1" s="1"/>
  <c r="I1344" i="1" l="1"/>
  <c r="J1344" i="1" s="1"/>
  <c r="G1345" i="1"/>
  <c r="H1345" i="1" s="1"/>
  <c r="I1345" i="1" l="1"/>
  <c r="J1345" i="1" s="1"/>
  <c r="G1346" i="1"/>
  <c r="H1346" i="1" s="1"/>
  <c r="I1346" i="1" l="1"/>
  <c r="J1346" i="1" s="1"/>
  <c r="G1347" i="1"/>
  <c r="H1347" i="1" s="1"/>
  <c r="I1347" i="1" l="1"/>
  <c r="J1347" i="1" s="1"/>
  <c r="G1348" i="1"/>
  <c r="H1348" i="1" s="1"/>
  <c r="I1348" i="1" l="1"/>
  <c r="J1348" i="1" s="1"/>
  <c r="G1349" i="1"/>
  <c r="H1349" i="1" s="1"/>
  <c r="I1349" i="1" l="1"/>
  <c r="J1349" i="1" s="1"/>
  <c r="G1350" i="1"/>
  <c r="H1350" i="1" s="1"/>
  <c r="I1350" i="1" l="1"/>
  <c r="J1350" i="1" s="1"/>
  <c r="G1351" i="1"/>
  <c r="H1351" i="1" s="1"/>
  <c r="I1351" i="1" l="1"/>
  <c r="J1351" i="1" s="1"/>
  <c r="G1352" i="1"/>
  <c r="H1352" i="1" s="1"/>
  <c r="I1352" i="1" l="1"/>
  <c r="J1352" i="1" s="1"/>
  <c r="G1353" i="1"/>
  <c r="H1353" i="1" s="1"/>
  <c r="I1353" i="1" l="1"/>
  <c r="J1353" i="1" s="1"/>
  <c r="G1354" i="1"/>
  <c r="H1354" i="1" s="1"/>
  <c r="I1354" i="1" l="1"/>
  <c r="J1354" i="1" s="1"/>
  <c r="G1355" i="1"/>
  <c r="H1355" i="1" s="1"/>
  <c r="I1355" i="1" l="1"/>
  <c r="J1355" i="1" s="1"/>
  <c r="G1356" i="1"/>
  <c r="H1356" i="1" s="1"/>
  <c r="I1356" i="1" l="1"/>
  <c r="J1356" i="1" s="1"/>
  <c r="G1357" i="1"/>
  <c r="H1357" i="1" s="1"/>
  <c r="I1357" i="1" l="1"/>
  <c r="B69" i="6" s="1"/>
  <c r="G1358" i="1"/>
  <c r="H1358" i="1" s="1"/>
  <c r="J1357" i="1" l="1"/>
  <c r="D69" i="6"/>
  <c r="E69" i="6" s="1"/>
  <c r="I1358" i="1"/>
  <c r="J1358" i="1" s="1"/>
  <c r="G1359" i="1"/>
  <c r="H1359" i="1" s="1"/>
  <c r="F69" i="6" l="1"/>
  <c r="I1359" i="1"/>
  <c r="J1359" i="1" s="1"/>
  <c r="G1360" i="1"/>
  <c r="H1360" i="1" s="1"/>
  <c r="I1360" i="1" l="1"/>
  <c r="J1360" i="1" s="1"/>
  <c r="G1361" i="1"/>
  <c r="H1361" i="1" s="1"/>
  <c r="I1361" i="1" l="1"/>
  <c r="J1361" i="1" s="1"/>
  <c r="G1362" i="1"/>
  <c r="H1362" i="1" s="1"/>
  <c r="I1362" i="1" l="1"/>
  <c r="J1362" i="1" s="1"/>
  <c r="G1363" i="1"/>
  <c r="H1363" i="1" s="1"/>
  <c r="I1363" i="1" l="1"/>
  <c r="J1363" i="1" s="1"/>
  <c r="G1364" i="1"/>
  <c r="H1364" i="1" s="1"/>
  <c r="I1364" i="1" l="1"/>
  <c r="J1364" i="1" s="1"/>
  <c r="G1365" i="1"/>
  <c r="H1365" i="1" s="1"/>
  <c r="I1365" i="1" l="1"/>
  <c r="J1365" i="1" s="1"/>
  <c r="G1366" i="1"/>
  <c r="H1366" i="1" s="1"/>
  <c r="I1366" i="1" l="1"/>
  <c r="J1366" i="1" s="1"/>
  <c r="G1367" i="1"/>
  <c r="H1367" i="1" s="1"/>
  <c r="I1367" i="1" l="1"/>
  <c r="J1367" i="1" s="1"/>
  <c r="G1368" i="1"/>
  <c r="H1368" i="1" s="1"/>
  <c r="I1368" i="1" l="1"/>
  <c r="J1368" i="1" s="1"/>
  <c r="G1369" i="1"/>
  <c r="H1369" i="1" s="1"/>
  <c r="I1369" i="1" l="1"/>
  <c r="J1369" i="1" s="1"/>
  <c r="G1370" i="1"/>
  <c r="H1370" i="1" s="1"/>
  <c r="I1370" i="1" l="1"/>
  <c r="J1370" i="1" s="1"/>
  <c r="G1371" i="1"/>
  <c r="H1371" i="1" s="1"/>
  <c r="I1371" i="1" l="1"/>
  <c r="J1371" i="1" s="1"/>
  <c r="G1372" i="1"/>
  <c r="H1372" i="1" s="1"/>
  <c r="I1372" i="1" l="1"/>
  <c r="J1372" i="1" s="1"/>
  <c r="G1373" i="1"/>
  <c r="H1373" i="1" s="1"/>
  <c r="I1373" i="1" l="1"/>
  <c r="J1373" i="1" s="1"/>
  <c r="G1374" i="1"/>
  <c r="H1374" i="1" s="1"/>
  <c r="I1374" i="1" l="1"/>
  <c r="J1374" i="1" s="1"/>
  <c r="G1375" i="1"/>
  <c r="H1375" i="1" s="1"/>
  <c r="I1375" i="1" l="1"/>
  <c r="J1375" i="1" s="1"/>
  <c r="G1376" i="1"/>
  <c r="H1376" i="1" s="1"/>
  <c r="I1376" i="1" l="1"/>
  <c r="J1376" i="1" s="1"/>
  <c r="G1377" i="1"/>
  <c r="H1377" i="1" s="1"/>
  <c r="I1377" i="1" l="1"/>
  <c r="J1377" i="1" s="1"/>
  <c r="G1378" i="1"/>
  <c r="H1378" i="1" s="1"/>
  <c r="I1378" i="1" l="1"/>
  <c r="J1378" i="1" s="1"/>
  <c r="G1379" i="1"/>
  <c r="H1379" i="1" s="1"/>
  <c r="I1379" i="1" l="1"/>
  <c r="J1379" i="1" s="1"/>
  <c r="G1380" i="1"/>
  <c r="H1380" i="1" s="1"/>
  <c r="I1380" i="1" l="1"/>
  <c r="B70" i="6" s="1"/>
  <c r="G1381" i="1"/>
  <c r="H1381" i="1" s="1"/>
  <c r="J1380" i="1" l="1"/>
  <c r="D70" i="6"/>
  <c r="E70" i="6" s="1"/>
  <c r="I1381" i="1"/>
  <c r="J1381" i="1" s="1"/>
  <c r="G1382" i="1"/>
  <c r="H1382" i="1" s="1"/>
  <c r="F70" i="6" l="1"/>
  <c r="I1382" i="1"/>
  <c r="J1382" i="1" s="1"/>
  <c r="G1383" i="1"/>
  <c r="H1383" i="1" s="1"/>
  <c r="I1383" i="1" l="1"/>
  <c r="J1383" i="1" s="1"/>
  <c r="G1384" i="1"/>
  <c r="H1384" i="1" s="1"/>
  <c r="I1384" i="1" l="1"/>
  <c r="J1384" i="1" s="1"/>
  <c r="G1385" i="1"/>
  <c r="H1385" i="1" s="1"/>
  <c r="I1385" i="1" l="1"/>
  <c r="J1385" i="1" s="1"/>
  <c r="G1386" i="1"/>
  <c r="H1386" i="1" s="1"/>
  <c r="I1386" i="1" l="1"/>
  <c r="J1386" i="1" s="1"/>
  <c r="G1387" i="1"/>
  <c r="H1387" i="1" s="1"/>
  <c r="I1387" i="1" l="1"/>
  <c r="J1387" i="1" s="1"/>
  <c r="G1388" i="1"/>
  <c r="H1388" i="1" s="1"/>
  <c r="I1388" i="1" l="1"/>
  <c r="J1388" i="1" s="1"/>
  <c r="G1389" i="1"/>
  <c r="H1389" i="1" s="1"/>
  <c r="I1389" i="1" l="1"/>
  <c r="J1389" i="1" s="1"/>
  <c r="G1390" i="1"/>
  <c r="H1390" i="1" s="1"/>
  <c r="I1390" i="1" l="1"/>
  <c r="J1390" i="1" s="1"/>
  <c r="G1391" i="1"/>
  <c r="H1391" i="1" s="1"/>
  <c r="I1391" i="1" l="1"/>
  <c r="J1391" i="1" s="1"/>
  <c r="G1392" i="1"/>
  <c r="H1392" i="1" s="1"/>
  <c r="I1392" i="1" l="1"/>
  <c r="J1392" i="1" s="1"/>
  <c r="G1393" i="1"/>
  <c r="H1393" i="1" s="1"/>
  <c r="I1393" i="1" l="1"/>
  <c r="J1393" i="1" s="1"/>
  <c r="G1394" i="1"/>
  <c r="H1394" i="1" s="1"/>
  <c r="I1394" i="1" l="1"/>
  <c r="J1394" i="1" s="1"/>
  <c r="G1395" i="1"/>
  <c r="H1395" i="1" s="1"/>
  <c r="I1395" i="1" l="1"/>
  <c r="J1395" i="1" s="1"/>
  <c r="G1396" i="1"/>
  <c r="H1396" i="1" s="1"/>
  <c r="I1396" i="1" l="1"/>
  <c r="J1396" i="1" s="1"/>
  <c r="G1397" i="1"/>
  <c r="H1397" i="1" s="1"/>
  <c r="I1397" i="1" l="1"/>
  <c r="J1397" i="1" s="1"/>
  <c r="G1398" i="1"/>
  <c r="H1398" i="1" s="1"/>
  <c r="I1398" i="1" l="1"/>
  <c r="J1398" i="1" s="1"/>
  <c r="G1399" i="1"/>
  <c r="H1399" i="1" s="1"/>
  <c r="I1399" i="1" l="1"/>
  <c r="J1399" i="1" s="1"/>
  <c r="G1400" i="1"/>
  <c r="H1400" i="1" s="1"/>
  <c r="I1400" i="1" l="1"/>
  <c r="B71" i="6" s="1"/>
  <c r="G1401" i="1"/>
  <c r="H1401" i="1" s="1"/>
  <c r="J1400" i="1" l="1"/>
  <c r="D71" i="6"/>
  <c r="E71" i="6" s="1"/>
  <c r="I1401" i="1"/>
  <c r="J1401" i="1" s="1"/>
  <c r="G1402" i="1"/>
  <c r="H1402" i="1" s="1"/>
  <c r="F71" i="6" l="1"/>
  <c r="I1402" i="1"/>
  <c r="J1402" i="1" s="1"/>
  <c r="G1403" i="1"/>
  <c r="H1403" i="1" s="1"/>
  <c r="I1403" i="1" l="1"/>
  <c r="J1403" i="1" s="1"/>
  <c r="G1404" i="1"/>
  <c r="H1404" i="1" s="1"/>
  <c r="I1404" i="1" l="1"/>
  <c r="J1404" i="1" s="1"/>
  <c r="G1405" i="1"/>
  <c r="H1405" i="1" s="1"/>
  <c r="I1405" i="1" l="1"/>
  <c r="J1405" i="1" s="1"/>
  <c r="G1406" i="1"/>
  <c r="H1406" i="1" s="1"/>
  <c r="I1406" i="1" l="1"/>
  <c r="J1406" i="1" s="1"/>
  <c r="G1407" i="1"/>
  <c r="H1407" i="1" s="1"/>
  <c r="I1407" i="1" l="1"/>
  <c r="J1407" i="1" s="1"/>
  <c r="G1408" i="1"/>
  <c r="H1408" i="1" s="1"/>
  <c r="I1408" i="1" l="1"/>
  <c r="J1408" i="1" s="1"/>
  <c r="G1409" i="1"/>
  <c r="H1409" i="1" s="1"/>
  <c r="I1409" i="1" l="1"/>
  <c r="J1409" i="1" s="1"/>
  <c r="G1410" i="1"/>
  <c r="H1410" i="1" s="1"/>
  <c r="I1410" i="1" l="1"/>
  <c r="J1410" i="1" s="1"/>
  <c r="G1411" i="1"/>
  <c r="H1411" i="1" s="1"/>
  <c r="I1411" i="1" l="1"/>
  <c r="J1411" i="1" s="1"/>
  <c r="G1412" i="1"/>
  <c r="H1412" i="1" s="1"/>
  <c r="I1412" i="1" l="1"/>
  <c r="J1412" i="1" s="1"/>
  <c r="G1413" i="1"/>
  <c r="H1413" i="1" s="1"/>
  <c r="I1413" i="1" l="1"/>
  <c r="J1413" i="1" s="1"/>
  <c r="G1414" i="1"/>
  <c r="H1414" i="1" s="1"/>
  <c r="I1414" i="1" l="1"/>
  <c r="J1414" i="1" s="1"/>
  <c r="G1415" i="1"/>
  <c r="H1415" i="1" s="1"/>
  <c r="I1415" i="1" l="1"/>
  <c r="J1415" i="1" s="1"/>
  <c r="G1416" i="1"/>
  <c r="H1416" i="1" s="1"/>
  <c r="I1416" i="1" l="1"/>
  <c r="J1416" i="1" s="1"/>
  <c r="G1417" i="1"/>
  <c r="H1417" i="1" s="1"/>
  <c r="I1417" i="1" l="1"/>
  <c r="J1417" i="1" s="1"/>
  <c r="G1418" i="1"/>
  <c r="H1418" i="1" s="1"/>
  <c r="I1418" i="1" l="1"/>
  <c r="B72" i="6" s="1"/>
  <c r="G1419" i="1"/>
  <c r="H1419" i="1" s="1"/>
  <c r="J1418" i="1" l="1"/>
  <c r="D72" i="6"/>
  <c r="E72" i="6" s="1"/>
  <c r="I1419" i="1"/>
  <c r="J1419" i="1" s="1"/>
  <c r="G1420" i="1"/>
  <c r="H1420" i="1" s="1"/>
  <c r="F72" i="6" l="1"/>
  <c r="I1420" i="1"/>
  <c r="J1420" i="1" s="1"/>
  <c r="G1421" i="1"/>
  <c r="H1421" i="1" s="1"/>
  <c r="I1421" i="1" l="1"/>
  <c r="J1421" i="1" s="1"/>
  <c r="G1422" i="1"/>
  <c r="H1422" i="1" s="1"/>
  <c r="I1422" i="1" l="1"/>
  <c r="J1422" i="1" s="1"/>
  <c r="G1423" i="1"/>
  <c r="H1423" i="1" s="1"/>
  <c r="I1423" i="1" l="1"/>
  <c r="J1423" i="1" s="1"/>
  <c r="G1424" i="1"/>
  <c r="H1424" i="1" s="1"/>
  <c r="I1424" i="1" l="1"/>
  <c r="J1424" i="1" s="1"/>
  <c r="G1425" i="1"/>
  <c r="H1425" i="1" s="1"/>
  <c r="I1425" i="1" l="1"/>
  <c r="J1425" i="1" s="1"/>
  <c r="G1426" i="1"/>
  <c r="H1426" i="1" s="1"/>
  <c r="I1426" i="1" l="1"/>
  <c r="J1426" i="1" s="1"/>
  <c r="G1427" i="1"/>
  <c r="H1427" i="1" s="1"/>
  <c r="I1427" i="1" l="1"/>
  <c r="J1427" i="1" s="1"/>
  <c r="G1428" i="1"/>
  <c r="H1428" i="1" s="1"/>
  <c r="I1428" i="1" l="1"/>
  <c r="J1428" i="1" s="1"/>
  <c r="G1429" i="1"/>
  <c r="H1429" i="1" s="1"/>
  <c r="I1429" i="1" l="1"/>
  <c r="J1429" i="1" s="1"/>
  <c r="G1430" i="1"/>
  <c r="H1430" i="1" s="1"/>
  <c r="I1430" i="1" l="1"/>
  <c r="J1430" i="1" s="1"/>
  <c r="G1431" i="1"/>
  <c r="H1431" i="1" s="1"/>
  <c r="I1431" i="1" l="1"/>
  <c r="J1431" i="1" s="1"/>
  <c r="G1432" i="1"/>
  <c r="H1432" i="1" s="1"/>
  <c r="I1432" i="1" l="1"/>
  <c r="J1432" i="1" s="1"/>
  <c r="G1433" i="1"/>
  <c r="H1433" i="1" s="1"/>
  <c r="I1433" i="1" l="1"/>
  <c r="J1433" i="1" s="1"/>
  <c r="G1434" i="1"/>
  <c r="H1434" i="1" s="1"/>
  <c r="I1434" i="1" l="1"/>
  <c r="J1434" i="1" s="1"/>
  <c r="G1435" i="1"/>
  <c r="H1435" i="1" s="1"/>
  <c r="I1435" i="1" l="1"/>
  <c r="J1435" i="1" s="1"/>
  <c r="G1436" i="1"/>
  <c r="H1436" i="1" s="1"/>
  <c r="I1436" i="1" l="1"/>
  <c r="J1436" i="1" s="1"/>
  <c r="G1437" i="1"/>
  <c r="H1437" i="1" s="1"/>
  <c r="I1437" i="1" l="1"/>
  <c r="J1437" i="1" s="1"/>
  <c r="G1438" i="1"/>
  <c r="H1438" i="1" s="1"/>
  <c r="I1438" i="1" l="1"/>
  <c r="J1438" i="1" s="1"/>
  <c r="G1439" i="1"/>
  <c r="H1439" i="1" s="1"/>
  <c r="I1439" i="1" l="1"/>
  <c r="J1439" i="1" s="1"/>
  <c r="G1440" i="1"/>
  <c r="H1440" i="1" s="1"/>
  <c r="I1440" i="1" l="1"/>
  <c r="B73" i="6" s="1"/>
  <c r="G1441" i="1"/>
  <c r="H1441" i="1" s="1"/>
  <c r="J1440" i="1" l="1"/>
  <c r="D73" i="6"/>
  <c r="E73" i="6" s="1"/>
  <c r="I1441" i="1"/>
  <c r="J1441" i="1" s="1"/>
  <c r="G1442" i="1"/>
  <c r="H1442" i="1" s="1"/>
  <c r="F73" i="6" l="1"/>
  <c r="I1442" i="1"/>
  <c r="J1442" i="1" s="1"/>
  <c r="G1443" i="1"/>
  <c r="H1443" i="1" s="1"/>
  <c r="I1443" i="1" l="1"/>
  <c r="J1443" i="1" s="1"/>
  <c r="G1444" i="1"/>
  <c r="H1444" i="1" s="1"/>
  <c r="I1444" i="1" l="1"/>
  <c r="J1444" i="1" s="1"/>
  <c r="G1445" i="1"/>
  <c r="H1445" i="1" s="1"/>
  <c r="I1445" i="1" l="1"/>
  <c r="J1445" i="1" s="1"/>
  <c r="G1446" i="1"/>
  <c r="H1446" i="1" s="1"/>
  <c r="I1446" i="1" l="1"/>
  <c r="J1446" i="1" s="1"/>
  <c r="G1447" i="1"/>
  <c r="H1447" i="1" s="1"/>
  <c r="I1447" i="1" l="1"/>
  <c r="J1447" i="1" s="1"/>
  <c r="G1448" i="1"/>
  <c r="H1448" i="1" s="1"/>
  <c r="I1448" i="1" l="1"/>
  <c r="J1448" i="1" s="1"/>
  <c r="G1449" i="1"/>
  <c r="H1449" i="1" s="1"/>
  <c r="I1449" i="1" l="1"/>
  <c r="J1449" i="1" s="1"/>
  <c r="G1450" i="1"/>
  <c r="H1450" i="1" s="1"/>
  <c r="I1450" i="1" l="1"/>
  <c r="J1450" i="1" s="1"/>
  <c r="G1451" i="1"/>
  <c r="H1451" i="1" s="1"/>
  <c r="I1451" i="1" l="1"/>
  <c r="J1451" i="1" s="1"/>
  <c r="G1452" i="1"/>
  <c r="H1452" i="1" s="1"/>
  <c r="I1452" i="1" l="1"/>
  <c r="J1452" i="1" s="1"/>
  <c r="G1453" i="1"/>
  <c r="H1453" i="1" s="1"/>
  <c r="I1453" i="1" l="1"/>
  <c r="J1453" i="1" s="1"/>
  <c r="G1454" i="1"/>
  <c r="H1454" i="1" s="1"/>
  <c r="I1454" i="1" l="1"/>
  <c r="J1454" i="1" s="1"/>
  <c r="G1455" i="1"/>
  <c r="H1455" i="1" s="1"/>
  <c r="I1455" i="1" l="1"/>
  <c r="J1455" i="1" s="1"/>
  <c r="G1456" i="1"/>
  <c r="H1456" i="1" s="1"/>
  <c r="I1456" i="1" l="1"/>
  <c r="J1456" i="1" s="1"/>
  <c r="G1457" i="1"/>
  <c r="H1457" i="1" s="1"/>
  <c r="I1457" i="1" l="1"/>
  <c r="J1457" i="1" s="1"/>
  <c r="G1458" i="1"/>
  <c r="H1458" i="1" s="1"/>
  <c r="I1458" i="1" l="1"/>
  <c r="J1458" i="1" s="1"/>
  <c r="G1459" i="1"/>
  <c r="H1459" i="1" s="1"/>
  <c r="I1459" i="1" l="1"/>
  <c r="J1459" i="1" s="1"/>
  <c r="G1460" i="1"/>
  <c r="H1460" i="1" s="1"/>
  <c r="I1460" i="1" l="1"/>
  <c r="J1460" i="1" s="1"/>
  <c r="G1461" i="1"/>
  <c r="H1461" i="1" s="1"/>
  <c r="I1461" i="1" l="1"/>
  <c r="B74" i="6" s="1"/>
  <c r="G1462" i="1"/>
  <c r="H1462" i="1" s="1"/>
  <c r="D74" i="6" l="1"/>
  <c r="E74" i="6" s="1"/>
  <c r="C8" i="2"/>
  <c r="J1461" i="1"/>
  <c r="I1462" i="1"/>
  <c r="J1462" i="1" s="1"/>
  <c r="G1463" i="1"/>
  <c r="H1463" i="1" s="1"/>
  <c r="F74" i="6" l="1"/>
  <c r="H8" i="6"/>
  <c r="U23" i="6" s="1"/>
  <c r="N8" i="2"/>
  <c r="O8" i="2"/>
  <c r="I1463" i="1"/>
  <c r="J1463" i="1" s="1"/>
  <c r="P8" i="2"/>
  <c r="G1464" i="1"/>
  <c r="H1464" i="1" s="1"/>
  <c r="O30" i="2" l="1"/>
  <c r="P30" i="2"/>
  <c r="M30" i="2"/>
  <c r="N30" i="2"/>
  <c r="I1464" i="1"/>
  <c r="J1464" i="1" s="1"/>
  <c r="G1465" i="1"/>
  <c r="H1465" i="1" s="1"/>
  <c r="I1465" i="1" l="1"/>
  <c r="J1465" i="1" s="1"/>
  <c r="G1466" i="1"/>
  <c r="H1466" i="1" s="1"/>
  <c r="I1466" i="1" l="1"/>
  <c r="J1466" i="1" s="1"/>
  <c r="G1467" i="1"/>
  <c r="H1467" i="1" s="1"/>
  <c r="I1467" i="1" l="1"/>
  <c r="J1467" i="1" s="1"/>
  <c r="G1468" i="1"/>
  <c r="H1468" i="1" s="1"/>
  <c r="I1468" i="1" l="1"/>
  <c r="J1468" i="1" s="1"/>
  <c r="G1469" i="1"/>
  <c r="H1469" i="1" s="1"/>
  <c r="I1469" i="1" l="1"/>
  <c r="J1469" i="1" s="1"/>
  <c r="G1470" i="1"/>
  <c r="H1470" i="1" s="1"/>
  <c r="I1470" i="1" l="1"/>
  <c r="J1470" i="1" s="1"/>
  <c r="G1471" i="1"/>
  <c r="H1471" i="1" s="1"/>
  <c r="I1471" i="1" l="1"/>
  <c r="J1471" i="1" s="1"/>
  <c r="G1472" i="1"/>
  <c r="H1472" i="1" s="1"/>
  <c r="I1472" i="1" l="1"/>
  <c r="J1472" i="1" s="1"/>
  <c r="G1473" i="1"/>
  <c r="H1473" i="1" s="1"/>
  <c r="I1473" i="1" l="1"/>
  <c r="J1473" i="1" s="1"/>
  <c r="G1474" i="1"/>
  <c r="H1474" i="1" s="1"/>
  <c r="I1474" i="1" l="1"/>
  <c r="J1474" i="1" s="1"/>
  <c r="G1475" i="1"/>
  <c r="H1475" i="1" s="1"/>
  <c r="I1475" i="1" l="1"/>
  <c r="J1475" i="1" s="1"/>
  <c r="G1476" i="1"/>
  <c r="H1476" i="1" s="1"/>
  <c r="I1476" i="1" l="1"/>
  <c r="J1476" i="1" s="1"/>
  <c r="G1477" i="1"/>
  <c r="H1477" i="1" s="1"/>
  <c r="I1477" i="1" l="1"/>
  <c r="J1477" i="1" s="1"/>
  <c r="G1478" i="1"/>
  <c r="H1478" i="1" s="1"/>
  <c r="I1478" i="1" l="1"/>
  <c r="J1478" i="1" s="1"/>
  <c r="G1479" i="1"/>
  <c r="H1479" i="1" s="1"/>
  <c r="I1479" i="1" l="1"/>
  <c r="J1479" i="1" s="1"/>
  <c r="G1480" i="1"/>
  <c r="H1480" i="1" s="1"/>
  <c r="I1480" i="1" l="1"/>
  <c r="J1480" i="1" s="1"/>
  <c r="G1481" i="1"/>
  <c r="H1481" i="1" s="1"/>
  <c r="I1481" i="1" l="1"/>
  <c r="B75" i="6" s="1"/>
  <c r="G1482" i="1"/>
  <c r="H1482" i="1" s="1"/>
  <c r="J1481" i="1" l="1"/>
  <c r="D75" i="6"/>
  <c r="E75" i="6" s="1"/>
  <c r="I1482" i="1"/>
  <c r="J1482" i="1" s="1"/>
  <c r="G1483" i="1"/>
  <c r="H1483" i="1" s="1"/>
  <c r="F75" i="6" l="1"/>
  <c r="I1483" i="1"/>
  <c r="J1483" i="1" s="1"/>
  <c r="G1484" i="1"/>
  <c r="H1484" i="1" s="1"/>
  <c r="I1484" i="1" l="1"/>
  <c r="J1484" i="1" s="1"/>
  <c r="G1485" i="1"/>
  <c r="H1485" i="1" s="1"/>
  <c r="I1485" i="1" l="1"/>
  <c r="J1485" i="1" s="1"/>
  <c r="G1486" i="1"/>
  <c r="H1486" i="1" s="1"/>
  <c r="I1486" i="1" l="1"/>
  <c r="J1486" i="1" s="1"/>
  <c r="G1487" i="1"/>
  <c r="H1487" i="1" s="1"/>
  <c r="I1487" i="1" l="1"/>
  <c r="J1487" i="1" s="1"/>
  <c r="G1488" i="1"/>
  <c r="H1488" i="1" s="1"/>
  <c r="I1488" i="1" l="1"/>
  <c r="J1488" i="1" s="1"/>
  <c r="G1489" i="1"/>
  <c r="H1489" i="1" s="1"/>
  <c r="I1489" i="1" l="1"/>
  <c r="J1489" i="1" s="1"/>
  <c r="G1490" i="1"/>
  <c r="H1490" i="1" s="1"/>
  <c r="I1490" i="1" l="1"/>
  <c r="J1490" i="1" s="1"/>
  <c r="G1491" i="1"/>
  <c r="H1491" i="1" s="1"/>
  <c r="I1491" i="1" l="1"/>
  <c r="J1491" i="1" s="1"/>
  <c r="G1492" i="1"/>
  <c r="H1492" i="1" s="1"/>
  <c r="I1492" i="1" l="1"/>
  <c r="J1492" i="1" s="1"/>
  <c r="G1493" i="1"/>
  <c r="H1493" i="1" s="1"/>
  <c r="I1493" i="1" l="1"/>
  <c r="J1493" i="1" s="1"/>
  <c r="G1494" i="1"/>
  <c r="H1494" i="1" s="1"/>
  <c r="I1494" i="1" l="1"/>
  <c r="J1494" i="1" s="1"/>
  <c r="G1495" i="1"/>
  <c r="H1495" i="1" s="1"/>
  <c r="I1495" i="1" l="1"/>
  <c r="J1495" i="1" s="1"/>
  <c r="G1496" i="1"/>
  <c r="H1496" i="1" s="1"/>
  <c r="I1496" i="1" l="1"/>
  <c r="B76" i="6" s="1"/>
  <c r="G1497" i="1"/>
  <c r="H1497" i="1" s="1"/>
  <c r="J1496" i="1" l="1"/>
  <c r="D76" i="6"/>
  <c r="E76" i="6" s="1"/>
  <c r="I1497" i="1"/>
  <c r="J1497" i="1" s="1"/>
  <c r="G1498" i="1"/>
  <c r="H1498" i="1" s="1"/>
  <c r="F76" i="6" l="1"/>
  <c r="I1498" i="1"/>
  <c r="J1498" i="1" s="1"/>
  <c r="G1499" i="1"/>
  <c r="H1499" i="1" s="1"/>
  <c r="I1499" i="1" l="1"/>
  <c r="J1499" i="1" s="1"/>
  <c r="G1500" i="1"/>
  <c r="H1500" i="1" s="1"/>
  <c r="I1500" i="1" l="1"/>
  <c r="J1500" i="1" s="1"/>
  <c r="G1501" i="1"/>
  <c r="H1501" i="1" s="1"/>
  <c r="I1501" i="1" l="1"/>
  <c r="J1501" i="1" s="1"/>
  <c r="G1502" i="1"/>
  <c r="H1502" i="1" s="1"/>
  <c r="I1502" i="1" l="1"/>
  <c r="J1502" i="1" s="1"/>
  <c r="G1503" i="1"/>
  <c r="H1503" i="1" s="1"/>
  <c r="I1503" i="1" l="1"/>
  <c r="J1503" i="1" s="1"/>
  <c r="G1504" i="1"/>
  <c r="H1504" i="1" s="1"/>
  <c r="I1504" i="1" l="1"/>
  <c r="J1504" i="1" s="1"/>
  <c r="G1505" i="1"/>
  <c r="H1505" i="1" s="1"/>
  <c r="I1505" i="1" l="1"/>
  <c r="J1505" i="1" s="1"/>
  <c r="G1506" i="1"/>
  <c r="H1506" i="1" s="1"/>
  <c r="I1506" i="1" l="1"/>
  <c r="J1506" i="1" s="1"/>
  <c r="G1507" i="1"/>
  <c r="H1507" i="1" s="1"/>
  <c r="I1507" i="1" l="1"/>
  <c r="J1507" i="1" s="1"/>
  <c r="G1508" i="1"/>
  <c r="H1508" i="1" s="1"/>
  <c r="I1508" i="1" l="1"/>
  <c r="J1508" i="1" s="1"/>
  <c r="G1509" i="1"/>
  <c r="H1509" i="1" s="1"/>
  <c r="I1509" i="1" l="1"/>
  <c r="J1509" i="1" s="1"/>
  <c r="G1510" i="1"/>
  <c r="H1510" i="1" s="1"/>
  <c r="I1510" i="1" l="1"/>
  <c r="J1510" i="1" s="1"/>
  <c r="G1511" i="1"/>
  <c r="H1511" i="1" s="1"/>
  <c r="I1511" i="1" l="1"/>
  <c r="J1511" i="1" s="1"/>
  <c r="G1512" i="1"/>
  <c r="H1512" i="1" s="1"/>
  <c r="I1512" i="1" l="1"/>
  <c r="J1512" i="1" s="1"/>
  <c r="G1513" i="1"/>
  <c r="H1513" i="1" s="1"/>
  <c r="I1513" i="1" l="1"/>
  <c r="J1513" i="1" s="1"/>
  <c r="G1514" i="1"/>
  <c r="H1514" i="1" s="1"/>
  <c r="I1514" i="1" l="1"/>
  <c r="J1514" i="1" s="1"/>
  <c r="G1515" i="1"/>
  <c r="H1515" i="1" s="1"/>
  <c r="I1515" i="1" l="1"/>
  <c r="J1515" i="1" s="1"/>
  <c r="G1516" i="1"/>
  <c r="H1516" i="1" s="1"/>
  <c r="I1516" i="1" l="1"/>
  <c r="J1516" i="1" s="1"/>
  <c r="G1517" i="1"/>
  <c r="H1517" i="1" s="1"/>
  <c r="I1517" i="1" l="1"/>
  <c r="B77" i="6" s="1"/>
  <c r="G1518" i="1"/>
  <c r="H1518" i="1" s="1"/>
  <c r="J1517" i="1" l="1"/>
  <c r="D77" i="6"/>
  <c r="E77" i="6" s="1"/>
  <c r="I1518" i="1"/>
  <c r="J1518" i="1" s="1"/>
  <c r="G1519" i="1"/>
  <c r="H1519" i="1" s="1"/>
  <c r="F77" i="6" l="1"/>
  <c r="I1519" i="1"/>
  <c r="J1519" i="1" s="1"/>
  <c r="G1520" i="1"/>
  <c r="H1520" i="1" s="1"/>
  <c r="I1520" i="1" l="1"/>
  <c r="J1520" i="1" s="1"/>
  <c r="G1521" i="1"/>
  <c r="H1521" i="1" s="1"/>
  <c r="I1521" i="1" l="1"/>
  <c r="J1521" i="1" s="1"/>
  <c r="G1522" i="1"/>
  <c r="H1522" i="1" s="1"/>
  <c r="I1522" i="1" l="1"/>
  <c r="J1522" i="1" s="1"/>
  <c r="G1523" i="1"/>
  <c r="H1523" i="1" s="1"/>
  <c r="I1523" i="1" l="1"/>
  <c r="J1523" i="1" s="1"/>
  <c r="G1524" i="1"/>
  <c r="H1524" i="1" s="1"/>
  <c r="I1524" i="1" l="1"/>
  <c r="J1524" i="1" s="1"/>
  <c r="G1525" i="1"/>
  <c r="H1525" i="1" s="1"/>
  <c r="I1525" i="1" l="1"/>
  <c r="J1525" i="1" s="1"/>
  <c r="G1526" i="1"/>
  <c r="H1526" i="1" s="1"/>
  <c r="I1526" i="1" l="1"/>
  <c r="J1526" i="1" s="1"/>
  <c r="G1527" i="1"/>
  <c r="H1527" i="1" s="1"/>
  <c r="I1527" i="1" l="1"/>
  <c r="J1527" i="1" s="1"/>
  <c r="G1528" i="1"/>
  <c r="H1528" i="1" s="1"/>
  <c r="I1528" i="1" l="1"/>
  <c r="J1528" i="1" s="1"/>
  <c r="G1529" i="1"/>
  <c r="H1529" i="1" s="1"/>
  <c r="I1529" i="1" l="1"/>
  <c r="J1529" i="1" s="1"/>
  <c r="G1530" i="1"/>
  <c r="H1530" i="1" s="1"/>
  <c r="I1530" i="1" l="1"/>
  <c r="J1530" i="1" s="1"/>
  <c r="G1531" i="1"/>
  <c r="H1531" i="1" s="1"/>
  <c r="I1531" i="1" l="1"/>
  <c r="J1531" i="1" s="1"/>
  <c r="G1532" i="1"/>
  <c r="H1532" i="1" s="1"/>
  <c r="I1532" i="1" l="1"/>
  <c r="J1532" i="1" s="1"/>
  <c r="G1533" i="1"/>
  <c r="H1533" i="1" s="1"/>
  <c r="I1533" i="1" l="1"/>
  <c r="J1533" i="1" s="1"/>
  <c r="G1534" i="1"/>
  <c r="H1534" i="1" s="1"/>
  <c r="I1534" i="1" l="1"/>
  <c r="J1534" i="1" s="1"/>
  <c r="G1535" i="1"/>
  <c r="H1535" i="1" s="1"/>
  <c r="I1535" i="1" l="1"/>
  <c r="B78" i="6" s="1"/>
  <c r="G1536" i="1"/>
  <c r="H1536" i="1" s="1"/>
  <c r="J1535" i="1" l="1"/>
  <c r="D78" i="6"/>
  <c r="E78" i="6" s="1"/>
  <c r="I1536" i="1"/>
  <c r="J1536" i="1" s="1"/>
  <c r="G1537" i="1"/>
  <c r="H1537" i="1" s="1"/>
  <c r="F78" i="6" l="1"/>
  <c r="I1537" i="1"/>
  <c r="J1537" i="1" s="1"/>
  <c r="G1538" i="1"/>
  <c r="H1538" i="1" s="1"/>
  <c r="I1538" i="1" l="1"/>
  <c r="J1538" i="1" s="1"/>
  <c r="G1539" i="1"/>
  <c r="H1539" i="1" s="1"/>
  <c r="I1539" i="1" l="1"/>
  <c r="J1539" i="1" s="1"/>
  <c r="G1540" i="1"/>
  <c r="H1540" i="1" s="1"/>
  <c r="I1540" i="1" l="1"/>
  <c r="J1540" i="1" s="1"/>
  <c r="G1541" i="1"/>
  <c r="H1541" i="1" s="1"/>
  <c r="I1541" i="1" l="1"/>
  <c r="J1541" i="1" s="1"/>
  <c r="G1542" i="1"/>
  <c r="H1542" i="1" s="1"/>
  <c r="I1542" i="1" l="1"/>
  <c r="J1542" i="1" s="1"/>
  <c r="G1543" i="1"/>
  <c r="H1543" i="1" s="1"/>
  <c r="I1543" i="1" l="1"/>
  <c r="J1543" i="1" s="1"/>
  <c r="G1544" i="1"/>
  <c r="H1544" i="1" s="1"/>
  <c r="I1544" i="1" l="1"/>
  <c r="J1544" i="1" s="1"/>
  <c r="G1545" i="1"/>
  <c r="H1545" i="1" s="1"/>
  <c r="I1545" i="1" l="1"/>
  <c r="J1545" i="1" s="1"/>
  <c r="G1546" i="1"/>
  <c r="H1546" i="1" s="1"/>
  <c r="I1546" i="1" l="1"/>
  <c r="J1546" i="1" s="1"/>
  <c r="G1547" i="1"/>
  <c r="H1547" i="1" s="1"/>
  <c r="I1547" i="1" l="1"/>
  <c r="J1547" i="1" s="1"/>
  <c r="G1548" i="1"/>
  <c r="H1548" i="1" s="1"/>
  <c r="I1548" i="1" l="1"/>
  <c r="J1548" i="1" s="1"/>
  <c r="G1549" i="1"/>
  <c r="H1549" i="1" s="1"/>
  <c r="I1549" i="1" l="1"/>
  <c r="J1549" i="1" s="1"/>
  <c r="G1550" i="1"/>
  <c r="H1550" i="1" s="1"/>
  <c r="I1550" i="1" l="1"/>
  <c r="J1550" i="1" s="1"/>
  <c r="G1551" i="1"/>
  <c r="H1551" i="1" s="1"/>
  <c r="I1551" i="1" l="1"/>
  <c r="J1551" i="1" s="1"/>
  <c r="G1552" i="1"/>
  <c r="H1552" i="1" s="1"/>
  <c r="I1552" i="1" l="1"/>
  <c r="J1552" i="1" s="1"/>
  <c r="G1553" i="1"/>
  <c r="H1553" i="1" s="1"/>
  <c r="I1553" i="1" l="1"/>
  <c r="J1553" i="1" s="1"/>
  <c r="G1554" i="1"/>
  <c r="H1554" i="1" s="1"/>
  <c r="I1554" i="1" l="1"/>
  <c r="J1554" i="1" s="1"/>
  <c r="G1555" i="1"/>
  <c r="H1555" i="1" s="1"/>
  <c r="I1555" i="1" l="1"/>
  <c r="J1555" i="1" s="1"/>
  <c r="G1556" i="1"/>
  <c r="H1556" i="1" s="1"/>
  <c r="I1556" i="1" l="1"/>
  <c r="J1556" i="1" s="1"/>
  <c r="G1557" i="1"/>
  <c r="H1557" i="1" s="1"/>
  <c r="I1557" i="1" l="1"/>
  <c r="B79" i="6" s="1"/>
  <c r="G1558" i="1"/>
  <c r="H1558" i="1" s="1"/>
  <c r="J1557" i="1" l="1"/>
  <c r="D79" i="6"/>
  <c r="E79" i="6" s="1"/>
  <c r="I1558" i="1"/>
  <c r="J1558" i="1" s="1"/>
  <c r="G1559" i="1"/>
  <c r="H1559" i="1" s="1"/>
  <c r="F79" i="6" l="1"/>
  <c r="I1559" i="1"/>
  <c r="J1559" i="1" s="1"/>
  <c r="G1560" i="1"/>
  <c r="H1560" i="1" s="1"/>
  <c r="I1560" i="1" l="1"/>
  <c r="J1560" i="1" s="1"/>
  <c r="G1561" i="1"/>
  <c r="H1561" i="1" s="1"/>
  <c r="I1561" i="1" l="1"/>
  <c r="J1561" i="1" s="1"/>
  <c r="G1562" i="1"/>
  <c r="H1562" i="1" s="1"/>
  <c r="I1562" i="1" l="1"/>
  <c r="J1562" i="1" s="1"/>
  <c r="G1563" i="1"/>
  <c r="H1563" i="1" s="1"/>
  <c r="I1563" i="1" l="1"/>
  <c r="J1563" i="1" s="1"/>
  <c r="G1564" i="1"/>
  <c r="H1564" i="1" s="1"/>
  <c r="I1564" i="1" l="1"/>
  <c r="J1564" i="1" s="1"/>
  <c r="G1565" i="1"/>
  <c r="H1565" i="1" s="1"/>
  <c r="I1565" i="1" l="1"/>
  <c r="J1565" i="1" s="1"/>
  <c r="G1566" i="1"/>
  <c r="H1566" i="1" s="1"/>
  <c r="I1566" i="1" l="1"/>
  <c r="J1566" i="1" s="1"/>
  <c r="G1567" i="1"/>
  <c r="H1567" i="1" s="1"/>
  <c r="I1567" i="1" l="1"/>
  <c r="J1567" i="1" s="1"/>
  <c r="G1568" i="1"/>
  <c r="H1568" i="1" s="1"/>
  <c r="I1568" i="1" l="1"/>
  <c r="J1568" i="1" s="1"/>
  <c r="G1569" i="1"/>
  <c r="H1569" i="1" s="1"/>
  <c r="I1569" i="1" l="1"/>
  <c r="J1569" i="1" s="1"/>
  <c r="G1570" i="1"/>
  <c r="H1570" i="1" s="1"/>
  <c r="I1570" i="1" l="1"/>
  <c r="J1570" i="1" s="1"/>
  <c r="G1571" i="1"/>
  <c r="H1571" i="1" s="1"/>
  <c r="I1571" i="1" l="1"/>
  <c r="J1571" i="1" s="1"/>
  <c r="G1572" i="1"/>
  <c r="H1572" i="1" s="1"/>
  <c r="I1572" i="1" l="1"/>
  <c r="J1572" i="1" s="1"/>
  <c r="G1573" i="1"/>
  <c r="H1573" i="1" s="1"/>
  <c r="I1573" i="1" l="1"/>
  <c r="J1573" i="1" s="1"/>
  <c r="G1574" i="1"/>
  <c r="H1574" i="1" s="1"/>
  <c r="I1574" i="1" l="1"/>
  <c r="B80" i="6" s="1"/>
  <c r="G1575" i="1"/>
  <c r="H1575" i="1" s="1"/>
  <c r="J1574" i="1" l="1"/>
  <c r="D80" i="6"/>
  <c r="E80" i="6" s="1"/>
  <c r="I1575" i="1"/>
  <c r="J1575" i="1" s="1"/>
  <c r="G1576" i="1"/>
  <c r="H1576" i="1" s="1"/>
  <c r="F80" i="6" l="1"/>
  <c r="I1576" i="1"/>
  <c r="J1576" i="1" s="1"/>
  <c r="G1577" i="1"/>
  <c r="H1577" i="1" s="1"/>
  <c r="I1577" i="1" l="1"/>
  <c r="J1577" i="1" s="1"/>
  <c r="G1578" i="1"/>
  <c r="H1578" i="1" s="1"/>
  <c r="I1578" i="1" l="1"/>
  <c r="J1578" i="1" s="1"/>
  <c r="G1579" i="1"/>
  <c r="H1579" i="1" s="1"/>
  <c r="I1579" i="1" l="1"/>
  <c r="J1579" i="1" s="1"/>
  <c r="G1580" i="1"/>
  <c r="H1580" i="1" s="1"/>
  <c r="I1580" i="1" l="1"/>
  <c r="J1580" i="1" s="1"/>
  <c r="G1581" i="1"/>
  <c r="H1581" i="1" s="1"/>
  <c r="I1581" i="1" l="1"/>
  <c r="J1581" i="1" s="1"/>
  <c r="G1582" i="1"/>
  <c r="H1582" i="1" s="1"/>
  <c r="I1582" i="1" l="1"/>
  <c r="J1582" i="1" s="1"/>
  <c r="G1583" i="1"/>
  <c r="H1583" i="1" s="1"/>
  <c r="I1583" i="1" l="1"/>
  <c r="J1583" i="1" s="1"/>
  <c r="G1584" i="1"/>
  <c r="H1584" i="1" s="1"/>
  <c r="I1584" i="1" l="1"/>
  <c r="J1584" i="1" s="1"/>
  <c r="G1585" i="1"/>
  <c r="H1585" i="1" s="1"/>
  <c r="I1585" i="1" l="1"/>
  <c r="J1585" i="1" s="1"/>
  <c r="G1586" i="1"/>
  <c r="H1586" i="1" s="1"/>
  <c r="I1586" i="1" l="1"/>
  <c r="J1586" i="1" s="1"/>
  <c r="G1587" i="1"/>
  <c r="H1587" i="1" s="1"/>
  <c r="I1587" i="1" l="1"/>
  <c r="J1587" i="1" s="1"/>
  <c r="G1588" i="1"/>
  <c r="H1588" i="1" s="1"/>
  <c r="I1588" i="1" l="1"/>
  <c r="J1588" i="1" s="1"/>
  <c r="G1589" i="1"/>
  <c r="H1589" i="1" s="1"/>
  <c r="I1589" i="1" l="1"/>
  <c r="J1589" i="1" s="1"/>
  <c r="G1590" i="1"/>
  <c r="H1590" i="1" s="1"/>
  <c r="I1590" i="1" l="1"/>
  <c r="J1590" i="1" s="1"/>
  <c r="G1591" i="1"/>
  <c r="H1591" i="1" s="1"/>
  <c r="I1591" i="1" l="1"/>
  <c r="J1591" i="1" s="1"/>
  <c r="G1592" i="1"/>
  <c r="H1592" i="1" s="1"/>
  <c r="I1592" i="1" l="1"/>
  <c r="J1592" i="1" s="1"/>
  <c r="G1593" i="1"/>
  <c r="H1593" i="1" s="1"/>
  <c r="I1593" i="1" l="1"/>
  <c r="J1593" i="1" s="1"/>
  <c r="G1594" i="1"/>
  <c r="H1594" i="1" s="1"/>
  <c r="I1594" i="1" l="1"/>
  <c r="J1594" i="1" s="1"/>
  <c r="G1595" i="1"/>
  <c r="H1595" i="1" s="1"/>
  <c r="I1595" i="1" l="1"/>
  <c r="J1595" i="1" s="1"/>
  <c r="G1596" i="1"/>
  <c r="H1596" i="1" s="1"/>
  <c r="I1596" i="1" l="1"/>
  <c r="J1596" i="1" s="1"/>
  <c r="G1597" i="1"/>
  <c r="H1597" i="1" s="1"/>
  <c r="I1597" i="1" l="1"/>
  <c r="B81" i="6" s="1"/>
  <c r="G1598" i="1"/>
  <c r="H1598" i="1" s="1"/>
  <c r="J1597" i="1" l="1"/>
  <c r="D81" i="6"/>
  <c r="E81" i="6" s="1"/>
  <c r="I1598" i="1"/>
  <c r="J1598" i="1" s="1"/>
  <c r="G1599" i="1"/>
  <c r="H1599" i="1" s="1"/>
  <c r="F81" i="6" l="1"/>
  <c r="I1599" i="1"/>
  <c r="J1599" i="1" s="1"/>
  <c r="G1600" i="1"/>
  <c r="H1600" i="1" s="1"/>
  <c r="I1600" i="1" l="1"/>
  <c r="J1600" i="1" s="1"/>
  <c r="G1601" i="1"/>
  <c r="H1601" i="1" s="1"/>
  <c r="I1601" i="1" l="1"/>
  <c r="J1601" i="1" s="1"/>
  <c r="G1602" i="1"/>
  <c r="H1602" i="1" s="1"/>
  <c r="I1602" i="1" l="1"/>
  <c r="J1602" i="1" s="1"/>
  <c r="G1603" i="1"/>
  <c r="H1603" i="1" s="1"/>
  <c r="I1603" i="1" l="1"/>
  <c r="J1603" i="1" s="1"/>
  <c r="G1604" i="1"/>
  <c r="H1604" i="1" s="1"/>
  <c r="I1604" i="1" l="1"/>
  <c r="J1604" i="1" s="1"/>
  <c r="G1605" i="1"/>
  <c r="H1605" i="1" s="1"/>
  <c r="I1605" i="1" l="1"/>
  <c r="J1605" i="1" s="1"/>
  <c r="G1606" i="1"/>
  <c r="H1606" i="1" s="1"/>
  <c r="I1606" i="1" l="1"/>
  <c r="J1606" i="1" s="1"/>
  <c r="G1607" i="1"/>
  <c r="H1607" i="1" s="1"/>
  <c r="I1607" i="1" l="1"/>
  <c r="J1607" i="1" s="1"/>
  <c r="G1608" i="1"/>
  <c r="H1608" i="1" s="1"/>
  <c r="I1608" i="1" l="1"/>
  <c r="J1608" i="1" s="1"/>
  <c r="G1609" i="1"/>
  <c r="H1609" i="1" s="1"/>
  <c r="I1609" i="1" l="1"/>
  <c r="J1609" i="1" s="1"/>
  <c r="G1610" i="1"/>
  <c r="H1610" i="1" s="1"/>
  <c r="I1610" i="1" l="1"/>
  <c r="J1610" i="1" s="1"/>
  <c r="G1611" i="1"/>
  <c r="H1611" i="1" s="1"/>
  <c r="I1611" i="1" l="1"/>
  <c r="J1611" i="1" s="1"/>
  <c r="G1612" i="1"/>
  <c r="H1612" i="1" s="1"/>
  <c r="I1612" i="1" l="1"/>
  <c r="J1612" i="1" s="1"/>
  <c r="G1613" i="1"/>
  <c r="H1613" i="1" s="1"/>
  <c r="I1613" i="1" l="1"/>
  <c r="J1613" i="1" s="1"/>
  <c r="G1614" i="1"/>
  <c r="H1614" i="1" s="1"/>
  <c r="I1614" i="1" l="1"/>
  <c r="J1614" i="1" s="1"/>
  <c r="G1615" i="1"/>
  <c r="H1615" i="1" s="1"/>
  <c r="I1615" i="1" l="1"/>
  <c r="J1615" i="1" s="1"/>
  <c r="G1616" i="1"/>
  <c r="H1616" i="1" s="1"/>
  <c r="I1616" i="1" l="1"/>
  <c r="J1616" i="1" s="1"/>
  <c r="G1617" i="1"/>
  <c r="H1617" i="1" s="1"/>
  <c r="I1617" i="1" l="1"/>
  <c r="J1617" i="1" s="1"/>
  <c r="G1618" i="1"/>
  <c r="H1618" i="1" s="1"/>
  <c r="I1618" i="1" l="1"/>
  <c r="J1618" i="1" s="1"/>
  <c r="G1619" i="1"/>
  <c r="H1619" i="1" s="1"/>
  <c r="I1619" i="1" l="1"/>
  <c r="B82" i="6" s="1"/>
  <c r="G1620" i="1"/>
  <c r="H1620" i="1" s="1"/>
  <c r="J1619" i="1" l="1"/>
  <c r="D82" i="6"/>
  <c r="E82" i="6" s="1"/>
  <c r="I1620" i="1"/>
  <c r="J1620" i="1" s="1"/>
  <c r="G1621" i="1"/>
  <c r="H1621" i="1" s="1"/>
  <c r="F82" i="6" l="1"/>
  <c r="I1621" i="1"/>
  <c r="J1621" i="1" s="1"/>
  <c r="G1622" i="1"/>
  <c r="H1622" i="1" s="1"/>
  <c r="I1622" i="1" l="1"/>
  <c r="J1622" i="1" s="1"/>
  <c r="G1623" i="1"/>
  <c r="H1623" i="1" s="1"/>
  <c r="I1623" i="1" l="1"/>
  <c r="J1623" i="1" s="1"/>
  <c r="G1624" i="1"/>
  <c r="H1624" i="1" s="1"/>
  <c r="I1624" i="1" l="1"/>
  <c r="J1624" i="1" s="1"/>
  <c r="G1625" i="1"/>
  <c r="H1625" i="1" s="1"/>
  <c r="I1625" i="1" l="1"/>
  <c r="J1625" i="1" s="1"/>
  <c r="G1626" i="1"/>
  <c r="H1626" i="1" s="1"/>
  <c r="I1626" i="1" l="1"/>
  <c r="J1626" i="1" s="1"/>
  <c r="G1627" i="1"/>
  <c r="H1627" i="1" s="1"/>
  <c r="I1627" i="1" l="1"/>
  <c r="J1627" i="1" s="1"/>
  <c r="G1628" i="1"/>
  <c r="H1628" i="1" s="1"/>
  <c r="I1628" i="1" l="1"/>
  <c r="J1628" i="1" s="1"/>
  <c r="G1629" i="1"/>
  <c r="H1629" i="1" s="1"/>
  <c r="I1629" i="1" l="1"/>
  <c r="J1629" i="1" s="1"/>
  <c r="G1630" i="1"/>
  <c r="H1630" i="1" s="1"/>
  <c r="I1630" i="1" l="1"/>
  <c r="J1630" i="1" s="1"/>
  <c r="G1631" i="1"/>
  <c r="H1631" i="1" s="1"/>
  <c r="I1631" i="1" l="1"/>
  <c r="J1631" i="1" s="1"/>
  <c r="G1632" i="1"/>
  <c r="H1632" i="1" s="1"/>
  <c r="I1632" i="1" l="1"/>
  <c r="J1632" i="1" s="1"/>
  <c r="G1633" i="1"/>
  <c r="H1633" i="1" s="1"/>
  <c r="I1633" i="1" l="1"/>
  <c r="J1633" i="1" s="1"/>
  <c r="G1634" i="1"/>
  <c r="H1634" i="1" s="1"/>
  <c r="I1634" i="1" l="1"/>
  <c r="J1634" i="1" s="1"/>
  <c r="G1635" i="1"/>
  <c r="H1635" i="1" s="1"/>
  <c r="I1635" i="1" l="1"/>
  <c r="J1635" i="1" s="1"/>
  <c r="G1636" i="1"/>
  <c r="H1636" i="1" s="1"/>
  <c r="I1636" i="1" l="1"/>
  <c r="J1636" i="1" s="1"/>
  <c r="G1637" i="1"/>
  <c r="H1637" i="1" s="1"/>
  <c r="I1637" i="1" l="1"/>
  <c r="J1637" i="1" s="1"/>
  <c r="G1638" i="1"/>
  <c r="H1638" i="1" s="1"/>
  <c r="I1638" i="1" l="1"/>
  <c r="B83" i="6" s="1"/>
  <c r="G1639" i="1"/>
  <c r="H1639" i="1" s="1"/>
  <c r="J1638" i="1" l="1"/>
  <c r="D83" i="6"/>
  <c r="E83" i="6" s="1"/>
  <c r="I1639" i="1"/>
  <c r="J1639" i="1" s="1"/>
  <c r="G1640" i="1"/>
  <c r="H1640" i="1" s="1"/>
  <c r="F83" i="6" l="1"/>
  <c r="I1640" i="1"/>
  <c r="J1640" i="1" s="1"/>
  <c r="G1641" i="1"/>
  <c r="H1641" i="1" s="1"/>
  <c r="I1641" i="1" l="1"/>
  <c r="J1641" i="1" s="1"/>
  <c r="G1642" i="1"/>
  <c r="H1642" i="1" s="1"/>
  <c r="I1642" i="1" l="1"/>
  <c r="J1642" i="1" s="1"/>
  <c r="G1643" i="1"/>
  <c r="H1643" i="1" s="1"/>
  <c r="I1643" i="1" l="1"/>
  <c r="J1643" i="1" s="1"/>
  <c r="G1644" i="1"/>
  <c r="H1644" i="1" s="1"/>
  <c r="I1644" i="1" l="1"/>
  <c r="J1644" i="1" s="1"/>
  <c r="G1645" i="1"/>
  <c r="H1645" i="1" s="1"/>
  <c r="I1645" i="1" l="1"/>
  <c r="J1645" i="1" s="1"/>
  <c r="G1646" i="1"/>
  <c r="H1646" i="1" s="1"/>
  <c r="I1646" i="1" l="1"/>
  <c r="J1646" i="1" s="1"/>
  <c r="G1647" i="1"/>
  <c r="H1647" i="1" s="1"/>
  <c r="I1647" i="1" l="1"/>
  <c r="J1647" i="1" s="1"/>
  <c r="G1648" i="1"/>
  <c r="H1648" i="1" s="1"/>
  <c r="I1648" i="1" l="1"/>
  <c r="J1648" i="1" s="1"/>
  <c r="G1649" i="1"/>
  <c r="H1649" i="1" s="1"/>
  <c r="I1649" i="1" l="1"/>
  <c r="J1649" i="1" s="1"/>
  <c r="G1650" i="1"/>
  <c r="H1650" i="1" s="1"/>
  <c r="I1650" i="1" l="1"/>
  <c r="J1650" i="1" s="1"/>
  <c r="G1651" i="1"/>
  <c r="H1651" i="1" s="1"/>
  <c r="I1651" i="1" l="1"/>
  <c r="J1651" i="1" s="1"/>
  <c r="G1652" i="1"/>
  <c r="H1652" i="1" s="1"/>
  <c r="I1652" i="1" l="1"/>
  <c r="J1652" i="1" s="1"/>
  <c r="G1653" i="1"/>
  <c r="H1653" i="1" s="1"/>
  <c r="I1653" i="1" l="1"/>
  <c r="J1653" i="1" s="1"/>
  <c r="G1654" i="1"/>
  <c r="H1654" i="1" s="1"/>
  <c r="I1654" i="1" l="1"/>
  <c r="J1654" i="1" s="1"/>
  <c r="G1655" i="1"/>
  <c r="H1655" i="1" s="1"/>
  <c r="I1655" i="1" l="1"/>
  <c r="J1655" i="1" s="1"/>
  <c r="G1656" i="1"/>
  <c r="H1656" i="1" s="1"/>
  <c r="I1656" i="1" l="1"/>
  <c r="B84" i="6" s="1"/>
  <c r="G1657" i="1"/>
  <c r="H1657" i="1" s="1"/>
  <c r="J1656" i="1" l="1"/>
  <c r="D84" i="6"/>
  <c r="E84" i="6" s="1"/>
  <c r="I1657" i="1"/>
  <c r="J1657" i="1" s="1"/>
  <c r="G1658" i="1"/>
  <c r="H1658" i="1" s="1"/>
  <c r="F84" i="6" l="1"/>
  <c r="I1658" i="1"/>
  <c r="J1658" i="1" s="1"/>
  <c r="G1659" i="1"/>
  <c r="H1659" i="1" s="1"/>
  <c r="I1659" i="1" l="1"/>
  <c r="J1659" i="1" s="1"/>
  <c r="G1660" i="1"/>
  <c r="H1660" i="1" s="1"/>
  <c r="I1660" i="1" l="1"/>
  <c r="J1660" i="1" s="1"/>
  <c r="G1661" i="1"/>
  <c r="H1661" i="1" s="1"/>
  <c r="I1661" i="1" l="1"/>
  <c r="J1661" i="1" s="1"/>
  <c r="G1662" i="1"/>
  <c r="H1662" i="1" s="1"/>
  <c r="I1662" i="1" l="1"/>
  <c r="J1662" i="1" s="1"/>
  <c r="G1663" i="1"/>
  <c r="H1663" i="1" s="1"/>
  <c r="I1663" i="1" l="1"/>
  <c r="J1663" i="1" s="1"/>
  <c r="G1664" i="1"/>
  <c r="H1664" i="1" s="1"/>
  <c r="I1664" i="1" l="1"/>
  <c r="J1664" i="1" s="1"/>
  <c r="G1665" i="1"/>
  <c r="H1665" i="1" s="1"/>
  <c r="I1665" i="1" l="1"/>
  <c r="J1665" i="1" s="1"/>
  <c r="G1666" i="1"/>
  <c r="H1666" i="1" s="1"/>
  <c r="I1666" i="1" l="1"/>
  <c r="J1666" i="1" s="1"/>
  <c r="G1667" i="1"/>
  <c r="H1667" i="1" s="1"/>
  <c r="I1667" i="1" l="1"/>
  <c r="J1667" i="1" s="1"/>
  <c r="G1668" i="1"/>
  <c r="H1668" i="1" s="1"/>
  <c r="I1668" i="1" l="1"/>
  <c r="J1668" i="1" s="1"/>
  <c r="G1669" i="1"/>
  <c r="H1669" i="1" s="1"/>
  <c r="I1669" i="1" l="1"/>
  <c r="J1669" i="1" s="1"/>
  <c r="G1670" i="1"/>
  <c r="H1670" i="1" s="1"/>
  <c r="I1670" i="1" l="1"/>
  <c r="J1670" i="1" s="1"/>
  <c r="G1671" i="1"/>
  <c r="H1671" i="1" s="1"/>
  <c r="I1671" i="1" l="1"/>
  <c r="J1671" i="1" s="1"/>
  <c r="G1672" i="1"/>
  <c r="H1672" i="1" s="1"/>
  <c r="I1672" i="1" l="1"/>
  <c r="J1672" i="1" s="1"/>
  <c r="G1673" i="1"/>
  <c r="H1673" i="1" s="1"/>
  <c r="I1673" i="1" l="1"/>
  <c r="J1673" i="1" s="1"/>
  <c r="G1674" i="1"/>
  <c r="H1674" i="1" s="1"/>
  <c r="I1674" i="1" l="1"/>
  <c r="J1674" i="1" s="1"/>
  <c r="G1675" i="1"/>
  <c r="H1675" i="1" s="1"/>
  <c r="I1675" i="1" l="1"/>
  <c r="J1675" i="1" s="1"/>
  <c r="G1676" i="1"/>
  <c r="H1676" i="1" s="1"/>
  <c r="I1676" i="1" l="1"/>
  <c r="J1676" i="1" s="1"/>
  <c r="G1677" i="1"/>
  <c r="H1677" i="1" s="1"/>
  <c r="I1677" i="1" l="1"/>
  <c r="B85" i="6" s="1"/>
  <c r="G1678" i="1"/>
  <c r="H1678" i="1" s="1"/>
  <c r="J1677" i="1" l="1"/>
  <c r="D85" i="6"/>
  <c r="E85" i="6" s="1"/>
  <c r="I1678" i="1"/>
  <c r="J1678" i="1" s="1"/>
  <c r="G1679" i="1"/>
  <c r="H1679" i="1" s="1"/>
  <c r="F85" i="6" l="1"/>
  <c r="I1679" i="1"/>
  <c r="J1679" i="1" s="1"/>
  <c r="G1680" i="1"/>
  <c r="H1680" i="1" s="1"/>
  <c r="I1680" i="1" l="1"/>
  <c r="J1680" i="1" s="1"/>
  <c r="G1681" i="1"/>
  <c r="H1681" i="1" s="1"/>
  <c r="I1681" i="1" l="1"/>
  <c r="J1681" i="1" s="1"/>
  <c r="G1682" i="1"/>
  <c r="H1682" i="1" s="1"/>
  <c r="I1682" i="1" l="1"/>
  <c r="J1682" i="1" s="1"/>
  <c r="G1683" i="1"/>
  <c r="H1683" i="1" s="1"/>
  <c r="I1683" i="1" l="1"/>
  <c r="J1683" i="1" s="1"/>
  <c r="G1684" i="1"/>
  <c r="H1684" i="1" s="1"/>
  <c r="I1684" i="1" l="1"/>
  <c r="J1684" i="1" s="1"/>
  <c r="G1685" i="1"/>
  <c r="H1685" i="1" s="1"/>
  <c r="I1685" i="1" l="1"/>
  <c r="J1685" i="1" s="1"/>
  <c r="G1686" i="1"/>
  <c r="H1686" i="1" s="1"/>
  <c r="I1686" i="1" l="1"/>
  <c r="J1686" i="1" s="1"/>
  <c r="G1687" i="1"/>
  <c r="H1687" i="1" s="1"/>
  <c r="I1687" i="1" l="1"/>
  <c r="J1687" i="1" s="1"/>
  <c r="G1688" i="1"/>
  <c r="H1688" i="1" s="1"/>
  <c r="I1688" i="1" l="1"/>
  <c r="J1688" i="1" s="1"/>
  <c r="G1689" i="1"/>
  <c r="H1689" i="1" s="1"/>
  <c r="I1689" i="1" l="1"/>
  <c r="J1689" i="1" s="1"/>
  <c r="G1690" i="1"/>
  <c r="H1690" i="1" s="1"/>
  <c r="I1690" i="1" l="1"/>
  <c r="J1690" i="1" s="1"/>
  <c r="G1691" i="1"/>
  <c r="H1691" i="1" s="1"/>
  <c r="I1691" i="1" l="1"/>
  <c r="J1691" i="1" s="1"/>
  <c r="G1692" i="1"/>
  <c r="H1692" i="1" s="1"/>
  <c r="I1692" i="1" l="1"/>
  <c r="J1692" i="1" s="1"/>
  <c r="G1693" i="1"/>
  <c r="H1693" i="1" s="1"/>
  <c r="I1693" i="1" l="1"/>
  <c r="J1693" i="1" s="1"/>
  <c r="G1694" i="1"/>
  <c r="H1694" i="1" s="1"/>
  <c r="I1694" i="1" l="1"/>
  <c r="J1694" i="1" s="1"/>
  <c r="G1695" i="1"/>
  <c r="H1695" i="1" s="1"/>
  <c r="I1695" i="1" l="1"/>
  <c r="J1695" i="1" s="1"/>
  <c r="G1696" i="1"/>
  <c r="H1696" i="1" s="1"/>
  <c r="I1696" i="1" l="1"/>
  <c r="J1696" i="1" s="1"/>
  <c r="G1697" i="1"/>
  <c r="H1697" i="1" s="1"/>
  <c r="I1697" i="1" l="1"/>
  <c r="J1697" i="1" s="1"/>
  <c r="G1698" i="1"/>
  <c r="H1698" i="1" s="1"/>
  <c r="I1698" i="1" l="1"/>
  <c r="J1698" i="1" s="1"/>
  <c r="G1699" i="1"/>
  <c r="H1699" i="1" s="1"/>
  <c r="I1699" i="1" l="1"/>
  <c r="B86" i="6" s="1"/>
  <c r="G1700" i="1"/>
  <c r="H1700" i="1" s="1"/>
  <c r="D86" i="6" l="1"/>
  <c r="E86" i="6" s="1"/>
  <c r="C9" i="2"/>
  <c r="J1699" i="1"/>
  <c r="I1700" i="1"/>
  <c r="J1700" i="1" s="1"/>
  <c r="G1701" i="1"/>
  <c r="H1701" i="1" s="1"/>
  <c r="H9" i="6" l="1"/>
  <c r="U24" i="6" s="1"/>
  <c r="F86" i="6"/>
  <c r="N9" i="2"/>
  <c r="O9" i="2"/>
  <c r="I1701" i="1"/>
  <c r="J1701" i="1" s="1"/>
  <c r="P9" i="2"/>
  <c r="G1702" i="1"/>
  <c r="H1702" i="1" s="1"/>
  <c r="P31" i="2" l="1"/>
  <c r="M31" i="2"/>
  <c r="N31" i="2"/>
  <c r="O31" i="2"/>
  <c r="I1702" i="1"/>
  <c r="J1702" i="1" s="1"/>
  <c r="G1703" i="1"/>
  <c r="H1703" i="1" s="1"/>
  <c r="I1703" i="1" l="1"/>
  <c r="J1703" i="1" s="1"/>
  <c r="G1704" i="1"/>
  <c r="H1704" i="1" s="1"/>
  <c r="I1704" i="1" l="1"/>
  <c r="J1704" i="1" s="1"/>
  <c r="G1705" i="1"/>
  <c r="H1705" i="1" s="1"/>
  <c r="I1705" i="1" l="1"/>
  <c r="J1705" i="1" s="1"/>
  <c r="G1706" i="1"/>
  <c r="H1706" i="1" s="1"/>
  <c r="I1706" i="1" l="1"/>
  <c r="J1706" i="1" s="1"/>
  <c r="G1707" i="1"/>
  <c r="H1707" i="1" s="1"/>
  <c r="I1707" i="1" l="1"/>
  <c r="J1707" i="1" s="1"/>
  <c r="G1708" i="1"/>
  <c r="H1708" i="1" s="1"/>
  <c r="I1708" i="1" l="1"/>
  <c r="J1708" i="1" s="1"/>
  <c r="G1709" i="1"/>
  <c r="H1709" i="1" s="1"/>
  <c r="I1709" i="1" l="1"/>
  <c r="J1709" i="1" s="1"/>
  <c r="G1710" i="1"/>
  <c r="H1710" i="1" s="1"/>
  <c r="I1710" i="1" l="1"/>
  <c r="J1710" i="1" s="1"/>
  <c r="G1711" i="1"/>
  <c r="H1711" i="1" s="1"/>
  <c r="I1711" i="1" l="1"/>
  <c r="J1711" i="1" s="1"/>
  <c r="G1712" i="1"/>
  <c r="H1712" i="1" s="1"/>
  <c r="I1712" i="1" l="1"/>
  <c r="J1712" i="1" s="1"/>
  <c r="G1713" i="1"/>
  <c r="H1713" i="1" s="1"/>
  <c r="I1713" i="1" l="1"/>
  <c r="J1713" i="1" s="1"/>
  <c r="G1714" i="1"/>
  <c r="H1714" i="1" s="1"/>
  <c r="I1714" i="1" l="1"/>
  <c r="J1714" i="1" s="1"/>
  <c r="G1715" i="1"/>
  <c r="H1715" i="1" s="1"/>
  <c r="I1715" i="1" l="1"/>
  <c r="J1715" i="1" s="1"/>
  <c r="G1716" i="1"/>
  <c r="H1716" i="1" s="1"/>
  <c r="I1716" i="1" l="1"/>
  <c r="J1716" i="1" s="1"/>
  <c r="G1717" i="1"/>
  <c r="H1717" i="1" s="1"/>
  <c r="I1717" i="1" l="1"/>
  <c r="J1717" i="1" s="1"/>
  <c r="G1718" i="1"/>
  <c r="H1718" i="1" s="1"/>
  <c r="I1718" i="1" l="1"/>
  <c r="J1718" i="1" s="1"/>
  <c r="G1719" i="1"/>
  <c r="H1719" i="1" s="1"/>
  <c r="I1719" i="1" l="1"/>
  <c r="J1719" i="1" s="1"/>
  <c r="G1720" i="1"/>
  <c r="H1720" i="1" s="1"/>
  <c r="I1720" i="1" l="1"/>
  <c r="B87" i="6" s="1"/>
  <c r="G1721" i="1"/>
  <c r="H1721" i="1" s="1"/>
  <c r="J1720" i="1" l="1"/>
  <c r="D87" i="6"/>
  <c r="E87" i="6" s="1"/>
  <c r="I1721" i="1"/>
  <c r="J1721" i="1" s="1"/>
  <c r="G1722" i="1"/>
  <c r="H1722" i="1" s="1"/>
  <c r="F87" i="6" l="1"/>
  <c r="I1722" i="1"/>
  <c r="J1722" i="1" s="1"/>
  <c r="G1723" i="1"/>
  <c r="H1723" i="1" s="1"/>
  <c r="I1723" i="1" l="1"/>
  <c r="J1723" i="1" s="1"/>
  <c r="G1724" i="1"/>
  <c r="H1724" i="1" s="1"/>
  <c r="I1724" i="1" l="1"/>
  <c r="J1724" i="1" s="1"/>
  <c r="G1725" i="1"/>
  <c r="H1725" i="1" s="1"/>
  <c r="I1725" i="1" l="1"/>
  <c r="J1725" i="1" s="1"/>
  <c r="G1726" i="1"/>
  <c r="H1726" i="1" s="1"/>
  <c r="I1726" i="1" l="1"/>
  <c r="J1726" i="1" s="1"/>
  <c r="G1727" i="1"/>
  <c r="H1727" i="1" s="1"/>
  <c r="I1727" i="1" l="1"/>
  <c r="J1727" i="1" s="1"/>
  <c r="G1728" i="1"/>
  <c r="H1728" i="1" s="1"/>
  <c r="I1728" i="1" l="1"/>
  <c r="J1728" i="1" s="1"/>
  <c r="G1729" i="1"/>
  <c r="H1729" i="1" s="1"/>
  <c r="I1729" i="1" l="1"/>
  <c r="J1729" i="1" s="1"/>
  <c r="G1730" i="1"/>
  <c r="H1730" i="1" s="1"/>
  <c r="I1730" i="1" l="1"/>
  <c r="J1730" i="1" s="1"/>
  <c r="G1731" i="1"/>
  <c r="H1731" i="1" s="1"/>
  <c r="I1731" i="1" l="1"/>
  <c r="J1731" i="1" s="1"/>
  <c r="G1732" i="1"/>
  <c r="H1732" i="1" s="1"/>
  <c r="I1732" i="1" l="1"/>
  <c r="J1732" i="1" s="1"/>
  <c r="G1733" i="1"/>
  <c r="H1733" i="1" s="1"/>
  <c r="I1733" i="1" l="1"/>
  <c r="J1733" i="1" s="1"/>
  <c r="G1734" i="1"/>
  <c r="H1734" i="1" s="1"/>
  <c r="I1734" i="1" l="1"/>
  <c r="J1734" i="1" s="1"/>
  <c r="G1735" i="1"/>
  <c r="H1735" i="1" s="1"/>
  <c r="I1735" i="1" l="1"/>
  <c r="J1735" i="1" s="1"/>
  <c r="G1736" i="1"/>
  <c r="H1736" i="1" s="1"/>
  <c r="I1736" i="1" l="1"/>
  <c r="B88" i="6" s="1"/>
  <c r="G1737" i="1"/>
  <c r="H1737" i="1" s="1"/>
  <c r="J1736" i="1" l="1"/>
  <c r="D88" i="6"/>
  <c r="E88" i="6" s="1"/>
  <c r="I1737" i="1"/>
  <c r="J1737" i="1" s="1"/>
  <c r="G1738" i="1"/>
  <c r="H1738" i="1" s="1"/>
  <c r="F88" i="6" l="1"/>
  <c r="I1738" i="1"/>
  <c r="J1738" i="1" s="1"/>
  <c r="G1739" i="1"/>
  <c r="H1739" i="1" s="1"/>
  <c r="I1739" i="1" l="1"/>
  <c r="J1739" i="1" s="1"/>
  <c r="G1740" i="1"/>
  <c r="H1740" i="1" s="1"/>
  <c r="I1740" i="1" l="1"/>
  <c r="J1740" i="1" s="1"/>
  <c r="G1741" i="1"/>
  <c r="H1741" i="1" s="1"/>
  <c r="I1741" i="1" l="1"/>
  <c r="J1741" i="1" s="1"/>
  <c r="G1742" i="1"/>
  <c r="H1742" i="1" s="1"/>
  <c r="I1742" i="1" l="1"/>
  <c r="J1742" i="1" s="1"/>
  <c r="G1743" i="1"/>
  <c r="H1743" i="1" s="1"/>
  <c r="I1743" i="1" l="1"/>
  <c r="J1743" i="1" s="1"/>
  <c r="G1744" i="1"/>
  <c r="H1744" i="1" s="1"/>
  <c r="I1744" i="1" l="1"/>
  <c r="J1744" i="1" s="1"/>
  <c r="G1745" i="1"/>
  <c r="H1745" i="1" s="1"/>
  <c r="I1745" i="1" l="1"/>
  <c r="J1745" i="1" s="1"/>
  <c r="G1746" i="1"/>
  <c r="H1746" i="1" s="1"/>
  <c r="I1746" i="1" l="1"/>
  <c r="J1746" i="1" s="1"/>
  <c r="G1747" i="1"/>
  <c r="H1747" i="1" s="1"/>
  <c r="I1747" i="1" l="1"/>
  <c r="J1747" i="1" s="1"/>
  <c r="G1748" i="1"/>
  <c r="H1748" i="1" s="1"/>
  <c r="I1748" i="1" l="1"/>
  <c r="J1748" i="1" s="1"/>
  <c r="G1749" i="1"/>
  <c r="H1749" i="1" s="1"/>
  <c r="I1749" i="1" l="1"/>
  <c r="J1749" i="1" s="1"/>
  <c r="G1750" i="1"/>
  <c r="H1750" i="1" s="1"/>
  <c r="I1750" i="1" l="1"/>
  <c r="J1750" i="1" s="1"/>
  <c r="G1751" i="1"/>
  <c r="H1751" i="1" s="1"/>
  <c r="I1751" i="1" l="1"/>
  <c r="J1751" i="1" s="1"/>
  <c r="G1752" i="1"/>
  <c r="H1752" i="1" s="1"/>
  <c r="I1752" i="1" l="1"/>
  <c r="J1752" i="1" s="1"/>
  <c r="G1753" i="1"/>
  <c r="H1753" i="1" s="1"/>
  <c r="I1753" i="1" l="1"/>
  <c r="J1753" i="1" s="1"/>
  <c r="G1754" i="1"/>
  <c r="H1754" i="1" s="1"/>
  <c r="I1754" i="1" l="1"/>
  <c r="J1754" i="1" s="1"/>
  <c r="G1755" i="1"/>
  <c r="H1755" i="1" s="1"/>
  <c r="I1755" i="1" l="1"/>
  <c r="J1755" i="1" s="1"/>
  <c r="G1756" i="1"/>
  <c r="H1756" i="1" s="1"/>
  <c r="I1756" i="1" l="1"/>
  <c r="J1756" i="1" s="1"/>
  <c r="G1757" i="1"/>
  <c r="H1757" i="1" s="1"/>
  <c r="I1757" i="1" l="1"/>
  <c r="B89" i="6" s="1"/>
  <c r="G1758" i="1"/>
  <c r="H1758" i="1" s="1"/>
  <c r="J1757" i="1" l="1"/>
  <c r="D89" i="6"/>
  <c r="E89" i="6" s="1"/>
  <c r="I1758" i="1"/>
  <c r="J1758" i="1" s="1"/>
  <c r="G1759" i="1"/>
  <c r="H1759" i="1" s="1"/>
  <c r="F89" i="6" l="1"/>
  <c r="I1759" i="1"/>
  <c r="J1759" i="1" s="1"/>
  <c r="G1760" i="1"/>
  <c r="H1760" i="1" s="1"/>
  <c r="I1760" i="1" l="1"/>
  <c r="J1760" i="1" s="1"/>
  <c r="G1761" i="1"/>
  <c r="H1761" i="1" s="1"/>
  <c r="I1761" i="1" l="1"/>
  <c r="J1761" i="1" s="1"/>
  <c r="G1762" i="1"/>
  <c r="H1762" i="1" s="1"/>
  <c r="I1762" i="1" l="1"/>
  <c r="J1762" i="1" s="1"/>
  <c r="G1763" i="1"/>
  <c r="H1763" i="1" s="1"/>
  <c r="I1763" i="1" l="1"/>
  <c r="J1763" i="1" s="1"/>
  <c r="G1764" i="1"/>
  <c r="H1764" i="1" s="1"/>
  <c r="I1764" i="1" l="1"/>
  <c r="J1764" i="1" s="1"/>
  <c r="G1765" i="1"/>
  <c r="H1765" i="1" s="1"/>
  <c r="I1765" i="1" l="1"/>
  <c r="J1765" i="1" s="1"/>
  <c r="G1766" i="1"/>
  <c r="H1766" i="1" s="1"/>
  <c r="I1766" i="1" l="1"/>
  <c r="J1766" i="1" s="1"/>
  <c r="G1767" i="1"/>
  <c r="H1767" i="1" s="1"/>
  <c r="I1767" i="1" l="1"/>
  <c r="J1767" i="1" s="1"/>
  <c r="G1768" i="1"/>
  <c r="H1768" i="1" s="1"/>
  <c r="I1768" i="1" l="1"/>
  <c r="J1768" i="1" s="1"/>
  <c r="G1769" i="1"/>
  <c r="H1769" i="1" s="1"/>
  <c r="I1769" i="1" l="1"/>
  <c r="J1769" i="1" s="1"/>
  <c r="G1770" i="1"/>
  <c r="H1770" i="1" s="1"/>
  <c r="I1770" i="1" l="1"/>
  <c r="J1770" i="1" s="1"/>
  <c r="G1771" i="1"/>
  <c r="H1771" i="1" s="1"/>
  <c r="I1771" i="1" l="1"/>
  <c r="J1771" i="1" s="1"/>
  <c r="G1772" i="1"/>
  <c r="H1772" i="1" s="1"/>
  <c r="I1772" i="1" l="1"/>
  <c r="J1772" i="1" s="1"/>
  <c r="G1773" i="1"/>
  <c r="H1773" i="1" s="1"/>
  <c r="I1773" i="1" l="1"/>
  <c r="J1773" i="1" s="1"/>
  <c r="G1774" i="1"/>
  <c r="H1774" i="1" s="1"/>
  <c r="I1774" i="1" l="1"/>
  <c r="J1774" i="1" s="1"/>
  <c r="G1775" i="1"/>
  <c r="H1775" i="1" s="1"/>
  <c r="I1775" i="1" l="1"/>
  <c r="J1775" i="1" s="1"/>
  <c r="G1776" i="1"/>
  <c r="H1776" i="1" s="1"/>
  <c r="I1776" i="1" l="1"/>
  <c r="J1776" i="1" s="1"/>
  <c r="G1777" i="1"/>
  <c r="H1777" i="1" s="1"/>
  <c r="I1777" i="1" l="1"/>
  <c r="J1777" i="1" s="1"/>
  <c r="G1778" i="1"/>
  <c r="H1778" i="1" s="1"/>
  <c r="I1778" i="1" l="1"/>
  <c r="B90" i="6" s="1"/>
  <c r="G1779" i="1"/>
  <c r="H1779" i="1" s="1"/>
  <c r="J1778" i="1" l="1"/>
  <c r="D90" i="6"/>
  <c r="E90" i="6" s="1"/>
  <c r="I1779" i="1"/>
  <c r="J1779" i="1" s="1"/>
  <c r="G1780" i="1"/>
  <c r="H1780" i="1" s="1"/>
  <c r="F90" i="6" l="1"/>
  <c r="I1780" i="1"/>
  <c r="J1780" i="1" s="1"/>
  <c r="G1781" i="1"/>
  <c r="H1781" i="1" s="1"/>
  <c r="I1781" i="1" l="1"/>
  <c r="J1781" i="1" s="1"/>
  <c r="G1782" i="1"/>
  <c r="H1782" i="1" s="1"/>
  <c r="I1782" i="1" l="1"/>
  <c r="J1782" i="1" s="1"/>
  <c r="G1783" i="1"/>
  <c r="H1783" i="1" s="1"/>
  <c r="I1783" i="1" l="1"/>
  <c r="J1783" i="1" s="1"/>
  <c r="G1784" i="1"/>
  <c r="H1784" i="1" s="1"/>
  <c r="I1784" i="1" l="1"/>
  <c r="J1784" i="1" s="1"/>
  <c r="G1785" i="1"/>
  <c r="H1785" i="1" s="1"/>
  <c r="I1785" i="1" l="1"/>
  <c r="J1785" i="1" s="1"/>
  <c r="G1786" i="1"/>
  <c r="H1786" i="1" s="1"/>
  <c r="I1786" i="1" l="1"/>
  <c r="J1786" i="1" s="1"/>
  <c r="G1787" i="1"/>
  <c r="H1787" i="1" s="1"/>
  <c r="I1787" i="1" l="1"/>
  <c r="J1787" i="1" s="1"/>
  <c r="G1788" i="1"/>
  <c r="H1788" i="1" s="1"/>
  <c r="I1788" i="1" l="1"/>
  <c r="J1788" i="1" s="1"/>
  <c r="G1789" i="1"/>
  <c r="H1789" i="1" s="1"/>
  <c r="I1789" i="1" l="1"/>
  <c r="J1789" i="1" s="1"/>
  <c r="G1790" i="1"/>
  <c r="H1790" i="1" s="1"/>
  <c r="I1790" i="1" l="1"/>
  <c r="J1790" i="1" s="1"/>
  <c r="G1791" i="1"/>
  <c r="H1791" i="1" s="1"/>
  <c r="I1791" i="1" l="1"/>
  <c r="J1791" i="1" s="1"/>
  <c r="G1792" i="1"/>
  <c r="H1792" i="1" s="1"/>
  <c r="I1792" i="1" l="1"/>
  <c r="J1792" i="1" s="1"/>
  <c r="G1793" i="1"/>
  <c r="H1793" i="1" s="1"/>
  <c r="I1793" i="1" l="1"/>
  <c r="J1793" i="1" s="1"/>
  <c r="G1794" i="1"/>
  <c r="H1794" i="1" s="1"/>
  <c r="I1794" i="1" l="1"/>
  <c r="J1794" i="1" s="1"/>
  <c r="G1795" i="1"/>
  <c r="H1795" i="1" s="1"/>
  <c r="I1795" i="1" l="1"/>
  <c r="J1795" i="1" s="1"/>
  <c r="G1796" i="1"/>
  <c r="H1796" i="1" s="1"/>
  <c r="I1796" i="1" l="1"/>
  <c r="J1796" i="1" s="1"/>
  <c r="G1797" i="1"/>
  <c r="H1797" i="1" s="1"/>
  <c r="I1797" i="1" l="1"/>
  <c r="J1797" i="1" s="1"/>
  <c r="G1798" i="1"/>
  <c r="H1798" i="1" s="1"/>
  <c r="I1798" i="1" l="1"/>
  <c r="B91" i="6" s="1"/>
  <c r="G1799" i="1"/>
  <c r="H1799" i="1" s="1"/>
  <c r="J1798" i="1" l="1"/>
  <c r="D91" i="6"/>
  <c r="E91" i="6" s="1"/>
  <c r="I1799" i="1"/>
  <c r="J1799" i="1" s="1"/>
  <c r="G1800" i="1"/>
  <c r="H1800" i="1" s="1"/>
  <c r="F91" i="6" l="1"/>
  <c r="I1800" i="1"/>
  <c r="J1800" i="1" s="1"/>
  <c r="G1801" i="1"/>
  <c r="H1801" i="1" s="1"/>
  <c r="I1801" i="1" l="1"/>
  <c r="J1801" i="1" s="1"/>
  <c r="G1802" i="1"/>
  <c r="H1802" i="1" s="1"/>
  <c r="I1802" i="1" l="1"/>
  <c r="J1802" i="1" s="1"/>
  <c r="G1803" i="1"/>
  <c r="H1803" i="1" s="1"/>
  <c r="I1803" i="1" l="1"/>
  <c r="J1803" i="1" s="1"/>
  <c r="G1804" i="1"/>
  <c r="H1804" i="1" s="1"/>
  <c r="I1804" i="1" l="1"/>
  <c r="J1804" i="1" s="1"/>
  <c r="G1805" i="1"/>
  <c r="H1805" i="1" s="1"/>
  <c r="I1805" i="1" l="1"/>
  <c r="J1805" i="1" s="1"/>
  <c r="G1806" i="1"/>
  <c r="H1806" i="1" s="1"/>
  <c r="I1806" i="1" l="1"/>
  <c r="J1806" i="1" s="1"/>
  <c r="G1807" i="1"/>
  <c r="H1807" i="1" s="1"/>
  <c r="I1807" i="1" l="1"/>
  <c r="J1807" i="1" s="1"/>
  <c r="G1808" i="1"/>
  <c r="H1808" i="1" s="1"/>
  <c r="I1808" i="1" l="1"/>
  <c r="J1808" i="1" s="1"/>
  <c r="G1809" i="1"/>
  <c r="H1809" i="1" s="1"/>
  <c r="I1809" i="1" l="1"/>
  <c r="J1809" i="1" s="1"/>
  <c r="G1810" i="1"/>
  <c r="H1810" i="1" s="1"/>
  <c r="I1810" i="1" l="1"/>
  <c r="J1810" i="1" s="1"/>
  <c r="G1811" i="1"/>
  <c r="H1811" i="1" s="1"/>
  <c r="I1811" i="1" l="1"/>
  <c r="J1811" i="1" s="1"/>
  <c r="G1812" i="1"/>
  <c r="H1812" i="1" s="1"/>
  <c r="I1812" i="1" l="1"/>
  <c r="J1812" i="1" s="1"/>
  <c r="G1813" i="1"/>
  <c r="H1813" i="1" s="1"/>
  <c r="I1813" i="1" l="1"/>
  <c r="J1813" i="1" s="1"/>
  <c r="G1814" i="1"/>
  <c r="H1814" i="1" s="1"/>
  <c r="I1814" i="1" l="1"/>
  <c r="J1814" i="1" s="1"/>
  <c r="G1815" i="1"/>
  <c r="H1815" i="1" s="1"/>
  <c r="I1815" i="1" l="1"/>
  <c r="J1815" i="1" s="1"/>
  <c r="G1816" i="1"/>
  <c r="H1816" i="1" s="1"/>
  <c r="I1816" i="1" l="1"/>
  <c r="J1816" i="1" s="1"/>
  <c r="G1817" i="1"/>
  <c r="H1817" i="1" s="1"/>
  <c r="I1817" i="1" l="1"/>
  <c r="J1817" i="1" s="1"/>
  <c r="G1818" i="1"/>
  <c r="H1818" i="1" s="1"/>
  <c r="I1818" i="1" l="1"/>
  <c r="B92" i="6" s="1"/>
  <c r="G1819" i="1"/>
  <c r="H1819" i="1" s="1"/>
  <c r="J1818" i="1" l="1"/>
  <c r="D92" i="6"/>
  <c r="E92" i="6" s="1"/>
  <c r="I1819" i="1"/>
  <c r="J1819" i="1" s="1"/>
  <c r="G1820" i="1"/>
  <c r="H1820" i="1" s="1"/>
  <c r="F92" i="6" l="1"/>
  <c r="I1820" i="1"/>
  <c r="J1820" i="1" s="1"/>
  <c r="G1821" i="1"/>
  <c r="H1821" i="1" s="1"/>
  <c r="I1821" i="1" l="1"/>
  <c r="J1821" i="1" s="1"/>
  <c r="G1822" i="1"/>
  <c r="H1822" i="1" s="1"/>
  <c r="I1822" i="1" l="1"/>
  <c r="J1822" i="1" s="1"/>
  <c r="G1823" i="1"/>
  <c r="H1823" i="1" s="1"/>
  <c r="I1823" i="1" l="1"/>
  <c r="J1823" i="1" s="1"/>
  <c r="G1824" i="1"/>
  <c r="H1824" i="1" s="1"/>
  <c r="I1824" i="1" l="1"/>
  <c r="J1824" i="1" s="1"/>
  <c r="G1825" i="1"/>
  <c r="H1825" i="1" s="1"/>
  <c r="I1825" i="1" l="1"/>
  <c r="J1825" i="1" s="1"/>
  <c r="G1826" i="1"/>
  <c r="H1826" i="1" s="1"/>
  <c r="I1826" i="1" l="1"/>
  <c r="J1826" i="1" s="1"/>
  <c r="G1827" i="1"/>
  <c r="H1827" i="1" s="1"/>
  <c r="I1827" i="1" l="1"/>
  <c r="J1827" i="1" s="1"/>
  <c r="G1828" i="1"/>
  <c r="H1828" i="1" s="1"/>
  <c r="I1828" i="1" l="1"/>
  <c r="J1828" i="1" s="1"/>
  <c r="G1829" i="1"/>
  <c r="H1829" i="1" s="1"/>
  <c r="I1829" i="1" l="1"/>
  <c r="J1829" i="1" s="1"/>
  <c r="G1830" i="1"/>
  <c r="H1830" i="1" s="1"/>
  <c r="I1830" i="1" l="1"/>
  <c r="J1830" i="1" s="1"/>
  <c r="G1831" i="1"/>
  <c r="H1831" i="1" s="1"/>
  <c r="I1831" i="1" l="1"/>
  <c r="J1831" i="1" s="1"/>
  <c r="G1832" i="1"/>
  <c r="H1832" i="1" s="1"/>
  <c r="I1832" i="1" l="1"/>
  <c r="J1832" i="1" s="1"/>
  <c r="G1833" i="1"/>
  <c r="H1833" i="1" s="1"/>
  <c r="I1833" i="1" l="1"/>
  <c r="J1833" i="1" s="1"/>
  <c r="G1834" i="1"/>
  <c r="H1834" i="1" s="1"/>
  <c r="I1834" i="1" l="1"/>
  <c r="J1834" i="1" s="1"/>
  <c r="G1835" i="1"/>
  <c r="H1835" i="1" s="1"/>
  <c r="I1835" i="1" l="1"/>
  <c r="J1835" i="1" s="1"/>
  <c r="G1836" i="1"/>
  <c r="H1836" i="1" s="1"/>
  <c r="I1836" i="1" l="1"/>
  <c r="J1836" i="1" s="1"/>
  <c r="G1837" i="1"/>
  <c r="H1837" i="1" s="1"/>
  <c r="I1837" i="1" l="1"/>
  <c r="J1837" i="1" s="1"/>
  <c r="G1838" i="1"/>
  <c r="H1838" i="1" s="1"/>
  <c r="I1838" i="1" l="1"/>
  <c r="J1838" i="1" s="1"/>
  <c r="G1839" i="1"/>
  <c r="H1839" i="1" s="1"/>
  <c r="I1839" i="1" l="1"/>
  <c r="J1839" i="1" s="1"/>
  <c r="G1840" i="1"/>
  <c r="H1840" i="1" s="1"/>
  <c r="I1840" i="1" l="1"/>
  <c r="J1840" i="1" s="1"/>
  <c r="G1841" i="1"/>
  <c r="H1841" i="1" s="1"/>
  <c r="I1841" i="1" l="1"/>
  <c r="B93" i="6" s="1"/>
  <c r="G1842" i="1"/>
  <c r="H1842" i="1" s="1"/>
  <c r="J1841" i="1" l="1"/>
  <c r="D93" i="6"/>
  <c r="E93" i="6" s="1"/>
  <c r="I1842" i="1"/>
  <c r="J1842" i="1" s="1"/>
  <c r="G1843" i="1"/>
  <c r="H1843" i="1" s="1"/>
  <c r="F93" i="6" l="1"/>
  <c r="I1843" i="1"/>
  <c r="J1843" i="1" s="1"/>
  <c r="G1844" i="1"/>
  <c r="H1844" i="1" s="1"/>
  <c r="I1844" i="1" l="1"/>
  <c r="J1844" i="1" s="1"/>
  <c r="G1845" i="1"/>
  <c r="H1845" i="1" s="1"/>
  <c r="I1845" i="1" l="1"/>
  <c r="J1845" i="1" s="1"/>
  <c r="G1846" i="1"/>
  <c r="H1846" i="1" s="1"/>
  <c r="I1846" i="1" l="1"/>
  <c r="J1846" i="1" s="1"/>
  <c r="G1847" i="1"/>
  <c r="H1847" i="1" s="1"/>
  <c r="I1847" i="1" l="1"/>
  <c r="J1847" i="1" s="1"/>
  <c r="G1848" i="1"/>
  <c r="H1848" i="1" s="1"/>
  <c r="I1848" i="1" l="1"/>
  <c r="J1848" i="1" s="1"/>
  <c r="G1849" i="1"/>
  <c r="H1849" i="1" s="1"/>
  <c r="I1849" i="1" l="1"/>
  <c r="J1849" i="1" s="1"/>
  <c r="G1850" i="1"/>
  <c r="H1850" i="1" s="1"/>
  <c r="I1850" i="1" l="1"/>
  <c r="J1850" i="1" s="1"/>
  <c r="G1851" i="1"/>
  <c r="H1851" i="1" s="1"/>
  <c r="I1851" i="1" l="1"/>
  <c r="J1851" i="1" s="1"/>
  <c r="G1852" i="1"/>
  <c r="H1852" i="1" s="1"/>
  <c r="I1852" i="1" l="1"/>
  <c r="J1852" i="1" s="1"/>
  <c r="G1853" i="1"/>
  <c r="H1853" i="1" s="1"/>
  <c r="I1853" i="1" l="1"/>
  <c r="J1853" i="1" s="1"/>
  <c r="G1854" i="1"/>
  <c r="H1854" i="1" s="1"/>
  <c r="I1854" i="1" l="1"/>
  <c r="J1854" i="1" s="1"/>
  <c r="G1855" i="1"/>
  <c r="H1855" i="1" s="1"/>
  <c r="I1855" i="1" l="1"/>
  <c r="J1855" i="1" s="1"/>
  <c r="G1856" i="1"/>
  <c r="H1856" i="1" s="1"/>
  <c r="I1856" i="1" l="1"/>
  <c r="J1856" i="1" s="1"/>
  <c r="G1857" i="1"/>
  <c r="H1857" i="1" s="1"/>
  <c r="I1857" i="1" l="1"/>
  <c r="J1857" i="1" s="1"/>
  <c r="G1858" i="1"/>
  <c r="H1858" i="1" s="1"/>
  <c r="I1858" i="1" l="1"/>
  <c r="J1858" i="1" s="1"/>
  <c r="G1859" i="1"/>
  <c r="H1859" i="1" s="1"/>
  <c r="I1859" i="1" l="1"/>
  <c r="J1859" i="1" s="1"/>
  <c r="G1860" i="1"/>
  <c r="H1860" i="1" s="1"/>
  <c r="I1860" i="1" l="1"/>
  <c r="J1860" i="1" s="1"/>
  <c r="G1861" i="1"/>
  <c r="H1861" i="1" s="1"/>
  <c r="I1861" i="1" l="1"/>
  <c r="J1861" i="1" s="1"/>
  <c r="G1862" i="1"/>
  <c r="H1862" i="1" s="1"/>
  <c r="I1862" i="1" l="1"/>
  <c r="B94" i="6" s="1"/>
  <c r="G1863" i="1"/>
  <c r="H1863" i="1" s="1"/>
  <c r="J1862" i="1" l="1"/>
  <c r="D94" i="6"/>
  <c r="E94" i="6" s="1"/>
  <c r="I1863" i="1"/>
  <c r="J1863" i="1" s="1"/>
  <c r="G1864" i="1"/>
  <c r="H1864" i="1" s="1"/>
  <c r="F94" i="6" l="1"/>
  <c r="I1864" i="1"/>
  <c r="J1864" i="1" s="1"/>
  <c r="G1865" i="1"/>
  <c r="H1865" i="1" s="1"/>
  <c r="I1865" i="1" l="1"/>
  <c r="J1865" i="1" s="1"/>
  <c r="G1866" i="1"/>
  <c r="H1866" i="1" s="1"/>
  <c r="I1866" i="1" l="1"/>
  <c r="J1866" i="1" s="1"/>
  <c r="G1867" i="1"/>
  <c r="H1867" i="1" s="1"/>
  <c r="I1867" i="1" l="1"/>
  <c r="J1867" i="1" s="1"/>
  <c r="G1868" i="1"/>
  <c r="H1868" i="1" s="1"/>
  <c r="I1868" i="1" l="1"/>
  <c r="J1868" i="1" s="1"/>
  <c r="G1869" i="1"/>
  <c r="H1869" i="1" s="1"/>
  <c r="I1869" i="1" l="1"/>
  <c r="J1869" i="1" s="1"/>
  <c r="G1870" i="1"/>
  <c r="H1870" i="1" s="1"/>
  <c r="I1870" i="1" l="1"/>
  <c r="J1870" i="1" s="1"/>
  <c r="G1871" i="1"/>
  <c r="H1871" i="1" s="1"/>
  <c r="I1871" i="1" l="1"/>
  <c r="J1871" i="1" s="1"/>
  <c r="G1872" i="1"/>
  <c r="H1872" i="1" s="1"/>
  <c r="I1872" i="1" l="1"/>
  <c r="J1872" i="1" s="1"/>
  <c r="G1873" i="1"/>
  <c r="H1873" i="1" s="1"/>
  <c r="I1873" i="1" l="1"/>
  <c r="J1873" i="1" s="1"/>
  <c r="G1874" i="1"/>
  <c r="H1874" i="1" s="1"/>
  <c r="I1874" i="1" l="1"/>
  <c r="J1874" i="1" s="1"/>
  <c r="G1875" i="1"/>
  <c r="H1875" i="1" s="1"/>
  <c r="I1875" i="1" l="1"/>
  <c r="J1875" i="1" s="1"/>
  <c r="G1876" i="1"/>
  <c r="H1876" i="1" s="1"/>
  <c r="I1876" i="1" l="1"/>
  <c r="J1876" i="1" s="1"/>
  <c r="G1877" i="1"/>
  <c r="H1877" i="1" s="1"/>
  <c r="I1877" i="1" l="1"/>
  <c r="J1877" i="1" s="1"/>
  <c r="G1878" i="1"/>
  <c r="H1878" i="1" s="1"/>
  <c r="I1878" i="1" l="1"/>
  <c r="J1878" i="1" s="1"/>
  <c r="G1879" i="1"/>
  <c r="H1879" i="1" s="1"/>
  <c r="I1879" i="1" l="1"/>
  <c r="J1879" i="1" s="1"/>
  <c r="G1880" i="1"/>
  <c r="H1880" i="1" s="1"/>
  <c r="I1880" i="1" l="1"/>
  <c r="J1880" i="1" s="1"/>
  <c r="G1881" i="1"/>
  <c r="H1881" i="1" s="1"/>
  <c r="I1881" i="1" l="1"/>
  <c r="J1881" i="1" s="1"/>
  <c r="G1882" i="1"/>
  <c r="H1882" i="1" s="1"/>
  <c r="I1882" i="1" l="1"/>
  <c r="J1882" i="1" s="1"/>
  <c r="G1883" i="1"/>
  <c r="H1883" i="1" s="1"/>
  <c r="I1883" i="1" l="1"/>
  <c r="B95" i="6" s="1"/>
  <c r="G1884" i="1"/>
  <c r="H1884" i="1" s="1"/>
  <c r="J1883" i="1" l="1"/>
  <c r="D95" i="6"/>
  <c r="E95" i="6" s="1"/>
  <c r="I1884" i="1"/>
  <c r="J1884" i="1" s="1"/>
  <c r="G1885" i="1"/>
  <c r="H1885" i="1" s="1"/>
  <c r="F95" i="6" l="1"/>
  <c r="I1885" i="1"/>
  <c r="J1885" i="1" s="1"/>
  <c r="G1886" i="1"/>
  <c r="H1886" i="1" s="1"/>
  <c r="I1886" i="1" l="1"/>
  <c r="J1886" i="1" s="1"/>
  <c r="G1887" i="1"/>
  <c r="H1887" i="1" s="1"/>
  <c r="I1887" i="1" l="1"/>
  <c r="J1887" i="1" s="1"/>
  <c r="G1888" i="1"/>
  <c r="H1888" i="1" s="1"/>
  <c r="I1888" i="1" l="1"/>
  <c r="J1888" i="1" s="1"/>
  <c r="G1889" i="1"/>
  <c r="H1889" i="1" s="1"/>
  <c r="I1889" i="1" l="1"/>
  <c r="J1889" i="1" s="1"/>
  <c r="G1890" i="1"/>
  <c r="H1890" i="1" s="1"/>
  <c r="I1890" i="1" l="1"/>
  <c r="J1890" i="1" s="1"/>
  <c r="G1891" i="1"/>
  <c r="H1891" i="1" s="1"/>
  <c r="I1891" i="1" l="1"/>
  <c r="J1891" i="1" s="1"/>
  <c r="G1892" i="1"/>
  <c r="H1892" i="1" s="1"/>
  <c r="I1892" i="1" l="1"/>
  <c r="J1892" i="1" s="1"/>
  <c r="G1893" i="1"/>
  <c r="H1893" i="1" s="1"/>
  <c r="I1893" i="1" l="1"/>
  <c r="J1893" i="1" s="1"/>
  <c r="G1894" i="1"/>
  <c r="H1894" i="1" s="1"/>
  <c r="I1894" i="1" l="1"/>
  <c r="J1894" i="1" s="1"/>
  <c r="G1895" i="1"/>
  <c r="H1895" i="1" s="1"/>
  <c r="I1895" i="1" l="1"/>
  <c r="J1895" i="1" s="1"/>
  <c r="G1896" i="1"/>
  <c r="H1896" i="1" s="1"/>
  <c r="I1896" i="1" l="1"/>
  <c r="J1896" i="1" s="1"/>
  <c r="G1897" i="1"/>
  <c r="H1897" i="1" s="1"/>
  <c r="I1897" i="1" l="1"/>
  <c r="J1897" i="1" s="1"/>
  <c r="G1898" i="1"/>
  <c r="H1898" i="1" s="1"/>
  <c r="I1898" i="1" l="1"/>
  <c r="J1898" i="1" s="1"/>
  <c r="G1899" i="1"/>
  <c r="H1899" i="1" s="1"/>
  <c r="I1899" i="1" l="1"/>
  <c r="J1899" i="1" s="1"/>
  <c r="G1900" i="1"/>
  <c r="H1900" i="1" s="1"/>
  <c r="I1900" i="1" l="1"/>
  <c r="J1900" i="1" s="1"/>
  <c r="G1901" i="1"/>
  <c r="H1901" i="1" s="1"/>
  <c r="I1901" i="1" l="1"/>
  <c r="B96" i="6" s="1"/>
  <c r="G1902" i="1"/>
  <c r="H1902" i="1" s="1"/>
  <c r="J1901" i="1" l="1"/>
  <c r="D96" i="6"/>
  <c r="E96" i="6" s="1"/>
  <c r="I1902" i="1"/>
  <c r="J1902" i="1" s="1"/>
  <c r="G1903" i="1"/>
  <c r="H1903" i="1" s="1"/>
  <c r="F96" i="6" l="1"/>
  <c r="I1903" i="1"/>
  <c r="J1903" i="1" s="1"/>
  <c r="G1904" i="1"/>
  <c r="H1904" i="1" s="1"/>
  <c r="I1904" i="1" l="1"/>
  <c r="J1904" i="1" s="1"/>
  <c r="G1905" i="1"/>
  <c r="H1905" i="1" s="1"/>
  <c r="I1905" i="1" l="1"/>
  <c r="J1905" i="1" s="1"/>
  <c r="G1906" i="1"/>
  <c r="H1906" i="1" s="1"/>
  <c r="I1906" i="1" l="1"/>
  <c r="J1906" i="1" s="1"/>
  <c r="G1907" i="1"/>
  <c r="H1907" i="1" s="1"/>
  <c r="I1907" i="1" l="1"/>
  <c r="J1907" i="1" s="1"/>
  <c r="G1908" i="1"/>
  <c r="H1908" i="1" s="1"/>
  <c r="I1908" i="1" l="1"/>
  <c r="J1908" i="1" s="1"/>
  <c r="G1909" i="1"/>
  <c r="H1909" i="1" s="1"/>
  <c r="I1909" i="1" l="1"/>
  <c r="J1909" i="1" s="1"/>
  <c r="G1910" i="1"/>
  <c r="H1910" i="1" s="1"/>
  <c r="I1910" i="1" l="1"/>
  <c r="J1910" i="1" s="1"/>
  <c r="G1911" i="1"/>
  <c r="H1911" i="1" s="1"/>
  <c r="I1911" i="1" l="1"/>
  <c r="J1911" i="1" s="1"/>
  <c r="G1912" i="1"/>
  <c r="H1912" i="1" s="1"/>
  <c r="I1912" i="1" l="1"/>
  <c r="J1912" i="1" s="1"/>
  <c r="G1913" i="1"/>
  <c r="H1913" i="1" s="1"/>
  <c r="I1913" i="1" l="1"/>
  <c r="J1913" i="1" s="1"/>
  <c r="G1914" i="1"/>
  <c r="H1914" i="1" s="1"/>
  <c r="I1914" i="1" l="1"/>
  <c r="J1914" i="1" s="1"/>
  <c r="G1915" i="1"/>
  <c r="H1915" i="1" s="1"/>
  <c r="I1915" i="1" l="1"/>
  <c r="J1915" i="1" s="1"/>
  <c r="G1916" i="1"/>
  <c r="H1916" i="1" s="1"/>
  <c r="I1916" i="1" l="1"/>
  <c r="J1916" i="1" s="1"/>
  <c r="G1917" i="1"/>
  <c r="H1917" i="1" s="1"/>
  <c r="I1917" i="1" l="1"/>
  <c r="J1917" i="1" s="1"/>
  <c r="G1918" i="1"/>
  <c r="H1918" i="1" s="1"/>
  <c r="I1918" i="1" l="1"/>
  <c r="J1918" i="1" s="1"/>
  <c r="G1919" i="1"/>
  <c r="H1919" i="1" s="1"/>
  <c r="I1919" i="1" l="1"/>
  <c r="J1919" i="1" s="1"/>
  <c r="G1920" i="1"/>
  <c r="H1920" i="1" s="1"/>
  <c r="I1920" i="1" l="1"/>
  <c r="J1920" i="1" s="1"/>
  <c r="G1921" i="1"/>
  <c r="H1921" i="1" s="1"/>
  <c r="I1921" i="1" l="1"/>
  <c r="B97" i="6" s="1"/>
  <c r="G1922" i="1"/>
  <c r="H1922" i="1" s="1"/>
  <c r="J1921" i="1" l="1"/>
  <c r="D97" i="6"/>
  <c r="E97" i="6" s="1"/>
  <c r="I1922" i="1"/>
  <c r="J1922" i="1" s="1"/>
  <c r="G1923" i="1"/>
  <c r="H1923" i="1" s="1"/>
  <c r="F97" i="6" l="1"/>
  <c r="I1923" i="1"/>
  <c r="J1923" i="1" s="1"/>
  <c r="G1924" i="1"/>
  <c r="H1924" i="1" s="1"/>
  <c r="I1924" i="1" l="1"/>
  <c r="J1924" i="1" s="1"/>
  <c r="G1925" i="1"/>
  <c r="H1925" i="1" s="1"/>
  <c r="I1925" i="1" l="1"/>
  <c r="J1925" i="1" s="1"/>
  <c r="G1926" i="1"/>
  <c r="H1926" i="1" s="1"/>
  <c r="I1926" i="1" l="1"/>
  <c r="J1926" i="1" s="1"/>
  <c r="G1927" i="1"/>
  <c r="H1927" i="1" s="1"/>
  <c r="I1927" i="1" l="1"/>
  <c r="J1927" i="1" s="1"/>
  <c r="G1928" i="1"/>
  <c r="H1928" i="1" s="1"/>
  <c r="I1928" i="1" l="1"/>
  <c r="J1928" i="1" s="1"/>
  <c r="G1929" i="1"/>
  <c r="H1929" i="1" s="1"/>
  <c r="I1929" i="1" l="1"/>
  <c r="J1929" i="1" s="1"/>
  <c r="G1930" i="1"/>
  <c r="H1930" i="1" s="1"/>
  <c r="I1930" i="1" l="1"/>
  <c r="J1930" i="1" s="1"/>
  <c r="G1931" i="1"/>
  <c r="H1931" i="1" s="1"/>
  <c r="I1931" i="1" l="1"/>
  <c r="J1931" i="1" s="1"/>
  <c r="G1932" i="1"/>
  <c r="H1932" i="1" s="1"/>
  <c r="I1932" i="1" l="1"/>
  <c r="J1932" i="1" s="1"/>
  <c r="G1933" i="1"/>
  <c r="H1933" i="1" s="1"/>
  <c r="I1933" i="1" l="1"/>
  <c r="J1933" i="1" s="1"/>
  <c r="G1934" i="1"/>
  <c r="H1934" i="1" s="1"/>
  <c r="I1934" i="1" l="1"/>
  <c r="J1934" i="1" s="1"/>
  <c r="G1935" i="1"/>
  <c r="H1935" i="1" s="1"/>
  <c r="I1935" i="1" l="1"/>
  <c r="J1935" i="1" s="1"/>
  <c r="G1936" i="1"/>
  <c r="H1936" i="1" s="1"/>
  <c r="I1936" i="1" l="1"/>
  <c r="J1936" i="1" s="1"/>
  <c r="G1937" i="1"/>
  <c r="H1937" i="1" s="1"/>
  <c r="I1937" i="1" l="1"/>
  <c r="J1937" i="1" s="1"/>
  <c r="G1938" i="1"/>
  <c r="H1938" i="1" s="1"/>
  <c r="I1938" i="1" l="1"/>
  <c r="J1938" i="1" s="1"/>
  <c r="G1939" i="1"/>
  <c r="H1939" i="1" s="1"/>
  <c r="I1939" i="1" l="1"/>
  <c r="J1939" i="1" s="1"/>
  <c r="G1940" i="1"/>
  <c r="H1940" i="1" s="1"/>
  <c r="I1940" i="1" l="1"/>
  <c r="J1940" i="1" s="1"/>
  <c r="G1941" i="1"/>
  <c r="H1941" i="1" s="1"/>
  <c r="I1941" i="1" l="1"/>
  <c r="J1941" i="1" s="1"/>
  <c r="G1942" i="1"/>
  <c r="H1942" i="1" s="1"/>
  <c r="I1942" i="1" l="1"/>
  <c r="J1942" i="1" s="1"/>
  <c r="G1943" i="1"/>
  <c r="H1943" i="1" s="1"/>
  <c r="I1943" i="1" l="1"/>
  <c r="J1943" i="1" s="1"/>
  <c r="G1944" i="1"/>
  <c r="H1944" i="1" s="1"/>
  <c r="I1944" i="1" l="1"/>
  <c r="B98" i="6" s="1"/>
  <c r="G1945" i="1"/>
  <c r="H1945" i="1" s="1"/>
  <c r="D98" i="6" l="1"/>
  <c r="E98" i="6" s="1"/>
  <c r="C10" i="2"/>
  <c r="J1944" i="1"/>
  <c r="I1945" i="1"/>
  <c r="J1945" i="1" s="1"/>
  <c r="G1946" i="1"/>
  <c r="H1946" i="1" s="1"/>
  <c r="F98" i="6" l="1"/>
  <c r="H10" i="6"/>
  <c r="U25" i="6" s="1"/>
  <c r="N10" i="2"/>
  <c r="O10" i="2"/>
  <c r="I1946" i="1"/>
  <c r="J1946" i="1" s="1"/>
  <c r="P10" i="2"/>
  <c r="G1947" i="1"/>
  <c r="H1947" i="1" s="1"/>
  <c r="M32" i="2" l="1"/>
  <c r="N32" i="2"/>
  <c r="O32" i="2"/>
  <c r="P32" i="2"/>
  <c r="I1947" i="1"/>
  <c r="J1947" i="1" s="1"/>
  <c r="G1948" i="1"/>
  <c r="H1948" i="1" s="1"/>
  <c r="I1948" i="1" l="1"/>
  <c r="J1948" i="1" s="1"/>
  <c r="G1949" i="1"/>
  <c r="H1949" i="1" s="1"/>
  <c r="I1949" i="1" l="1"/>
  <c r="J1949" i="1" s="1"/>
  <c r="G1950" i="1"/>
  <c r="H1950" i="1" s="1"/>
  <c r="I1950" i="1" l="1"/>
  <c r="J1950" i="1" s="1"/>
  <c r="G1951" i="1"/>
  <c r="H1951" i="1" s="1"/>
  <c r="I1951" i="1" l="1"/>
  <c r="J1951" i="1" s="1"/>
  <c r="G1952" i="1"/>
  <c r="H1952" i="1" s="1"/>
  <c r="I1952" i="1" l="1"/>
  <c r="J1952" i="1" s="1"/>
  <c r="G1953" i="1"/>
  <c r="H1953" i="1" s="1"/>
  <c r="I1953" i="1" l="1"/>
  <c r="J1953" i="1" s="1"/>
  <c r="G1954" i="1"/>
  <c r="H1954" i="1" s="1"/>
  <c r="I1954" i="1" l="1"/>
  <c r="J1954" i="1" s="1"/>
  <c r="G1955" i="1"/>
  <c r="H1955" i="1" s="1"/>
  <c r="I1955" i="1" l="1"/>
  <c r="J1955" i="1" s="1"/>
  <c r="G1956" i="1"/>
  <c r="H1956" i="1" s="1"/>
  <c r="I1956" i="1" l="1"/>
  <c r="J1956" i="1" s="1"/>
  <c r="G1957" i="1"/>
  <c r="H1957" i="1" s="1"/>
  <c r="I1957" i="1" l="1"/>
  <c r="J1957" i="1" s="1"/>
  <c r="G1958" i="1"/>
  <c r="H1958" i="1" s="1"/>
  <c r="I1958" i="1" l="1"/>
  <c r="J1958" i="1" s="1"/>
  <c r="G1959" i="1"/>
  <c r="H1959" i="1" s="1"/>
  <c r="I1959" i="1" l="1"/>
  <c r="J1959" i="1" s="1"/>
  <c r="G1960" i="1"/>
  <c r="H1960" i="1" s="1"/>
  <c r="I1960" i="1" l="1"/>
  <c r="J1960" i="1" s="1"/>
  <c r="G1961" i="1"/>
  <c r="H1961" i="1" s="1"/>
  <c r="I1961" i="1" l="1"/>
  <c r="J1961" i="1" s="1"/>
  <c r="G1962" i="1"/>
  <c r="H1962" i="1" s="1"/>
  <c r="I1962" i="1" l="1"/>
  <c r="J1962" i="1" s="1"/>
  <c r="G1963" i="1"/>
  <c r="H1963" i="1" s="1"/>
  <c r="I1963" i="1" l="1"/>
  <c r="J1963" i="1" s="1"/>
  <c r="G1964" i="1"/>
  <c r="H1964" i="1" s="1"/>
  <c r="I1964" i="1" l="1"/>
  <c r="B99" i="6" s="1"/>
  <c r="G1965" i="1"/>
  <c r="H1965" i="1" s="1"/>
  <c r="J1964" i="1" l="1"/>
  <c r="D99" i="6"/>
  <c r="E99" i="6" s="1"/>
  <c r="I1965" i="1"/>
  <c r="J1965" i="1" s="1"/>
  <c r="G1966" i="1"/>
  <c r="H1966" i="1" s="1"/>
  <c r="F99" i="6" l="1"/>
  <c r="I1966" i="1"/>
  <c r="J1966" i="1" s="1"/>
  <c r="G1967" i="1"/>
  <c r="H1967" i="1" s="1"/>
  <c r="I1967" i="1" l="1"/>
  <c r="J1967" i="1" s="1"/>
  <c r="G1968" i="1"/>
  <c r="H1968" i="1" s="1"/>
  <c r="I1968" i="1" l="1"/>
  <c r="J1968" i="1" s="1"/>
  <c r="G1969" i="1"/>
  <c r="H1969" i="1" s="1"/>
  <c r="I1969" i="1" l="1"/>
  <c r="J1969" i="1" s="1"/>
  <c r="G1970" i="1"/>
  <c r="H1970" i="1" s="1"/>
  <c r="I1970" i="1" l="1"/>
  <c r="J1970" i="1" s="1"/>
  <c r="G1971" i="1"/>
  <c r="H1971" i="1" s="1"/>
  <c r="I1971" i="1" l="1"/>
  <c r="J1971" i="1" s="1"/>
  <c r="G1972" i="1"/>
  <c r="H1972" i="1" s="1"/>
  <c r="I1972" i="1" l="1"/>
  <c r="J1972" i="1" s="1"/>
  <c r="G1973" i="1"/>
  <c r="H1973" i="1" s="1"/>
  <c r="I1973" i="1" l="1"/>
  <c r="J1973" i="1" s="1"/>
  <c r="G1974" i="1"/>
  <c r="H1974" i="1" s="1"/>
  <c r="I1974" i="1" l="1"/>
  <c r="J1974" i="1" s="1"/>
  <c r="G1975" i="1"/>
  <c r="H1975" i="1" s="1"/>
  <c r="I1975" i="1" l="1"/>
  <c r="J1975" i="1" s="1"/>
  <c r="G1976" i="1"/>
  <c r="H1976" i="1" s="1"/>
  <c r="I1976" i="1" l="1"/>
  <c r="J1976" i="1" s="1"/>
  <c r="G1977" i="1"/>
  <c r="H1977" i="1" s="1"/>
  <c r="I1977" i="1" l="1"/>
  <c r="J1977" i="1" s="1"/>
  <c r="G1978" i="1"/>
  <c r="H1978" i="1" s="1"/>
  <c r="I1978" i="1" l="1"/>
  <c r="J1978" i="1" s="1"/>
  <c r="G1979" i="1"/>
  <c r="H1979" i="1" s="1"/>
  <c r="I1979" i="1" l="1"/>
  <c r="B100" i="6" s="1"/>
  <c r="G1980" i="1"/>
  <c r="H1980" i="1" s="1"/>
  <c r="J1979" i="1" l="1"/>
  <c r="D100" i="6"/>
  <c r="E100" i="6" s="1"/>
  <c r="I1980" i="1"/>
  <c r="J1980" i="1" s="1"/>
  <c r="G1981" i="1"/>
  <c r="H1981" i="1" s="1"/>
  <c r="F100" i="6" l="1"/>
  <c r="I1981" i="1"/>
  <c r="J1981" i="1" s="1"/>
  <c r="G1982" i="1"/>
  <c r="H1982" i="1" s="1"/>
  <c r="I1982" i="1" l="1"/>
  <c r="J1982" i="1" s="1"/>
  <c r="G1983" i="1"/>
  <c r="H1983" i="1" s="1"/>
  <c r="I1983" i="1" l="1"/>
  <c r="J1983" i="1" s="1"/>
  <c r="G1984" i="1"/>
  <c r="H1984" i="1" s="1"/>
  <c r="I1984" i="1" l="1"/>
  <c r="J1984" i="1" s="1"/>
  <c r="G1985" i="1"/>
  <c r="H1985" i="1" s="1"/>
  <c r="I1985" i="1" l="1"/>
  <c r="J1985" i="1" s="1"/>
  <c r="G1986" i="1"/>
  <c r="H1986" i="1" s="1"/>
  <c r="I1986" i="1" l="1"/>
  <c r="J1986" i="1" s="1"/>
  <c r="G1987" i="1"/>
  <c r="H1987" i="1" s="1"/>
  <c r="I1987" i="1" l="1"/>
  <c r="J1987" i="1" s="1"/>
  <c r="G1988" i="1"/>
  <c r="H1988" i="1" s="1"/>
  <c r="I1988" i="1" l="1"/>
  <c r="J1988" i="1" s="1"/>
  <c r="G1989" i="1"/>
  <c r="H1989" i="1" s="1"/>
  <c r="I1989" i="1" l="1"/>
  <c r="J1989" i="1" s="1"/>
  <c r="G1990" i="1"/>
  <c r="H1990" i="1" s="1"/>
  <c r="I1990" i="1" l="1"/>
  <c r="J1990" i="1" s="1"/>
  <c r="G1991" i="1"/>
  <c r="H1991" i="1" s="1"/>
  <c r="I1991" i="1" l="1"/>
  <c r="J1991" i="1" s="1"/>
  <c r="G1992" i="1"/>
  <c r="H1992" i="1" s="1"/>
  <c r="I1992" i="1" l="1"/>
  <c r="J1992" i="1" s="1"/>
  <c r="G1993" i="1"/>
  <c r="H1993" i="1" s="1"/>
  <c r="I1993" i="1" l="1"/>
  <c r="J1993" i="1" s="1"/>
  <c r="G1994" i="1"/>
  <c r="H1994" i="1" s="1"/>
  <c r="I1994" i="1" l="1"/>
  <c r="J1994" i="1" s="1"/>
  <c r="G1995" i="1"/>
  <c r="H1995" i="1" s="1"/>
  <c r="I1995" i="1" l="1"/>
  <c r="J1995" i="1" s="1"/>
  <c r="G1996" i="1"/>
  <c r="H1996" i="1" s="1"/>
  <c r="I1996" i="1" l="1"/>
  <c r="J1996" i="1" s="1"/>
  <c r="G1997" i="1"/>
  <c r="H1997" i="1" s="1"/>
  <c r="I1997" i="1" l="1"/>
  <c r="J1997" i="1" s="1"/>
  <c r="G1998" i="1"/>
  <c r="H1998" i="1" s="1"/>
  <c r="I1998" i="1" l="1"/>
  <c r="J1998" i="1" s="1"/>
  <c r="G1999" i="1"/>
  <c r="H1999" i="1" s="1"/>
  <c r="I1999" i="1" l="1"/>
  <c r="J1999" i="1" s="1"/>
  <c r="G2000" i="1"/>
  <c r="H2000" i="1" s="1"/>
  <c r="I2000" i="1" l="1"/>
  <c r="J2000" i="1" s="1"/>
  <c r="G2001" i="1"/>
  <c r="H2001" i="1" s="1"/>
  <c r="I2001" i="1" l="1"/>
  <c r="B101" i="6" s="1"/>
  <c r="G2002" i="1"/>
  <c r="H2002" i="1" s="1"/>
  <c r="J2001" i="1" l="1"/>
  <c r="D101" i="6"/>
  <c r="E101" i="6" s="1"/>
  <c r="I2002" i="1"/>
  <c r="J2002" i="1" s="1"/>
  <c r="G2003" i="1"/>
  <c r="H2003" i="1" s="1"/>
  <c r="F101" i="6" l="1"/>
  <c r="I2003" i="1"/>
  <c r="J2003" i="1" s="1"/>
  <c r="G2004" i="1"/>
  <c r="H2004" i="1" s="1"/>
  <c r="I2004" i="1" l="1"/>
  <c r="J2004" i="1" s="1"/>
  <c r="G2005" i="1"/>
  <c r="H2005" i="1" s="1"/>
  <c r="I2005" i="1" l="1"/>
  <c r="J2005" i="1" s="1"/>
  <c r="G2006" i="1"/>
  <c r="H2006" i="1" s="1"/>
  <c r="I2006" i="1" l="1"/>
  <c r="J2006" i="1" s="1"/>
  <c r="G2007" i="1"/>
  <c r="H2007" i="1" s="1"/>
  <c r="I2007" i="1" l="1"/>
  <c r="J2007" i="1" s="1"/>
  <c r="G2008" i="1"/>
  <c r="H2008" i="1" s="1"/>
  <c r="I2008" i="1" l="1"/>
  <c r="J2008" i="1" s="1"/>
  <c r="G2009" i="1"/>
  <c r="H2009" i="1" s="1"/>
  <c r="I2009" i="1" l="1"/>
  <c r="J2009" i="1" s="1"/>
  <c r="G2010" i="1"/>
  <c r="H2010" i="1" s="1"/>
  <c r="I2010" i="1" l="1"/>
  <c r="J2010" i="1" s="1"/>
  <c r="G2011" i="1"/>
  <c r="H2011" i="1" s="1"/>
  <c r="I2011" i="1" l="1"/>
  <c r="J2011" i="1" s="1"/>
  <c r="G2012" i="1"/>
  <c r="H2012" i="1" s="1"/>
  <c r="I2012" i="1" l="1"/>
  <c r="J2012" i="1" s="1"/>
  <c r="G2013" i="1"/>
  <c r="H2013" i="1" s="1"/>
  <c r="I2013" i="1" l="1"/>
  <c r="J2013" i="1" s="1"/>
  <c r="G2014" i="1"/>
  <c r="H2014" i="1" s="1"/>
  <c r="I2014" i="1" l="1"/>
  <c r="J2014" i="1" s="1"/>
  <c r="G2015" i="1"/>
  <c r="H2015" i="1" s="1"/>
  <c r="I2015" i="1" l="1"/>
  <c r="J2015" i="1" s="1"/>
  <c r="G2016" i="1"/>
  <c r="H2016" i="1" s="1"/>
  <c r="I2016" i="1" l="1"/>
  <c r="J2016" i="1" s="1"/>
  <c r="G2017" i="1"/>
  <c r="H2017" i="1" s="1"/>
  <c r="I2017" i="1" l="1"/>
  <c r="J2017" i="1" s="1"/>
  <c r="G2018" i="1"/>
  <c r="H2018" i="1" s="1"/>
  <c r="I2018" i="1" l="1"/>
  <c r="J2018" i="1" s="1"/>
  <c r="G2019" i="1"/>
  <c r="H2019" i="1" s="1"/>
  <c r="I2019" i="1" l="1"/>
  <c r="J2019" i="1" s="1"/>
  <c r="G2020" i="1"/>
  <c r="H2020" i="1" s="1"/>
  <c r="I2020" i="1" l="1"/>
  <c r="J2020" i="1" s="1"/>
  <c r="G2021" i="1"/>
  <c r="H2021" i="1" s="1"/>
  <c r="I2021" i="1" l="1"/>
  <c r="J2021" i="1" s="1"/>
  <c r="G2022" i="1"/>
  <c r="H2022" i="1" s="1"/>
  <c r="I2022" i="1" l="1"/>
  <c r="B102" i="6" s="1"/>
  <c r="G2023" i="1"/>
  <c r="H2023" i="1" s="1"/>
  <c r="J2022" i="1" l="1"/>
  <c r="D102" i="6"/>
  <c r="E102" i="6" s="1"/>
  <c r="I2023" i="1"/>
  <c r="J2023" i="1" s="1"/>
  <c r="G2024" i="1"/>
  <c r="H2024" i="1" s="1"/>
  <c r="F102" i="6" l="1"/>
  <c r="I2024" i="1"/>
  <c r="J2024" i="1" s="1"/>
  <c r="G2025" i="1"/>
  <c r="H2025" i="1" s="1"/>
  <c r="I2025" i="1" l="1"/>
  <c r="J2025" i="1" s="1"/>
  <c r="G2026" i="1"/>
  <c r="H2026" i="1" s="1"/>
  <c r="I2026" i="1" l="1"/>
  <c r="J2026" i="1" s="1"/>
  <c r="G2027" i="1"/>
  <c r="H2027" i="1" s="1"/>
  <c r="I2027" i="1" l="1"/>
  <c r="J2027" i="1" s="1"/>
  <c r="G2028" i="1"/>
  <c r="H2028" i="1" s="1"/>
  <c r="I2028" i="1" l="1"/>
  <c r="J2028" i="1" s="1"/>
  <c r="G2029" i="1"/>
  <c r="H2029" i="1" s="1"/>
  <c r="I2029" i="1" l="1"/>
  <c r="J2029" i="1" s="1"/>
  <c r="G2030" i="1"/>
  <c r="H2030" i="1" s="1"/>
  <c r="I2030" i="1" l="1"/>
  <c r="J2030" i="1" s="1"/>
  <c r="G2031" i="1"/>
  <c r="H2031" i="1" s="1"/>
  <c r="I2031" i="1" l="1"/>
  <c r="J2031" i="1" s="1"/>
  <c r="G2032" i="1"/>
  <c r="H2032" i="1" s="1"/>
  <c r="I2032" i="1" l="1"/>
  <c r="J2032" i="1" s="1"/>
  <c r="G2033" i="1"/>
  <c r="H2033" i="1" s="1"/>
  <c r="I2033" i="1" l="1"/>
  <c r="J2033" i="1" s="1"/>
  <c r="G2034" i="1"/>
  <c r="H2034" i="1" s="1"/>
  <c r="I2034" i="1" l="1"/>
  <c r="J2034" i="1" s="1"/>
  <c r="G2035" i="1"/>
  <c r="H2035" i="1" s="1"/>
  <c r="I2035" i="1" l="1"/>
  <c r="J2035" i="1" s="1"/>
  <c r="G2036" i="1"/>
  <c r="H2036" i="1" s="1"/>
  <c r="I2036" i="1" l="1"/>
  <c r="J2036" i="1" s="1"/>
  <c r="G2037" i="1"/>
  <c r="H2037" i="1" s="1"/>
  <c r="I2037" i="1" l="1"/>
  <c r="J2037" i="1" s="1"/>
  <c r="G2038" i="1"/>
  <c r="H2038" i="1" s="1"/>
  <c r="I2038" i="1" l="1"/>
  <c r="J2038" i="1" s="1"/>
  <c r="G2039" i="1"/>
  <c r="H2039" i="1" s="1"/>
  <c r="I2039" i="1" l="1"/>
  <c r="J2039" i="1" s="1"/>
  <c r="G2040" i="1"/>
  <c r="H2040" i="1" s="1"/>
  <c r="I2040" i="1" l="1"/>
  <c r="J2040" i="1" s="1"/>
  <c r="G2041" i="1"/>
  <c r="H2041" i="1" s="1"/>
  <c r="I2041" i="1" l="1"/>
  <c r="J2041" i="1" s="1"/>
  <c r="G2042" i="1"/>
  <c r="H2042" i="1" s="1"/>
  <c r="I2042" i="1" l="1"/>
  <c r="B103" i="6" s="1"/>
  <c r="G2043" i="1"/>
  <c r="H2043" i="1" s="1"/>
  <c r="J2042" i="1" l="1"/>
  <c r="D103" i="6"/>
  <c r="E103" i="6" s="1"/>
  <c r="I2043" i="1"/>
  <c r="J2043" i="1" s="1"/>
  <c r="G2044" i="1"/>
  <c r="H2044" i="1" s="1"/>
  <c r="F103" i="6" l="1"/>
  <c r="I2044" i="1"/>
  <c r="J2044" i="1" s="1"/>
  <c r="G2045" i="1"/>
  <c r="H2045" i="1" s="1"/>
  <c r="I2045" i="1" l="1"/>
  <c r="J2045" i="1" s="1"/>
  <c r="G2046" i="1"/>
  <c r="H2046" i="1" s="1"/>
  <c r="I2046" i="1" l="1"/>
  <c r="J2046" i="1" s="1"/>
  <c r="G2047" i="1"/>
  <c r="H2047" i="1" s="1"/>
  <c r="I2047" i="1" l="1"/>
  <c r="J2047" i="1" s="1"/>
  <c r="G2048" i="1"/>
  <c r="H2048" i="1" s="1"/>
  <c r="I2048" i="1" l="1"/>
  <c r="J2048" i="1" s="1"/>
  <c r="G2049" i="1"/>
  <c r="H2049" i="1" s="1"/>
  <c r="I2049" i="1" l="1"/>
  <c r="J2049" i="1" s="1"/>
  <c r="G2050" i="1"/>
  <c r="H2050" i="1" s="1"/>
  <c r="I2050" i="1" l="1"/>
  <c r="J2050" i="1" s="1"/>
  <c r="G2051" i="1"/>
  <c r="H2051" i="1" s="1"/>
  <c r="I2051" i="1" l="1"/>
  <c r="J2051" i="1" s="1"/>
  <c r="G2052" i="1"/>
  <c r="H2052" i="1" s="1"/>
  <c r="I2052" i="1" l="1"/>
  <c r="J2052" i="1" s="1"/>
  <c r="G2053" i="1"/>
  <c r="H2053" i="1" s="1"/>
  <c r="I2053" i="1" l="1"/>
  <c r="J2053" i="1" s="1"/>
  <c r="G2054" i="1"/>
  <c r="H2054" i="1" s="1"/>
  <c r="I2054" i="1" l="1"/>
  <c r="J2054" i="1" s="1"/>
  <c r="G2055" i="1"/>
  <c r="H2055" i="1" s="1"/>
  <c r="I2055" i="1" l="1"/>
  <c r="J2055" i="1" s="1"/>
  <c r="G2056" i="1"/>
  <c r="H2056" i="1" s="1"/>
  <c r="I2056" i="1" l="1"/>
  <c r="J2056" i="1" s="1"/>
  <c r="G2057" i="1"/>
  <c r="H2057" i="1" s="1"/>
  <c r="I2057" i="1" l="1"/>
  <c r="J2057" i="1" s="1"/>
  <c r="G2058" i="1"/>
  <c r="H2058" i="1" s="1"/>
  <c r="I2058" i="1" l="1"/>
  <c r="J2058" i="1" s="1"/>
  <c r="G2059" i="1"/>
  <c r="H2059" i="1" s="1"/>
  <c r="I2059" i="1" l="1"/>
  <c r="J2059" i="1" s="1"/>
  <c r="G2060" i="1"/>
  <c r="H2060" i="1" s="1"/>
  <c r="I2060" i="1" l="1"/>
  <c r="J2060" i="1" s="1"/>
  <c r="G2061" i="1"/>
  <c r="H2061" i="1" s="1"/>
  <c r="I2061" i="1" l="1"/>
  <c r="J2061" i="1" s="1"/>
  <c r="G2062" i="1"/>
  <c r="H2062" i="1" s="1"/>
  <c r="I2062" i="1" l="1"/>
  <c r="J2062" i="1" s="1"/>
  <c r="G2063" i="1"/>
  <c r="H2063" i="1" s="1"/>
  <c r="I2063" i="1" l="1"/>
  <c r="B104" i="6" s="1"/>
  <c r="G2064" i="1"/>
  <c r="H2064" i="1" s="1"/>
  <c r="J2063" i="1" l="1"/>
  <c r="D104" i="6"/>
  <c r="E104" i="6" s="1"/>
  <c r="I2064" i="1"/>
  <c r="J2064" i="1" s="1"/>
  <c r="G2065" i="1"/>
  <c r="H2065" i="1" s="1"/>
  <c r="F104" i="6" l="1"/>
  <c r="I2065" i="1"/>
  <c r="J2065" i="1" s="1"/>
  <c r="G2066" i="1"/>
  <c r="H2066" i="1" s="1"/>
  <c r="I2066" i="1" l="1"/>
  <c r="J2066" i="1" s="1"/>
  <c r="G2067" i="1"/>
  <c r="H2067" i="1" s="1"/>
  <c r="I2067" i="1" l="1"/>
  <c r="J2067" i="1" s="1"/>
  <c r="G2068" i="1"/>
  <c r="H2068" i="1" s="1"/>
  <c r="I2068" i="1" l="1"/>
  <c r="J2068" i="1" s="1"/>
  <c r="G2069" i="1"/>
  <c r="H2069" i="1" s="1"/>
  <c r="I2069" i="1" l="1"/>
  <c r="J2069" i="1" s="1"/>
  <c r="G2070" i="1"/>
  <c r="H2070" i="1" s="1"/>
  <c r="I2070" i="1" l="1"/>
  <c r="J2070" i="1" s="1"/>
  <c r="G2071" i="1"/>
  <c r="H2071" i="1" s="1"/>
  <c r="I2071" i="1" l="1"/>
  <c r="J2071" i="1" s="1"/>
  <c r="G2072" i="1"/>
  <c r="H2072" i="1" s="1"/>
  <c r="I2072" i="1" l="1"/>
  <c r="J2072" i="1" s="1"/>
  <c r="G2073" i="1"/>
  <c r="H2073" i="1" s="1"/>
  <c r="I2073" i="1" l="1"/>
  <c r="J2073" i="1" s="1"/>
  <c r="G2074" i="1"/>
  <c r="H2074" i="1" s="1"/>
  <c r="I2074" i="1" l="1"/>
  <c r="J2074" i="1" s="1"/>
  <c r="G2075" i="1"/>
  <c r="H2075" i="1" s="1"/>
  <c r="I2075" i="1" l="1"/>
  <c r="J2075" i="1" s="1"/>
  <c r="G2076" i="1"/>
  <c r="H2076" i="1" s="1"/>
  <c r="I2076" i="1" l="1"/>
  <c r="J2076" i="1" s="1"/>
  <c r="G2077" i="1"/>
  <c r="H2077" i="1" s="1"/>
  <c r="I2077" i="1" l="1"/>
  <c r="J2077" i="1" s="1"/>
  <c r="G2078" i="1"/>
  <c r="H2078" i="1" s="1"/>
  <c r="I2078" i="1" l="1"/>
  <c r="J2078" i="1" s="1"/>
  <c r="G2079" i="1"/>
  <c r="H2079" i="1" s="1"/>
  <c r="I2079" i="1" l="1"/>
  <c r="J2079" i="1" s="1"/>
  <c r="G2080" i="1"/>
  <c r="H2080" i="1" s="1"/>
  <c r="I2080" i="1" l="1"/>
  <c r="J2080" i="1" s="1"/>
  <c r="G2081" i="1"/>
  <c r="H2081" i="1" s="1"/>
  <c r="I2081" i="1" l="1"/>
  <c r="J2081" i="1" s="1"/>
  <c r="G2082" i="1"/>
  <c r="H2082" i="1" s="1"/>
  <c r="I2082" i="1" l="1"/>
  <c r="J2082" i="1" s="1"/>
  <c r="G2083" i="1"/>
  <c r="H2083" i="1" s="1"/>
  <c r="I2083" i="1" l="1"/>
  <c r="J2083" i="1" s="1"/>
  <c r="G2084" i="1"/>
  <c r="H2084" i="1" s="1"/>
  <c r="I2084" i="1" l="1"/>
  <c r="J2084" i="1" s="1"/>
  <c r="G2085" i="1"/>
  <c r="H2085" i="1" s="1"/>
  <c r="I2085" i="1" l="1"/>
  <c r="J2085" i="1" s="1"/>
  <c r="G2086" i="1"/>
  <c r="H2086" i="1" s="1"/>
  <c r="I2086" i="1" l="1"/>
  <c r="B105" i="6" s="1"/>
  <c r="G2087" i="1"/>
  <c r="H2087" i="1" s="1"/>
  <c r="J2086" i="1" l="1"/>
  <c r="D105" i="6"/>
  <c r="E105" i="6" s="1"/>
  <c r="I2087" i="1"/>
  <c r="J2087" i="1" s="1"/>
  <c r="G2088" i="1"/>
  <c r="H2088" i="1" s="1"/>
  <c r="F105" i="6" l="1"/>
  <c r="I2088" i="1"/>
  <c r="J2088" i="1" s="1"/>
  <c r="G2089" i="1"/>
  <c r="H2089" i="1" s="1"/>
  <c r="I2089" i="1" l="1"/>
  <c r="J2089" i="1" s="1"/>
  <c r="G2090" i="1"/>
  <c r="H2090" i="1" s="1"/>
  <c r="I2090" i="1" l="1"/>
  <c r="J2090" i="1" s="1"/>
  <c r="G2091" i="1"/>
  <c r="H2091" i="1" s="1"/>
  <c r="I2091" i="1" l="1"/>
  <c r="J2091" i="1" s="1"/>
  <c r="G2092" i="1"/>
  <c r="H2092" i="1" s="1"/>
  <c r="I2092" i="1" l="1"/>
  <c r="J2092" i="1" s="1"/>
  <c r="G2093" i="1"/>
  <c r="H2093" i="1" s="1"/>
  <c r="I2093" i="1" l="1"/>
  <c r="J2093" i="1" s="1"/>
  <c r="G2094" i="1"/>
  <c r="H2094" i="1" s="1"/>
  <c r="I2094" i="1" l="1"/>
  <c r="J2094" i="1" s="1"/>
  <c r="G2095" i="1"/>
  <c r="H2095" i="1" s="1"/>
  <c r="I2095" i="1" l="1"/>
  <c r="J2095" i="1" s="1"/>
  <c r="G2096" i="1"/>
  <c r="H2096" i="1" s="1"/>
  <c r="I2096" i="1" l="1"/>
  <c r="J2096" i="1" s="1"/>
  <c r="G2097" i="1"/>
  <c r="H2097" i="1" s="1"/>
  <c r="I2097" i="1" l="1"/>
  <c r="J2097" i="1" s="1"/>
  <c r="G2098" i="1"/>
  <c r="H2098" i="1" s="1"/>
  <c r="I2098" i="1" l="1"/>
  <c r="J2098" i="1" s="1"/>
  <c r="G2099" i="1"/>
  <c r="H2099" i="1" s="1"/>
  <c r="I2099" i="1" l="1"/>
  <c r="J2099" i="1" s="1"/>
  <c r="G2100" i="1"/>
  <c r="H2100" i="1" s="1"/>
  <c r="I2100" i="1" l="1"/>
  <c r="J2100" i="1" s="1"/>
  <c r="G2101" i="1"/>
  <c r="H2101" i="1" s="1"/>
  <c r="I2101" i="1" l="1"/>
  <c r="J2101" i="1" s="1"/>
  <c r="G2102" i="1"/>
  <c r="H2102" i="1" s="1"/>
  <c r="I2102" i="1" l="1"/>
  <c r="J2102" i="1" s="1"/>
  <c r="G2103" i="1"/>
  <c r="H2103" i="1" s="1"/>
  <c r="I2103" i="1" l="1"/>
  <c r="J2103" i="1" s="1"/>
  <c r="G2104" i="1"/>
  <c r="H2104" i="1" s="1"/>
  <c r="I2104" i="1" l="1"/>
  <c r="J2104" i="1" s="1"/>
  <c r="G2105" i="1"/>
  <c r="H2105" i="1" s="1"/>
  <c r="I2105" i="1" l="1"/>
  <c r="J2105" i="1" s="1"/>
  <c r="G2106" i="1"/>
  <c r="H2106" i="1" s="1"/>
  <c r="I2106" i="1" l="1"/>
  <c r="J2106" i="1" s="1"/>
  <c r="G2107" i="1"/>
  <c r="H2107" i="1" s="1"/>
  <c r="I2107" i="1" l="1"/>
  <c r="B106" i="6" s="1"/>
  <c r="G2108" i="1"/>
  <c r="H2108" i="1" s="1"/>
  <c r="J2107" i="1" l="1"/>
  <c r="D106" i="6"/>
  <c r="E106" i="6" s="1"/>
  <c r="I2108" i="1"/>
  <c r="J2108" i="1" s="1"/>
  <c r="G2109" i="1"/>
  <c r="H2109" i="1" s="1"/>
  <c r="F106" i="6" l="1"/>
  <c r="I2109" i="1"/>
  <c r="J2109" i="1" s="1"/>
  <c r="G2110" i="1"/>
  <c r="H2110" i="1" s="1"/>
  <c r="I2110" i="1" l="1"/>
  <c r="J2110" i="1" s="1"/>
  <c r="G2111" i="1"/>
  <c r="H2111" i="1" s="1"/>
  <c r="I2111" i="1" l="1"/>
  <c r="J2111" i="1" s="1"/>
  <c r="G2112" i="1"/>
  <c r="H2112" i="1" s="1"/>
  <c r="I2112" i="1" l="1"/>
  <c r="J2112" i="1" s="1"/>
  <c r="G2113" i="1"/>
  <c r="H2113" i="1" s="1"/>
  <c r="I2113" i="1" l="1"/>
  <c r="J2113" i="1" s="1"/>
  <c r="G2114" i="1"/>
  <c r="H2114" i="1" s="1"/>
  <c r="I2114" i="1" l="1"/>
  <c r="J2114" i="1" s="1"/>
  <c r="G2115" i="1"/>
  <c r="H2115" i="1" s="1"/>
  <c r="I2115" i="1" l="1"/>
  <c r="J2115" i="1" s="1"/>
  <c r="G2116" i="1"/>
  <c r="H2116" i="1" s="1"/>
  <c r="I2116" i="1" l="1"/>
  <c r="J2116" i="1" s="1"/>
  <c r="G2117" i="1"/>
  <c r="H2117" i="1" s="1"/>
  <c r="I2117" i="1" l="1"/>
  <c r="J2117" i="1" s="1"/>
  <c r="G2118" i="1"/>
  <c r="H2118" i="1" s="1"/>
  <c r="I2118" i="1" l="1"/>
  <c r="J2118" i="1" s="1"/>
  <c r="G2119" i="1"/>
  <c r="H2119" i="1" s="1"/>
  <c r="I2119" i="1" l="1"/>
  <c r="J2119" i="1" s="1"/>
  <c r="G2120" i="1"/>
  <c r="H2120" i="1" s="1"/>
  <c r="I2120" i="1" l="1"/>
  <c r="J2120" i="1" s="1"/>
  <c r="G2121" i="1"/>
  <c r="H2121" i="1" s="1"/>
  <c r="I2121" i="1" l="1"/>
  <c r="J2121" i="1" s="1"/>
  <c r="G2122" i="1"/>
  <c r="H2122" i="1" s="1"/>
  <c r="I2122" i="1" l="1"/>
  <c r="J2122" i="1" s="1"/>
  <c r="G2123" i="1"/>
  <c r="H2123" i="1" s="1"/>
  <c r="I2123" i="1" l="1"/>
  <c r="J2123" i="1" s="1"/>
  <c r="G2124" i="1"/>
  <c r="H2124" i="1" s="1"/>
  <c r="I2124" i="1" l="1"/>
  <c r="J2124" i="1" s="1"/>
  <c r="G2125" i="1"/>
  <c r="H2125" i="1" s="1"/>
  <c r="I2125" i="1" l="1"/>
  <c r="J2125" i="1" s="1"/>
  <c r="G2126" i="1"/>
  <c r="H2126" i="1" s="1"/>
  <c r="I2126" i="1" l="1"/>
  <c r="J2126" i="1" s="1"/>
  <c r="G2127" i="1"/>
  <c r="H2127" i="1" s="1"/>
  <c r="I2127" i="1" l="1"/>
  <c r="B107" i="6" s="1"/>
  <c r="G2128" i="1"/>
  <c r="H2128" i="1" s="1"/>
  <c r="J2127" i="1" l="1"/>
  <c r="D107" i="6"/>
  <c r="E107" i="6" s="1"/>
  <c r="I2128" i="1"/>
  <c r="J2128" i="1" s="1"/>
  <c r="G2129" i="1"/>
  <c r="H2129" i="1" s="1"/>
  <c r="F107" i="6" l="1"/>
  <c r="I2129" i="1"/>
  <c r="J2129" i="1" s="1"/>
  <c r="G2130" i="1"/>
  <c r="H2130" i="1" s="1"/>
  <c r="I2130" i="1" l="1"/>
  <c r="J2130" i="1" s="1"/>
  <c r="G2131" i="1"/>
  <c r="H2131" i="1" s="1"/>
  <c r="I2131" i="1" l="1"/>
  <c r="J2131" i="1" s="1"/>
  <c r="G2132" i="1"/>
  <c r="H2132" i="1" s="1"/>
  <c r="I2132" i="1" l="1"/>
  <c r="J2132" i="1" s="1"/>
  <c r="G2133" i="1"/>
  <c r="H2133" i="1" s="1"/>
  <c r="I2133" i="1" l="1"/>
  <c r="J2133" i="1" s="1"/>
  <c r="G2134" i="1"/>
  <c r="H2134" i="1" s="1"/>
  <c r="I2134" i="1" l="1"/>
  <c r="J2134" i="1" s="1"/>
  <c r="G2135" i="1"/>
  <c r="H2135" i="1" s="1"/>
  <c r="I2135" i="1" l="1"/>
  <c r="J2135" i="1" s="1"/>
  <c r="G2136" i="1"/>
  <c r="H2136" i="1" s="1"/>
  <c r="I2136" i="1" l="1"/>
  <c r="J2136" i="1" s="1"/>
  <c r="G2137" i="1"/>
  <c r="H2137" i="1" s="1"/>
  <c r="I2137" i="1" l="1"/>
  <c r="J2137" i="1" s="1"/>
  <c r="G2138" i="1"/>
  <c r="H2138" i="1" s="1"/>
  <c r="I2138" i="1" l="1"/>
  <c r="J2138" i="1" s="1"/>
  <c r="G2139" i="1"/>
  <c r="H2139" i="1" s="1"/>
  <c r="I2139" i="1" l="1"/>
  <c r="J2139" i="1" s="1"/>
  <c r="G2140" i="1"/>
  <c r="H2140" i="1" s="1"/>
  <c r="I2140" i="1" l="1"/>
  <c r="J2140" i="1" s="1"/>
  <c r="G2141" i="1"/>
  <c r="H2141" i="1" s="1"/>
  <c r="I2141" i="1" l="1"/>
  <c r="J2141" i="1" s="1"/>
  <c r="G2142" i="1"/>
  <c r="H2142" i="1" s="1"/>
  <c r="I2142" i="1" l="1"/>
  <c r="J2142" i="1" s="1"/>
  <c r="G2143" i="1"/>
  <c r="H2143" i="1" s="1"/>
  <c r="I2143" i="1" l="1"/>
  <c r="J2143" i="1" s="1"/>
  <c r="G2144" i="1"/>
  <c r="H2144" i="1" s="1"/>
  <c r="I2144" i="1" l="1"/>
  <c r="B108" i="6" s="1"/>
  <c r="G2145" i="1"/>
  <c r="H2145" i="1" s="1"/>
  <c r="J2144" i="1" l="1"/>
  <c r="D108" i="6"/>
  <c r="E108" i="6" s="1"/>
  <c r="I2145" i="1"/>
  <c r="J2145" i="1" s="1"/>
  <c r="G2146" i="1"/>
  <c r="H2146" i="1" s="1"/>
  <c r="F108" i="6" l="1"/>
  <c r="I2146" i="1"/>
  <c r="J2146" i="1" s="1"/>
  <c r="G2147" i="1"/>
  <c r="H2147" i="1" s="1"/>
  <c r="I2147" i="1" l="1"/>
  <c r="J2147" i="1" s="1"/>
  <c r="G2148" i="1"/>
  <c r="H2148" i="1" s="1"/>
  <c r="I2148" i="1" l="1"/>
  <c r="J2148" i="1" s="1"/>
  <c r="G2149" i="1"/>
  <c r="H2149" i="1" s="1"/>
  <c r="I2149" i="1" l="1"/>
  <c r="J2149" i="1" s="1"/>
  <c r="G2150" i="1"/>
  <c r="H2150" i="1" s="1"/>
  <c r="I2150" i="1" l="1"/>
  <c r="J2150" i="1" s="1"/>
  <c r="G2151" i="1"/>
  <c r="H2151" i="1" s="1"/>
  <c r="I2151" i="1" l="1"/>
  <c r="J2151" i="1" s="1"/>
  <c r="G2152" i="1"/>
  <c r="H2152" i="1" s="1"/>
  <c r="I2152" i="1" l="1"/>
  <c r="J2152" i="1" s="1"/>
  <c r="G2153" i="1"/>
  <c r="H2153" i="1" s="1"/>
  <c r="I2153" i="1" l="1"/>
  <c r="J2153" i="1" s="1"/>
  <c r="G2154" i="1"/>
  <c r="H2154" i="1" s="1"/>
  <c r="I2154" i="1" l="1"/>
  <c r="J2154" i="1" s="1"/>
  <c r="G2155" i="1"/>
  <c r="H2155" i="1" s="1"/>
  <c r="I2155" i="1" l="1"/>
  <c r="J2155" i="1" s="1"/>
  <c r="G2156" i="1"/>
  <c r="H2156" i="1" s="1"/>
  <c r="I2156" i="1" l="1"/>
  <c r="J2156" i="1" s="1"/>
  <c r="G2157" i="1"/>
  <c r="H2157" i="1" s="1"/>
  <c r="I2157" i="1" l="1"/>
  <c r="J2157" i="1" s="1"/>
  <c r="G2158" i="1"/>
  <c r="H2158" i="1" s="1"/>
  <c r="I2158" i="1" l="1"/>
  <c r="J2158" i="1" s="1"/>
  <c r="G2159" i="1"/>
  <c r="H2159" i="1" s="1"/>
  <c r="I2159" i="1" l="1"/>
  <c r="J2159" i="1" s="1"/>
  <c r="G2160" i="1"/>
  <c r="H2160" i="1" s="1"/>
  <c r="I2160" i="1" l="1"/>
  <c r="J2160" i="1" s="1"/>
  <c r="G2161" i="1"/>
  <c r="H2161" i="1" s="1"/>
  <c r="I2161" i="1" l="1"/>
  <c r="J2161" i="1" s="1"/>
  <c r="G2162" i="1"/>
  <c r="H2162" i="1" s="1"/>
  <c r="I2162" i="1" l="1"/>
  <c r="J2162" i="1" s="1"/>
  <c r="G2163" i="1"/>
  <c r="H2163" i="1" s="1"/>
  <c r="I2163" i="1" l="1"/>
  <c r="J2163" i="1" s="1"/>
  <c r="G2164" i="1"/>
  <c r="H2164" i="1" s="1"/>
  <c r="I2164" i="1" l="1"/>
  <c r="J2164" i="1" s="1"/>
  <c r="G2165" i="1"/>
  <c r="H2165" i="1" s="1"/>
  <c r="I2165" i="1" l="1"/>
  <c r="B109" i="6" s="1"/>
  <c r="G2166" i="1"/>
  <c r="H2166" i="1" s="1"/>
  <c r="J2165" i="1" l="1"/>
  <c r="D109" i="6"/>
  <c r="E109" i="6" s="1"/>
  <c r="I2166" i="1"/>
  <c r="J2166" i="1" s="1"/>
  <c r="G2167" i="1"/>
  <c r="H2167" i="1" s="1"/>
  <c r="F109" i="6" l="1"/>
  <c r="I2167" i="1"/>
  <c r="J2167" i="1" s="1"/>
  <c r="G2168" i="1"/>
  <c r="H2168" i="1" s="1"/>
  <c r="I2168" i="1" l="1"/>
  <c r="J2168" i="1" s="1"/>
  <c r="G2169" i="1"/>
  <c r="H2169" i="1" s="1"/>
  <c r="I2169" i="1" l="1"/>
  <c r="J2169" i="1" s="1"/>
  <c r="G2170" i="1"/>
  <c r="H2170" i="1" s="1"/>
  <c r="I2170" i="1" l="1"/>
  <c r="J2170" i="1" s="1"/>
  <c r="G2171" i="1"/>
  <c r="H2171" i="1" s="1"/>
  <c r="I2171" i="1" l="1"/>
  <c r="J2171" i="1" s="1"/>
  <c r="G2172" i="1"/>
  <c r="H2172" i="1" s="1"/>
  <c r="I2172" i="1" l="1"/>
  <c r="J2172" i="1" s="1"/>
  <c r="G2173" i="1"/>
  <c r="H2173" i="1" s="1"/>
  <c r="I2173" i="1" l="1"/>
  <c r="J2173" i="1" s="1"/>
  <c r="G2174" i="1"/>
  <c r="H2174" i="1" s="1"/>
  <c r="I2174" i="1" l="1"/>
  <c r="J2174" i="1" s="1"/>
  <c r="G2175" i="1"/>
  <c r="H2175" i="1" s="1"/>
  <c r="I2175" i="1" l="1"/>
  <c r="J2175" i="1" s="1"/>
  <c r="G2176" i="1"/>
  <c r="H2176" i="1" s="1"/>
  <c r="I2176" i="1" l="1"/>
  <c r="J2176" i="1" s="1"/>
  <c r="G2177" i="1"/>
  <c r="H2177" i="1" s="1"/>
  <c r="I2177" i="1" l="1"/>
  <c r="J2177" i="1" s="1"/>
  <c r="G2178" i="1"/>
  <c r="H2178" i="1" s="1"/>
  <c r="I2178" i="1" l="1"/>
  <c r="J2178" i="1" s="1"/>
  <c r="G2179" i="1"/>
  <c r="H2179" i="1" s="1"/>
  <c r="I2179" i="1" l="1"/>
  <c r="J2179" i="1" s="1"/>
  <c r="G2180" i="1"/>
  <c r="H2180" i="1" s="1"/>
  <c r="I2180" i="1" l="1"/>
  <c r="J2180" i="1" s="1"/>
  <c r="G2181" i="1"/>
  <c r="H2181" i="1" s="1"/>
  <c r="I2181" i="1" l="1"/>
  <c r="J2181" i="1" s="1"/>
  <c r="G2182" i="1"/>
  <c r="H2182" i="1" s="1"/>
  <c r="I2182" i="1" l="1"/>
  <c r="J2182" i="1" s="1"/>
  <c r="G2183" i="1"/>
  <c r="H2183" i="1" s="1"/>
  <c r="I2183" i="1" l="1"/>
  <c r="J2183" i="1" s="1"/>
  <c r="G2184" i="1"/>
  <c r="H2184" i="1" s="1"/>
  <c r="I2184" i="1" l="1"/>
  <c r="J2184" i="1" s="1"/>
  <c r="G2185" i="1"/>
  <c r="H2185" i="1" s="1"/>
  <c r="I2185" i="1" l="1"/>
  <c r="J2185" i="1" s="1"/>
  <c r="G2186" i="1"/>
  <c r="H2186" i="1" s="1"/>
  <c r="I2186" i="1" l="1"/>
  <c r="J2186" i="1" s="1"/>
  <c r="G2187" i="1"/>
  <c r="H2187" i="1" s="1"/>
  <c r="I2187" i="1" l="1"/>
  <c r="J2187" i="1" s="1"/>
  <c r="G2188" i="1"/>
  <c r="H2188" i="1" s="1"/>
  <c r="I2188" i="1" l="1"/>
  <c r="B110" i="6" s="1"/>
  <c r="G2189" i="1"/>
  <c r="H2189" i="1" s="1"/>
  <c r="D110" i="6" l="1"/>
  <c r="E110" i="6" s="1"/>
  <c r="C11" i="2"/>
  <c r="J2188" i="1"/>
  <c r="I2189" i="1"/>
  <c r="J2189" i="1" s="1"/>
  <c r="G2190" i="1"/>
  <c r="H2190" i="1" s="1"/>
  <c r="H11" i="6" l="1"/>
  <c r="U26" i="6" s="1"/>
  <c r="F110" i="6"/>
  <c r="N11" i="2"/>
  <c r="O11" i="2"/>
  <c r="I2190" i="1"/>
  <c r="J2190" i="1" s="1"/>
  <c r="P11" i="2"/>
  <c r="G2191" i="1"/>
  <c r="H2191" i="1" s="1"/>
  <c r="N33" i="2" l="1"/>
  <c r="O33" i="2"/>
  <c r="P33" i="2"/>
  <c r="M33" i="2"/>
  <c r="I2191" i="1"/>
  <c r="J2191" i="1" s="1"/>
  <c r="G2192" i="1"/>
  <c r="H2192" i="1" s="1"/>
  <c r="I2192" i="1" l="1"/>
  <c r="J2192" i="1" s="1"/>
  <c r="G2193" i="1"/>
  <c r="H2193" i="1" s="1"/>
  <c r="I2193" i="1" l="1"/>
  <c r="J2193" i="1" s="1"/>
  <c r="G2194" i="1"/>
  <c r="H2194" i="1" s="1"/>
  <c r="I2194" i="1" l="1"/>
  <c r="J2194" i="1" s="1"/>
  <c r="G2195" i="1"/>
  <c r="H2195" i="1" s="1"/>
  <c r="I2195" i="1" l="1"/>
  <c r="J2195" i="1" s="1"/>
  <c r="G2196" i="1"/>
  <c r="H2196" i="1" s="1"/>
  <c r="I2196" i="1" l="1"/>
  <c r="J2196" i="1" s="1"/>
  <c r="G2197" i="1"/>
  <c r="H2197" i="1" s="1"/>
  <c r="I2197" i="1" l="1"/>
  <c r="J2197" i="1" s="1"/>
  <c r="G2198" i="1"/>
  <c r="H2198" i="1" s="1"/>
  <c r="I2198" i="1" l="1"/>
  <c r="J2198" i="1" s="1"/>
  <c r="G2199" i="1"/>
  <c r="H2199" i="1" s="1"/>
  <c r="I2199" i="1" l="1"/>
  <c r="J2199" i="1" s="1"/>
  <c r="G2200" i="1"/>
  <c r="H2200" i="1" s="1"/>
  <c r="I2200" i="1" l="1"/>
  <c r="J2200" i="1" s="1"/>
  <c r="G2201" i="1"/>
  <c r="H2201" i="1" s="1"/>
  <c r="I2201" i="1" l="1"/>
  <c r="J2201" i="1" s="1"/>
  <c r="G2202" i="1"/>
  <c r="H2202" i="1" s="1"/>
  <c r="I2202" i="1" l="1"/>
  <c r="J2202" i="1" s="1"/>
  <c r="G2203" i="1"/>
  <c r="H2203" i="1" s="1"/>
  <c r="I2203" i="1" l="1"/>
  <c r="J2203" i="1" s="1"/>
  <c r="G2204" i="1"/>
  <c r="H2204" i="1" s="1"/>
  <c r="I2204" i="1" l="1"/>
  <c r="J2204" i="1" s="1"/>
  <c r="G2205" i="1"/>
  <c r="H2205" i="1" s="1"/>
  <c r="I2205" i="1" l="1"/>
  <c r="J2205" i="1" s="1"/>
  <c r="G2206" i="1"/>
  <c r="H2206" i="1" s="1"/>
  <c r="I2206" i="1" l="1"/>
  <c r="J2206" i="1" s="1"/>
  <c r="G2207" i="1"/>
  <c r="H2207" i="1" s="1"/>
  <c r="I2207" i="1" l="1"/>
  <c r="J2207" i="1" s="1"/>
  <c r="G2208" i="1"/>
  <c r="H2208" i="1" s="1"/>
  <c r="I2208" i="1" l="1"/>
  <c r="B111" i="6" s="1"/>
  <c r="G2209" i="1"/>
  <c r="H2209" i="1" s="1"/>
  <c r="J2208" i="1" l="1"/>
  <c r="D111" i="6"/>
  <c r="E111" i="6" s="1"/>
  <c r="I2209" i="1"/>
  <c r="J2209" i="1" s="1"/>
  <c r="G2210" i="1"/>
  <c r="H2210" i="1" s="1"/>
  <c r="F111" i="6" l="1"/>
  <c r="I2210" i="1"/>
  <c r="J2210" i="1" s="1"/>
  <c r="G2211" i="1"/>
  <c r="H2211" i="1" s="1"/>
  <c r="I2211" i="1" l="1"/>
  <c r="J2211" i="1" s="1"/>
  <c r="G2212" i="1"/>
  <c r="H2212" i="1" s="1"/>
  <c r="I2212" i="1" l="1"/>
  <c r="J2212" i="1" s="1"/>
  <c r="G2213" i="1"/>
  <c r="H2213" i="1" s="1"/>
  <c r="I2213" i="1" l="1"/>
  <c r="J2213" i="1" s="1"/>
  <c r="G2214" i="1"/>
  <c r="H2214" i="1" s="1"/>
  <c r="I2214" i="1" l="1"/>
  <c r="J2214" i="1" s="1"/>
  <c r="G2215" i="1"/>
  <c r="H2215" i="1" s="1"/>
  <c r="I2215" i="1" l="1"/>
  <c r="J2215" i="1" s="1"/>
  <c r="G2216" i="1"/>
  <c r="H2216" i="1" s="1"/>
  <c r="I2216" i="1" l="1"/>
  <c r="J2216" i="1" s="1"/>
  <c r="G2217" i="1"/>
  <c r="H2217" i="1" s="1"/>
  <c r="I2217" i="1" l="1"/>
  <c r="J2217" i="1" s="1"/>
  <c r="G2218" i="1"/>
  <c r="H2218" i="1" s="1"/>
  <c r="I2218" i="1" l="1"/>
  <c r="J2218" i="1" s="1"/>
  <c r="G2219" i="1"/>
  <c r="H2219" i="1" s="1"/>
  <c r="I2219" i="1" l="1"/>
  <c r="J2219" i="1" s="1"/>
  <c r="G2220" i="1"/>
  <c r="H2220" i="1" s="1"/>
  <c r="I2220" i="1" l="1"/>
  <c r="J2220" i="1" s="1"/>
  <c r="G2221" i="1"/>
  <c r="H2221" i="1" s="1"/>
  <c r="I2221" i="1" l="1"/>
  <c r="J2221" i="1" s="1"/>
  <c r="G2222" i="1"/>
  <c r="H2222" i="1" s="1"/>
  <c r="I2222" i="1" l="1"/>
  <c r="J2222" i="1" s="1"/>
  <c r="G2223" i="1"/>
  <c r="H2223" i="1" s="1"/>
  <c r="I2223" i="1" l="1"/>
  <c r="J2223" i="1" s="1"/>
  <c r="G2224" i="1"/>
  <c r="H2224" i="1" s="1"/>
  <c r="I2224" i="1" l="1"/>
  <c r="B112" i="6" s="1"/>
  <c r="G2225" i="1"/>
  <c r="H2225" i="1" s="1"/>
  <c r="J2224" i="1" l="1"/>
  <c r="D112" i="6"/>
  <c r="E112" i="6" s="1"/>
  <c r="I2225" i="1"/>
  <c r="J2225" i="1" s="1"/>
  <c r="G2226" i="1"/>
  <c r="H2226" i="1" s="1"/>
  <c r="F112" i="6" l="1"/>
  <c r="I2226" i="1"/>
  <c r="J2226" i="1" s="1"/>
  <c r="G2227" i="1"/>
  <c r="H2227" i="1" s="1"/>
  <c r="I2227" i="1" l="1"/>
  <c r="J2227" i="1" s="1"/>
  <c r="G2228" i="1"/>
  <c r="H2228" i="1" s="1"/>
  <c r="I2228" i="1" l="1"/>
  <c r="J2228" i="1" s="1"/>
  <c r="G2229" i="1"/>
  <c r="H2229" i="1" s="1"/>
  <c r="I2229" i="1" l="1"/>
  <c r="J2229" i="1" s="1"/>
  <c r="G2230" i="1"/>
  <c r="H2230" i="1" s="1"/>
  <c r="I2230" i="1" l="1"/>
  <c r="J2230" i="1" s="1"/>
  <c r="G2231" i="1"/>
  <c r="H2231" i="1" s="1"/>
  <c r="I2231" i="1" l="1"/>
  <c r="J2231" i="1" s="1"/>
  <c r="G2232" i="1"/>
  <c r="H2232" i="1" s="1"/>
  <c r="I2232" i="1" l="1"/>
  <c r="J2232" i="1" s="1"/>
  <c r="G2233" i="1"/>
  <c r="H2233" i="1" s="1"/>
  <c r="I2233" i="1" l="1"/>
  <c r="J2233" i="1" s="1"/>
  <c r="G2234" i="1"/>
  <c r="H2234" i="1" s="1"/>
  <c r="I2234" i="1" l="1"/>
  <c r="J2234" i="1" s="1"/>
  <c r="G2235" i="1"/>
  <c r="H2235" i="1" s="1"/>
  <c r="I2235" i="1" l="1"/>
  <c r="J2235" i="1" s="1"/>
  <c r="G2236" i="1"/>
  <c r="H2236" i="1" s="1"/>
  <c r="I2236" i="1" l="1"/>
  <c r="J2236" i="1" s="1"/>
  <c r="G2237" i="1"/>
  <c r="H2237" i="1" s="1"/>
  <c r="I2237" i="1" l="1"/>
  <c r="J2237" i="1" s="1"/>
  <c r="G2238" i="1"/>
  <c r="H2238" i="1" s="1"/>
  <c r="I2238" i="1" l="1"/>
  <c r="J2238" i="1" s="1"/>
  <c r="G2239" i="1"/>
  <c r="H2239" i="1" s="1"/>
  <c r="I2239" i="1" l="1"/>
  <c r="J2239" i="1" s="1"/>
  <c r="G2240" i="1"/>
  <c r="H2240" i="1" s="1"/>
  <c r="I2240" i="1" l="1"/>
  <c r="J2240" i="1" s="1"/>
  <c r="G2241" i="1"/>
  <c r="H2241" i="1" s="1"/>
  <c r="I2241" i="1" l="1"/>
  <c r="J2241" i="1" s="1"/>
  <c r="G2242" i="1"/>
  <c r="H2242" i="1" s="1"/>
  <c r="I2242" i="1" l="1"/>
  <c r="J2242" i="1" s="1"/>
  <c r="G2243" i="1"/>
  <c r="H2243" i="1" s="1"/>
  <c r="I2243" i="1" l="1"/>
  <c r="J2243" i="1" s="1"/>
  <c r="G2244" i="1"/>
  <c r="H2244" i="1" s="1"/>
  <c r="I2244" i="1" l="1"/>
  <c r="J2244" i="1" s="1"/>
  <c r="G2245" i="1"/>
  <c r="H2245" i="1" s="1"/>
  <c r="I2245" i="1" l="1"/>
  <c r="J2245" i="1" s="1"/>
  <c r="G2246" i="1"/>
  <c r="H2246" i="1" s="1"/>
  <c r="I2246" i="1" l="1"/>
  <c r="J2246" i="1" s="1"/>
  <c r="G2247" i="1"/>
  <c r="H2247" i="1" s="1"/>
  <c r="I2247" i="1" l="1"/>
  <c r="B113" i="6" s="1"/>
  <c r="G2248" i="1"/>
  <c r="H2248" i="1" s="1"/>
  <c r="J2247" i="1" l="1"/>
  <c r="D113" i="6"/>
  <c r="E113" i="6" s="1"/>
  <c r="I2248" i="1"/>
  <c r="J2248" i="1" s="1"/>
  <c r="G2249" i="1"/>
  <c r="H2249" i="1" s="1"/>
  <c r="F113" i="6" l="1"/>
  <c r="I2249" i="1"/>
  <c r="J2249" i="1" s="1"/>
  <c r="G2250" i="1"/>
  <c r="H2250" i="1" s="1"/>
  <c r="I2250" i="1" l="1"/>
  <c r="J2250" i="1" s="1"/>
  <c r="G2251" i="1"/>
  <c r="H2251" i="1" s="1"/>
  <c r="I2251" i="1" l="1"/>
  <c r="J2251" i="1" s="1"/>
  <c r="G2252" i="1"/>
  <c r="H2252" i="1" s="1"/>
  <c r="I2252" i="1" l="1"/>
  <c r="J2252" i="1" s="1"/>
  <c r="G2253" i="1"/>
  <c r="H2253" i="1" s="1"/>
  <c r="I2253" i="1" l="1"/>
  <c r="J2253" i="1" s="1"/>
  <c r="G2254" i="1"/>
  <c r="H2254" i="1" s="1"/>
  <c r="I2254" i="1" l="1"/>
  <c r="J2254" i="1" s="1"/>
  <c r="G2255" i="1"/>
  <c r="H2255" i="1" s="1"/>
  <c r="I2255" i="1" l="1"/>
  <c r="J2255" i="1" s="1"/>
  <c r="G2256" i="1"/>
  <c r="H2256" i="1" s="1"/>
  <c r="I2256" i="1" l="1"/>
  <c r="J2256" i="1" s="1"/>
  <c r="G2257" i="1"/>
  <c r="H2257" i="1" s="1"/>
  <c r="I2257" i="1" l="1"/>
  <c r="J2257" i="1" s="1"/>
  <c r="G2258" i="1"/>
  <c r="H2258" i="1" s="1"/>
  <c r="I2258" i="1" l="1"/>
  <c r="J2258" i="1" s="1"/>
  <c r="G2259" i="1"/>
  <c r="H2259" i="1" s="1"/>
  <c r="I2259" i="1" l="1"/>
  <c r="J2259" i="1" s="1"/>
  <c r="G2260" i="1"/>
  <c r="H2260" i="1" s="1"/>
  <c r="I2260" i="1" l="1"/>
  <c r="J2260" i="1" s="1"/>
  <c r="G2261" i="1"/>
  <c r="H2261" i="1" s="1"/>
  <c r="I2261" i="1" l="1"/>
  <c r="J2261" i="1" s="1"/>
  <c r="G2262" i="1"/>
  <c r="H2262" i="1" s="1"/>
  <c r="I2262" i="1" l="1"/>
  <c r="J2262" i="1" s="1"/>
  <c r="G2263" i="1"/>
  <c r="H2263" i="1" s="1"/>
  <c r="I2263" i="1" l="1"/>
  <c r="J2263" i="1" s="1"/>
  <c r="G2264" i="1"/>
  <c r="H2264" i="1" s="1"/>
  <c r="I2264" i="1" l="1"/>
  <c r="J2264" i="1" s="1"/>
  <c r="G2265" i="1"/>
  <c r="H2265" i="1" s="1"/>
  <c r="I2265" i="1" l="1"/>
  <c r="J2265" i="1" s="1"/>
  <c r="G2266" i="1"/>
  <c r="H2266" i="1" s="1"/>
  <c r="I2266" i="1" l="1"/>
  <c r="J2266" i="1" s="1"/>
  <c r="G2267" i="1"/>
  <c r="H2267" i="1" s="1"/>
  <c r="I2267" i="1" l="1"/>
  <c r="B114" i="6" s="1"/>
  <c r="G2268" i="1"/>
  <c r="H2268" i="1" s="1"/>
  <c r="J2267" i="1" l="1"/>
  <c r="D114" i="6"/>
  <c r="E114" i="6" s="1"/>
  <c r="I2268" i="1"/>
  <c r="J2268" i="1" s="1"/>
  <c r="G2269" i="1"/>
  <c r="H2269" i="1" s="1"/>
  <c r="F114" i="6" l="1"/>
  <c r="I2269" i="1"/>
  <c r="J2269" i="1" s="1"/>
  <c r="G2270" i="1"/>
  <c r="H2270" i="1" s="1"/>
  <c r="I2270" i="1" l="1"/>
  <c r="J2270" i="1" s="1"/>
  <c r="G2271" i="1"/>
  <c r="H2271" i="1" s="1"/>
  <c r="I2271" i="1" l="1"/>
  <c r="J2271" i="1" s="1"/>
  <c r="G2272" i="1"/>
  <c r="H2272" i="1" s="1"/>
  <c r="I2272" i="1" l="1"/>
  <c r="J2272" i="1" s="1"/>
  <c r="G2273" i="1"/>
  <c r="H2273" i="1" s="1"/>
  <c r="I2273" i="1" l="1"/>
  <c r="J2273" i="1" s="1"/>
  <c r="G2274" i="1"/>
  <c r="H2274" i="1" s="1"/>
  <c r="I2274" i="1" l="1"/>
  <c r="J2274" i="1" s="1"/>
  <c r="G2275" i="1"/>
  <c r="H2275" i="1" s="1"/>
  <c r="I2275" i="1" l="1"/>
  <c r="J2275" i="1" s="1"/>
  <c r="G2276" i="1"/>
  <c r="H2276" i="1" s="1"/>
  <c r="I2276" i="1" l="1"/>
  <c r="J2276" i="1" s="1"/>
  <c r="G2277" i="1"/>
  <c r="H2277" i="1" s="1"/>
  <c r="I2277" i="1" l="1"/>
  <c r="J2277" i="1" s="1"/>
  <c r="G2278" i="1"/>
  <c r="H2278" i="1" s="1"/>
  <c r="I2278" i="1" l="1"/>
  <c r="J2278" i="1" s="1"/>
  <c r="G2279" i="1"/>
  <c r="H2279" i="1" s="1"/>
  <c r="I2279" i="1" l="1"/>
  <c r="J2279" i="1" s="1"/>
  <c r="G2280" i="1"/>
  <c r="H2280" i="1" s="1"/>
  <c r="I2280" i="1" l="1"/>
  <c r="J2280" i="1" s="1"/>
  <c r="G2281" i="1"/>
  <c r="H2281" i="1" s="1"/>
  <c r="I2281" i="1" l="1"/>
  <c r="J2281" i="1" s="1"/>
  <c r="G2282" i="1"/>
  <c r="H2282" i="1" s="1"/>
  <c r="I2282" i="1" l="1"/>
  <c r="J2282" i="1" s="1"/>
  <c r="G2283" i="1"/>
  <c r="H2283" i="1" s="1"/>
  <c r="I2283" i="1" l="1"/>
  <c r="J2283" i="1" s="1"/>
  <c r="G2284" i="1"/>
  <c r="H2284" i="1" s="1"/>
  <c r="I2284" i="1" l="1"/>
  <c r="J2284" i="1" s="1"/>
  <c r="G2285" i="1"/>
  <c r="H2285" i="1" s="1"/>
  <c r="I2285" i="1" l="1"/>
  <c r="J2285" i="1" s="1"/>
  <c r="G2286" i="1"/>
  <c r="H2286" i="1" s="1"/>
  <c r="I2286" i="1" l="1"/>
  <c r="J2286" i="1" s="1"/>
  <c r="G2287" i="1"/>
  <c r="H2287" i="1" s="1"/>
  <c r="I2287" i="1" l="1"/>
  <c r="J2287" i="1" s="1"/>
  <c r="G2288" i="1"/>
  <c r="H2288" i="1" s="1"/>
  <c r="I2288" i="1" l="1"/>
  <c r="B115" i="6" s="1"/>
  <c r="G2289" i="1"/>
  <c r="H2289" i="1" s="1"/>
  <c r="J2288" i="1" l="1"/>
  <c r="D115" i="6"/>
  <c r="E115" i="6" s="1"/>
  <c r="I2289" i="1"/>
  <c r="J2289" i="1" s="1"/>
  <c r="G2290" i="1"/>
  <c r="H2290" i="1" s="1"/>
  <c r="F115" i="6" l="1"/>
  <c r="I2290" i="1"/>
  <c r="J2290" i="1" s="1"/>
  <c r="G2291" i="1"/>
  <c r="H2291" i="1" s="1"/>
  <c r="I2291" i="1" l="1"/>
  <c r="J2291" i="1" s="1"/>
  <c r="G2292" i="1"/>
  <c r="H2292" i="1" s="1"/>
  <c r="I2292" i="1" l="1"/>
  <c r="J2292" i="1" s="1"/>
  <c r="G2293" i="1"/>
  <c r="H2293" i="1" s="1"/>
  <c r="I2293" i="1" l="1"/>
  <c r="J2293" i="1" s="1"/>
  <c r="G2294" i="1"/>
  <c r="H2294" i="1" s="1"/>
  <c r="I2294" i="1" l="1"/>
  <c r="J2294" i="1" s="1"/>
  <c r="G2295" i="1"/>
  <c r="H2295" i="1" s="1"/>
  <c r="I2295" i="1" l="1"/>
  <c r="J2295" i="1" s="1"/>
  <c r="G2296" i="1"/>
  <c r="H2296" i="1" s="1"/>
  <c r="I2296" i="1" l="1"/>
  <c r="J2296" i="1" s="1"/>
  <c r="G2297" i="1"/>
  <c r="H2297" i="1" s="1"/>
  <c r="I2297" i="1" l="1"/>
  <c r="J2297" i="1" s="1"/>
  <c r="G2298" i="1"/>
  <c r="H2298" i="1" s="1"/>
  <c r="I2298" i="1" l="1"/>
  <c r="J2298" i="1" s="1"/>
  <c r="G2299" i="1"/>
  <c r="H2299" i="1" s="1"/>
  <c r="I2299" i="1" l="1"/>
  <c r="J2299" i="1" s="1"/>
  <c r="G2300" i="1"/>
  <c r="H2300" i="1" s="1"/>
  <c r="I2300" i="1" l="1"/>
  <c r="J2300" i="1" s="1"/>
  <c r="G2301" i="1"/>
  <c r="H2301" i="1" s="1"/>
  <c r="I2301" i="1" l="1"/>
  <c r="J2301" i="1" s="1"/>
  <c r="G2302" i="1"/>
  <c r="H2302" i="1" s="1"/>
  <c r="I2302" i="1" l="1"/>
  <c r="J2302" i="1" s="1"/>
  <c r="G2303" i="1"/>
  <c r="H2303" i="1" s="1"/>
  <c r="I2303" i="1" l="1"/>
  <c r="J2303" i="1" s="1"/>
  <c r="G2304" i="1"/>
  <c r="H2304" i="1" s="1"/>
  <c r="I2304" i="1" l="1"/>
  <c r="J2304" i="1" s="1"/>
  <c r="G2305" i="1"/>
  <c r="H2305" i="1" s="1"/>
  <c r="I2305" i="1" l="1"/>
  <c r="J2305" i="1" s="1"/>
  <c r="G2306" i="1"/>
  <c r="H2306" i="1" s="1"/>
  <c r="I2306" i="1" l="1"/>
  <c r="J2306" i="1" s="1"/>
  <c r="G2307" i="1"/>
  <c r="H2307" i="1" s="1"/>
  <c r="I2307" i="1" l="1"/>
  <c r="J2307" i="1" s="1"/>
  <c r="G2308" i="1"/>
  <c r="H2308" i="1" s="1"/>
  <c r="I2308" i="1" l="1"/>
  <c r="B116" i="6" s="1"/>
  <c r="G2309" i="1"/>
  <c r="H2309" i="1" s="1"/>
  <c r="J2308" i="1" l="1"/>
  <c r="D116" i="6"/>
  <c r="E116" i="6" s="1"/>
  <c r="I2309" i="1"/>
  <c r="J2309" i="1" s="1"/>
  <c r="G2310" i="1"/>
  <c r="H2310" i="1" s="1"/>
  <c r="F116" i="6" l="1"/>
  <c r="I2310" i="1"/>
  <c r="J2310" i="1" s="1"/>
  <c r="G2311" i="1"/>
  <c r="H2311" i="1" s="1"/>
  <c r="I2311" i="1" l="1"/>
  <c r="J2311" i="1" s="1"/>
  <c r="G2312" i="1"/>
  <c r="H2312" i="1" s="1"/>
  <c r="I2312" i="1" l="1"/>
  <c r="J2312" i="1" s="1"/>
  <c r="G2313" i="1"/>
  <c r="H2313" i="1" s="1"/>
  <c r="I2313" i="1" l="1"/>
  <c r="J2313" i="1" s="1"/>
  <c r="G2314" i="1"/>
  <c r="H2314" i="1" s="1"/>
  <c r="I2314" i="1" l="1"/>
  <c r="J2314" i="1" s="1"/>
  <c r="G2315" i="1"/>
  <c r="H2315" i="1" s="1"/>
  <c r="I2315" i="1" l="1"/>
  <c r="J2315" i="1" s="1"/>
  <c r="G2316" i="1"/>
  <c r="H2316" i="1" s="1"/>
  <c r="I2316" i="1" l="1"/>
  <c r="J2316" i="1" s="1"/>
  <c r="G2317" i="1"/>
  <c r="H2317" i="1" s="1"/>
  <c r="I2317" i="1" l="1"/>
  <c r="J2317" i="1" s="1"/>
  <c r="G2318" i="1"/>
  <c r="H2318" i="1" s="1"/>
  <c r="I2318" i="1" l="1"/>
  <c r="J2318" i="1" s="1"/>
  <c r="G2319" i="1"/>
  <c r="H2319" i="1" s="1"/>
  <c r="I2319" i="1" l="1"/>
  <c r="J2319" i="1" s="1"/>
  <c r="G2320" i="1"/>
  <c r="H2320" i="1" s="1"/>
  <c r="I2320" i="1" l="1"/>
  <c r="J2320" i="1" s="1"/>
  <c r="G2321" i="1"/>
  <c r="H2321" i="1" s="1"/>
  <c r="I2321" i="1" l="1"/>
  <c r="J2321" i="1" s="1"/>
  <c r="G2322" i="1"/>
  <c r="H2322" i="1" s="1"/>
  <c r="I2322" i="1" l="1"/>
  <c r="J2322" i="1" s="1"/>
  <c r="G2323" i="1"/>
  <c r="H2323" i="1" s="1"/>
  <c r="I2323" i="1" l="1"/>
  <c r="J2323" i="1" s="1"/>
  <c r="G2324" i="1"/>
  <c r="H2324" i="1" s="1"/>
  <c r="I2324" i="1" l="1"/>
  <c r="J2324" i="1" s="1"/>
  <c r="G2325" i="1"/>
  <c r="H2325" i="1" s="1"/>
  <c r="I2325" i="1" l="1"/>
  <c r="J2325" i="1" s="1"/>
  <c r="G2326" i="1"/>
  <c r="H2326" i="1" s="1"/>
  <c r="I2326" i="1" l="1"/>
  <c r="J2326" i="1" s="1"/>
  <c r="G2327" i="1"/>
  <c r="H2327" i="1" s="1"/>
  <c r="I2327" i="1" l="1"/>
  <c r="J2327" i="1" s="1"/>
  <c r="G2328" i="1"/>
  <c r="H2328" i="1" s="1"/>
  <c r="I2328" i="1" l="1"/>
  <c r="J2328" i="1" s="1"/>
  <c r="G2329" i="1"/>
  <c r="H2329" i="1" s="1"/>
  <c r="I2329" i="1" l="1"/>
  <c r="B117" i="6" s="1"/>
  <c r="G2330" i="1"/>
  <c r="H2330" i="1" s="1"/>
  <c r="J2329" i="1" l="1"/>
  <c r="D117" i="6"/>
  <c r="E117" i="6" s="1"/>
  <c r="I2330" i="1"/>
  <c r="J2330" i="1" s="1"/>
  <c r="G2331" i="1"/>
  <c r="H2331" i="1" s="1"/>
  <c r="F117" i="6" l="1"/>
  <c r="I2331" i="1"/>
  <c r="J2331" i="1" s="1"/>
  <c r="G2332" i="1"/>
  <c r="H2332" i="1" s="1"/>
  <c r="I2332" i="1" l="1"/>
  <c r="J2332" i="1" s="1"/>
  <c r="G2333" i="1"/>
  <c r="H2333" i="1" s="1"/>
  <c r="I2333" i="1" l="1"/>
  <c r="J2333" i="1" s="1"/>
  <c r="G2334" i="1"/>
  <c r="H2334" i="1" s="1"/>
  <c r="I2334" i="1" l="1"/>
  <c r="J2334" i="1" s="1"/>
  <c r="G2335" i="1"/>
  <c r="H2335" i="1" s="1"/>
  <c r="I2335" i="1" l="1"/>
  <c r="J2335" i="1" s="1"/>
  <c r="G2336" i="1"/>
  <c r="H2336" i="1" s="1"/>
  <c r="I2336" i="1" l="1"/>
  <c r="J2336" i="1" s="1"/>
  <c r="G2337" i="1"/>
  <c r="H2337" i="1" s="1"/>
  <c r="I2337" i="1" l="1"/>
  <c r="J2337" i="1" s="1"/>
  <c r="G2338" i="1"/>
  <c r="H2338" i="1" s="1"/>
  <c r="I2338" i="1" l="1"/>
  <c r="J2338" i="1" s="1"/>
  <c r="G2339" i="1"/>
  <c r="H2339" i="1" s="1"/>
  <c r="I2339" i="1" l="1"/>
  <c r="J2339" i="1" s="1"/>
  <c r="G2340" i="1"/>
  <c r="H2340" i="1" s="1"/>
  <c r="I2340" i="1" l="1"/>
  <c r="J2340" i="1" s="1"/>
  <c r="G2341" i="1"/>
  <c r="H2341" i="1" s="1"/>
  <c r="I2341" i="1" l="1"/>
  <c r="J2341" i="1" s="1"/>
  <c r="G2342" i="1"/>
  <c r="H2342" i="1" s="1"/>
  <c r="I2342" i="1" l="1"/>
  <c r="J2342" i="1" s="1"/>
  <c r="G2343" i="1"/>
  <c r="H2343" i="1" s="1"/>
  <c r="I2343" i="1" l="1"/>
  <c r="J2343" i="1" s="1"/>
  <c r="G2344" i="1"/>
  <c r="H2344" i="1" s="1"/>
  <c r="I2344" i="1" l="1"/>
  <c r="J2344" i="1" s="1"/>
  <c r="G2345" i="1"/>
  <c r="H2345" i="1" s="1"/>
  <c r="I2345" i="1" l="1"/>
  <c r="J2345" i="1" s="1"/>
  <c r="G2346" i="1"/>
  <c r="H2346" i="1" s="1"/>
  <c r="I2346" i="1" l="1"/>
  <c r="J2346" i="1" s="1"/>
  <c r="G2347" i="1"/>
  <c r="H2347" i="1" s="1"/>
  <c r="I2347" i="1" l="1"/>
  <c r="J2347" i="1" s="1"/>
  <c r="G2348" i="1"/>
  <c r="H2348" i="1" s="1"/>
  <c r="I2348" i="1" l="1"/>
  <c r="J2348" i="1" s="1"/>
  <c r="G2349" i="1"/>
  <c r="H2349" i="1" s="1"/>
  <c r="I2349" i="1" l="1"/>
  <c r="J2349" i="1" s="1"/>
  <c r="G2350" i="1"/>
  <c r="H2350" i="1" s="1"/>
  <c r="I2350" i="1" l="1"/>
  <c r="J2350" i="1" s="1"/>
  <c r="G2351" i="1"/>
  <c r="H2351" i="1" s="1"/>
  <c r="I2351" i="1" l="1"/>
  <c r="J2351" i="1" s="1"/>
  <c r="G2352" i="1"/>
  <c r="H2352" i="1" s="1"/>
  <c r="I2352" i="1" l="1"/>
  <c r="B118" i="6" s="1"/>
  <c r="G2353" i="1"/>
  <c r="H2353" i="1" s="1"/>
  <c r="J2352" i="1" l="1"/>
  <c r="D118" i="6"/>
  <c r="E118" i="6" s="1"/>
  <c r="I2353" i="1"/>
  <c r="J2353" i="1" s="1"/>
  <c r="G2354" i="1"/>
  <c r="H2354" i="1" s="1"/>
  <c r="F118" i="6" l="1"/>
  <c r="I2354" i="1"/>
  <c r="J2354" i="1" s="1"/>
  <c r="G2355" i="1"/>
  <c r="H2355" i="1" s="1"/>
  <c r="I2355" i="1" l="1"/>
  <c r="J2355" i="1" s="1"/>
  <c r="G2356" i="1"/>
  <c r="H2356" i="1" s="1"/>
  <c r="I2356" i="1" l="1"/>
  <c r="J2356" i="1" s="1"/>
  <c r="G2357" i="1"/>
  <c r="H2357" i="1" s="1"/>
  <c r="I2357" i="1" l="1"/>
  <c r="J2357" i="1" s="1"/>
  <c r="G2358" i="1"/>
  <c r="H2358" i="1" s="1"/>
  <c r="I2358" i="1" l="1"/>
  <c r="J2358" i="1" s="1"/>
  <c r="G2359" i="1"/>
  <c r="H2359" i="1" s="1"/>
  <c r="I2359" i="1" l="1"/>
  <c r="J2359" i="1" s="1"/>
  <c r="G2360" i="1"/>
  <c r="H2360" i="1" s="1"/>
  <c r="I2360" i="1" l="1"/>
  <c r="J2360" i="1" s="1"/>
  <c r="G2361" i="1"/>
  <c r="H2361" i="1" s="1"/>
  <c r="I2361" i="1" l="1"/>
  <c r="J2361" i="1" s="1"/>
  <c r="G2362" i="1"/>
  <c r="H2362" i="1" s="1"/>
  <c r="I2362" i="1" l="1"/>
  <c r="J2362" i="1" s="1"/>
  <c r="G2363" i="1"/>
  <c r="H2363" i="1" s="1"/>
  <c r="I2363" i="1" l="1"/>
  <c r="J2363" i="1" s="1"/>
  <c r="G2364" i="1"/>
  <c r="H2364" i="1" s="1"/>
  <c r="I2364" i="1" l="1"/>
  <c r="J2364" i="1" s="1"/>
  <c r="G2365" i="1"/>
  <c r="H2365" i="1" s="1"/>
  <c r="I2365" i="1" l="1"/>
  <c r="J2365" i="1" s="1"/>
  <c r="G2366" i="1"/>
  <c r="H2366" i="1" s="1"/>
  <c r="I2366" i="1" l="1"/>
  <c r="J2366" i="1" s="1"/>
  <c r="G2367" i="1"/>
  <c r="H2367" i="1" s="1"/>
  <c r="I2367" i="1" l="1"/>
  <c r="J2367" i="1" s="1"/>
  <c r="G2368" i="1"/>
  <c r="H2368" i="1" s="1"/>
  <c r="I2368" i="1" l="1"/>
  <c r="J2368" i="1" s="1"/>
  <c r="G2369" i="1"/>
  <c r="H2369" i="1" s="1"/>
  <c r="I2369" i="1" l="1"/>
  <c r="J2369" i="1" s="1"/>
  <c r="G2370" i="1"/>
  <c r="H2370" i="1" s="1"/>
  <c r="I2370" i="1" l="1"/>
  <c r="J2370" i="1" s="1"/>
  <c r="G2371" i="1"/>
  <c r="H2371" i="1" s="1"/>
  <c r="I2371" i="1" l="1"/>
  <c r="J2371" i="1" s="1"/>
  <c r="G2372" i="1"/>
  <c r="H2372" i="1" s="1"/>
  <c r="I2372" i="1" l="1"/>
  <c r="B119" i="6" s="1"/>
  <c r="G2373" i="1"/>
  <c r="H2373" i="1" s="1"/>
  <c r="J2372" i="1" l="1"/>
  <c r="D119" i="6"/>
  <c r="E119" i="6" s="1"/>
  <c r="I2373" i="1"/>
  <c r="J2373" i="1" s="1"/>
  <c r="G2374" i="1"/>
  <c r="H2374" i="1" s="1"/>
  <c r="F119" i="6" l="1"/>
  <c r="I2374" i="1"/>
  <c r="J2374" i="1" s="1"/>
  <c r="G2375" i="1"/>
  <c r="H2375" i="1" s="1"/>
  <c r="I2375" i="1" l="1"/>
  <c r="J2375" i="1" s="1"/>
  <c r="G2376" i="1"/>
  <c r="H2376" i="1" s="1"/>
  <c r="I2376" i="1" l="1"/>
  <c r="J2376" i="1" s="1"/>
  <c r="G2377" i="1"/>
  <c r="H2377" i="1" s="1"/>
  <c r="I2377" i="1" l="1"/>
  <c r="J2377" i="1" s="1"/>
  <c r="G2378" i="1"/>
  <c r="H2378" i="1" s="1"/>
  <c r="I2378" i="1" l="1"/>
  <c r="J2378" i="1" s="1"/>
  <c r="G2379" i="1"/>
  <c r="H2379" i="1" s="1"/>
  <c r="I2379" i="1" l="1"/>
  <c r="J2379" i="1" s="1"/>
  <c r="G2380" i="1"/>
  <c r="H2380" i="1" s="1"/>
  <c r="I2380" i="1" l="1"/>
  <c r="J2380" i="1" s="1"/>
  <c r="G2381" i="1"/>
  <c r="H2381" i="1" s="1"/>
  <c r="I2381" i="1" l="1"/>
  <c r="J2381" i="1" s="1"/>
  <c r="G2382" i="1"/>
  <c r="H2382" i="1" s="1"/>
  <c r="I2382" i="1" l="1"/>
  <c r="J2382" i="1" s="1"/>
  <c r="G2383" i="1"/>
  <c r="H2383" i="1" s="1"/>
  <c r="I2383" i="1" l="1"/>
  <c r="J2383" i="1" s="1"/>
  <c r="G2384" i="1"/>
  <c r="H2384" i="1" s="1"/>
  <c r="I2384" i="1" l="1"/>
  <c r="J2384" i="1" s="1"/>
  <c r="G2385" i="1"/>
  <c r="H2385" i="1" s="1"/>
  <c r="I2385" i="1" l="1"/>
  <c r="J2385" i="1" s="1"/>
  <c r="G2386" i="1"/>
  <c r="H2386" i="1" s="1"/>
  <c r="I2386" i="1" l="1"/>
  <c r="J2386" i="1" s="1"/>
  <c r="G2387" i="1"/>
  <c r="H2387" i="1" s="1"/>
  <c r="I2387" i="1" l="1"/>
  <c r="J2387" i="1" s="1"/>
  <c r="G2388" i="1"/>
  <c r="H2388" i="1" s="1"/>
  <c r="I2388" i="1" l="1"/>
  <c r="B120" i="6" s="1"/>
  <c r="G2389" i="1"/>
  <c r="H2389" i="1" s="1"/>
  <c r="J2388" i="1" l="1"/>
  <c r="D120" i="6"/>
  <c r="E120" i="6" s="1"/>
  <c r="I2389" i="1"/>
  <c r="J2389" i="1" s="1"/>
  <c r="G2390" i="1"/>
  <c r="H2390" i="1" s="1"/>
  <c r="F120" i="6" l="1"/>
  <c r="I2390" i="1"/>
  <c r="J2390" i="1" s="1"/>
  <c r="G2391" i="1"/>
  <c r="H2391" i="1" s="1"/>
  <c r="I2391" i="1" l="1"/>
  <c r="J2391" i="1" s="1"/>
  <c r="G2392" i="1"/>
  <c r="H2392" i="1" s="1"/>
  <c r="I2392" i="1" l="1"/>
  <c r="J2392" i="1" s="1"/>
  <c r="G2393" i="1"/>
  <c r="H2393" i="1" s="1"/>
  <c r="I2393" i="1" l="1"/>
  <c r="J2393" i="1" s="1"/>
  <c r="G2394" i="1"/>
  <c r="H2394" i="1" s="1"/>
  <c r="I2394" i="1" l="1"/>
  <c r="J2394" i="1" s="1"/>
  <c r="G2395" i="1"/>
  <c r="H2395" i="1" s="1"/>
  <c r="I2395" i="1" l="1"/>
  <c r="J2395" i="1" s="1"/>
  <c r="G2396" i="1"/>
  <c r="H2396" i="1" s="1"/>
  <c r="I2396" i="1" l="1"/>
  <c r="J2396" i="1" s="1"/>
  <c r="G2397" i="1"/>
  <c r="H2397" i="1" s="1"/>
  <c r="I2397" i="1" l="1"/>
  <c r="J2397" i="1" s="1"/>
  <c r="G2398" i="1"/>
  <c r="H2398" i="1" s="1"/>
  <c r="I2398" i="1" l="1"/>
  <c r="J2398" i="1" s="1"/>
  <c r="G2399" i="1"/>
  <c r="H2399" i="1" s="1"/>
  <c r="I2399" i="1" l="1"/>
  <c r="J2399" i="1" s="1"/>
  <c r="G2400" i="1"/>
  <c r="H2400" i="1" s="1"/>
  <c r="I2400" i="1" l="1"/>
  <c r="J2400" i="1" s="1"/>
  <c r="G2401" i="1"/>
  <c r="H2401" i="1" s="1"/>
  <c r="I2401" i="1" l="1"/>
  <c r="J2401" i="1" s="1"/>
  <c r="G2402" i="1"/>
  <c r="H2402" i="1" s="1"/>
  <c r="I2402" i="1" l="1"/>
  <c r="J2402" i="1" s="1"/>
  <c r="G2403" i="1"/>
  <c r="H2403" i="1" s="1"/>
  <c r="I2403" i="1" l="1"/>
  <c r="J2403" i="1" s="1"/>
  <c r="G2404" i="1"/>
  <c r="H2404" i="1" s="1"/>
  <c r="I2404" i="1" l="1"/>
  <c r="J2404" i="1" s="1"/>
  <c r="G2405" i="1"/>
  <c r="H2405" i="1" s="1"/>
  <c r="I2405" i="1" l="1"/>
  <c r="J2405" i="1" s="1"/>
  <c r="G2406" i="1"/>
  <c r="H2406" i="1" s="1"/>
  <c r="I2406" i="1" l="1"/>
  <c r="J2406" i="1" s="1"/>
  <c r="G2407" i="1"/>
  <c r="O18" i="2" l="1"/>
  <c r="N18" i="2"/>
  <c r="H2407" i="1"/>
  <c r="I2407" i="1" s="1"/>
  <c r="P18" i="2"/>
  <c r="M40" i="2" l="1"/>
  <c r="N40" i="2"/>
  <c r="O40" i="2"/>
  <c r="P40" i="2"/>
  <c r="I2408" i="1"/>
  <c r="J2407" i="1"/>
  <c r="J2408" i="1" l="1"/>
  <c r="I2409" i="1"/>
  <c r="J2409" i="1" l="1"/>
  <c r="I2410" i="1"/>
  <c r="B121" i="6" s="1"/>
  <c r="D121" i="6" l="1"/>
  <c r="E121" i="6" s="1"/>
  <c r="F121" i="6" s="1"/>
  <c r="J2410" i="1"/>
  <c r="I2411" i="1"/>
  <c r="J2411" i="1" l="1"/>
  <c r="I2412" i="1"/>
  <c r="J2412" i="1" l="1"/>
  <c r="I2413" i="1"/>
  <c r="J2413" i="1" l="1"/>
  <c r="I2414" i="1"/>
  <c r="J2414" i="1" l="1"/>
  <c r="I2415" i="1"/>
  <c r="J2415" i="1" l="1"/>
  <c r="I2416" i="1"/>
  <c r="J2416" i="1" l="1"/>
  <c r="I2417" i="1"/>
  <c r="J2417" i="1" l="1"/>
  <c r="I2418" i="1"/>
  <c r="J2418" i="1" l="1"/>
  <c r="I2419" i="1"/>
  <c r="J2419" i="1" l="1"/>
  <c r="I2420" i="1"/>
  <c r="J2420" i="1" l="1"/>
  <c r="I2421" i="1"/>
  <c r="J2421" i="1" l="1"/>
  <c r="I2422" i="1"/>
  <c r="J2422" i="1" l="1"/>
  <c r="I2423" i="1"/>
  <c r="J2423" i="1" l="1"/>
  <c r="I2424" i="1"/>
  <c r="J2424" i="1" l="1"/>
  <c r="I2425" i="1"/>
  <c r="J2425" i="1" l="1"/>
  <c r="I2426" i="1"/>
  <c r="J2426" i="1" l="1"/>
  <c r="I2427" i="1"/>
  <c r="J2427" i="1" l="1"/>
  <c r="I2428" i="1"/>
  <c r="J2428" i="1" l="1"/>
  <c r="I2429" i="1"/>
  <c r="J2429" i="1" l="1"/>
  <c r="I2430" i="1"/>
  <c r="J2430" i="1" l="1"/>
  <c r="I2431" i="1"/>
  <c r="J2431" i="1" l="1"/>
  <c r="I2432" i="1"/>
  <c r="B122" i="6" s="1"/>
  <c r="C12" i="2" l="1"/>
  <c r="N12" i="2" s="1"/>
  <c r="D122" i="6"/>
  <c r="E122" i="6" s="1"/>
  <c r="J2432" i="1"/>
  <c r="I2433" i="1"/>
  <c r="P12" i="2" l="1"/>
  <c r="O12" i="2"/>
  <c r="H12" i="6"/>
  <c r="F122" i="6"/>
  <c r="U30" i="6" s="1"/>
  <c r="O34" i="2"/>
  <c r="P34" i="2"/>
  <c r="M34" i="2"/>
  <c r="N34" i="2"/>
  <c r="J2433" i="1"/>
  <c r="I2434" i="1"/>
  <c r="U27" i="6" l="1"/>
  <c r="U28" i="6"/>
  <c r="U29" i="6" s="1"/>
  <c r="I2435" i="1"/>
  <c r="J2434" i="1"/>
  <c r="I2436" i="1" l="1"/>
  <c r="J2435" i="1"/>
  <c r="J2436" i="1" l="1"/>
  <c r="I2437" i="1"/>
  <c r="J2437" i="1" l="1"/>
  <c r="I2438" i="1"/>
  <c r="I2439" i="1" l="1"/>
  <c r="J2438" i="1"/>
  <c r="I2440" i="1" l="1"/>
  <c r="J2439" i="1"/>
  <c r="J2440" i="1" l="1"/>
  <c r="I2441" i="1"/>
  <c r="J2441" i="1" l="1"/>
  <c r="I2442" i="1"/>
  <c r="I2443" i="1" l="1"/>
  <c r="I2444" i="1" s="1"/>
  <c r="J2442" i="1"/>
  <c r="I2445" i="1" l="1"/>
  <c r="J2445" i="1" s="1"/>
  <c r="J2444" i="1"/>
  <c r="J2443" i="1"/>
  <c r="C13" i="2"/>
  <c r="N13" i="2" l="1"/>
  <c r="O13" i="2"/>
  <c r="N14" i="2"/>
  <c r="O14" i="2"/>
  <c r="O15" i="2" s="1"/>
  <c r="O17" i="2" s="1"/>
  <c r="N16" i="2"/>
  <c r="O16" i="2"/>
  <c r="P13" i="2"/>
  <c r="P14" i="2"/>
  <c r="P16" i="2"/>
  <c r="M36" i="2" l="1"/>
  <c r="N36" i="2"/>
  <c r="O36" i="2"/>
  <c r="P36" i="2"/>
  <c r="O38" i="2"/>
  <c r="M38" i="2"/>
  <c r="N38" i="2"/>
  <c r="P38" i="2"/>
  <c r="P35" i="2"/>
  <c r="M35" i="2"/>
  <c r="N35" i="2"/>
  <c r="O35" i="2"/>
  <c r="N15" i="2"/>
  <c r="P15" i="2"/>
  <c r="N37" i="2" l="1"/>
  <c r="M37" i="2"/>
  <c r="O37" i="2"/>
  <c r="P37" i="2"/>
  <c r="N17" i="2"/>
  <c r="P17" i="2"/>
  <c r="P39" i="2" l="1"/>
  <c r="M39" i="2"/>
  <c r="N39" i="2"/>
  <c r="O39" i="2"/>
</calcChain>
</file>

<file path=xl/sharedStrings.xml><?xml version="1.0" encoding="utf-8"?>
<sst xmlns="http://schemas.openxmlformats.org/spreadsheetml/2006/main" count="125" uniqueCount="96">
  <si>
    <t xml:space="preserve">      时间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</si>
  <si>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</si>
  <si>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</si>
  <si>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</si>
  <si>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</si>
  <si>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</si>
  <si>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</si>
  <si>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</si>
  <si>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</si>
  <si>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</si>
  <si>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</si>
  <si>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</si>
  <si>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</si>
  <si>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</si>
  <si>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</si>
  <si>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</si>
  <si>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</si>
  <si>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总收益率</t>
  </si>
  <si>
    <t>年化收益率</t>
  </si>
  <si>
    <t>最大回撤</t>
  </si>
  <si>
    <t>夏普比例</t>
  </si>
  <si>
    <t>年平均交易次数</t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</si>
  <si>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</si>
  <si>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</si>
  <si>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</si>
  <si>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</si>
  <si>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</si>
  <si>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</si>
  <si>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</si>
  <si>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</si>
  <si>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</si>
  <si>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</si>
  <si>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</si>
  <si>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</si>
  <si>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</si>
  <si>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</si>
  <si>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</si>
  <si>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</si>
  <si>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</si>
  <si>
    <t>日期</t>
  </si>
  <si>
    <t>沪深300累计收益率</t>
  </si>
  <si>
    <t>策略累计收益率</t>
  </si>
  <si>
    <t>沪深300每日收益率</t>
  </si>
  <si>
    <t>策略每日收益率</t>
  </si>
  <si>
    <t>不择时</t>
  </si>
  <si>
    <t>不择时</t>
    <phoneticPr fontId="18" type="noConversion"/>
  </si>
  <si>
    <t>满仓天数</t>
  </si>
  <si>
    <t>满仓天数</t>
    <phoneticPr fontId="18" type="noConversion"/>
  </si>
  <si>
    <t>空仓天数</t>
  </si>
  <si>
    <t>空仓天数</t>
    <phoneticPr fontId="18" type="noConversion"/>
  </si>
  <si>
    <t>满仓比</t>
  </si>
  <si>
    <t>满仓比</t>
    <phoneticPr fontId="18" type="noConversion"/>
  </si>
  <si>
    <t>小市值轮动</t>
    <phoneticPr fontId="18" type="noConversion"/>
  </si>
  <si>
    <t>全价企债指数</t>
    <phoneticPr fontId="18" type="noConversion"/>
  </si>
  <si>
    <t>空仓</t>
    <phoneticPr fontId="18" type="noConversion"/>
  </si>
  <si>
    <t>债券</t>
    <phoneticPr fontId="18" type="noConversion"/>
  </si>
  <si>
    <t>模式</t>
    <phoneticPr fontId="18" type="noConversion"/>
  </si>
  <si>
    <t>项目</t>
    <phoneticPr fontId="18" type="noConversion"/>
  </si>
  <si>
    <t>空仓</t>
    <phoneticPr fontId="18" type="noConversion"/>
  </si>
  <si>
    <t>空仓时股票比例</t>
    <phoneticPr fontId="18" type="noConversion"/>
  </si>
  <si>
    <t>10%股票</t>
    <phoneticPr fontId="18" type="noConversion"/>
  </si>
  <si>
    <t>20%股票</t>
    <phoneticPr fontId="18" type="noConversion"/>
  </si>
  <si>
    <t>30%股票</t>
  </si>
  <si>
    <t>40%股票</t>
  </si>
  <si>
    <t>50%股票</t>
  </si>
  <si>
    <t>60%股票</t>
  </si>
  <si>
    <t>70%股票</t>
  </si>
  <si>
    <t>80%股票</t>
  </si>
  <si>
    <t>90%股票</t>
  </si>
  <si>
    <t>0%股票</t>
    <phoneticPr fontId="18" type="noConversion"/>
  </si>
  <si>
    <t>100%股票</t>
  </si>
  <si>
    <t>空仓时是否用股票和债券</t>
    <phoneticPr fontId="18" type="noConversion"/>
  </si>
  <si>
    <t>最小10只股票</t>
    <phoneticPr fontId="18" type="noConversion"/>
  </si>
  <si>
    <t>差异</t>
    <phoneticPr fontId="18" type="noConversion"/>
  </si>
  <si>
    <t>2007年</t>
    <phoneticPr fontId="18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</si>
  <si>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</si>
  <si>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</si>
  <si>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</si>
  <si>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</si>
  <si>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</si>
  <si>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</si>
  <si>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</si>
  <si>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</si>
  <si>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</si>
  <si>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年份</t>
    <phoneticPr fontId="18" type="noConversion"/>
  </si>
  <si>
    <t>总收益率</t>
    <phoneticPr fontId="18" type="noConversion"/>
  </si>
  <si>
    <t>年化收益率</t>
    <phoneticPr fontId="18" type="noConversion"/>
  </si>
  <si>
    <t>每月轮动策略</t>
    <phoneticPr fontId="18" type="noConversion"/>
  </si>
  <si>
    <t>股债平衡债比例</t>
    <phoneticPr fontId="18" type="noConversion"/>
  </si>
  <si>
    <t>空仓选择</t>
    <phoneticPr fontId="18" type="noConversion"/>
  </si>
  <si>
    <t>小市值轮动</t>
    <phoneticPr fontId="18" type="noConversion"/>
  </si>
  <si>
    <t>全价债券指数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</si>
  <si>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</si>
  <si>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</si>
  <si>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</si>
  <si>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最小市值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</si>
</sst>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_ "/>
    <numFmt numFmtId="178" formatCode="0.00_);[Red]\(0.00\)"/>
    <numFmt numFmtId="179" formatCode="0_);[Red]\(0\)"/>
  </numFmts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2" fontId="0" fillId="33" borderId="0" xfId="0" applyNumberFormat="1" applyFill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9" fontId="0" fillId="33" borderId="0" xfId="0" applyNumberFormat="1" applyFill="1">
      <alignment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0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0" fontId="0" fillId="0" borderId="0" xfId="0" applyFill="1" applyBorder="1">
      <alignment vertical="center"/>
    </xf>
    <xf numFmtId="1" fontId="0" fillId="0" borderId="10" xfId="0" applyNumberFormat="1" applyBorder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0" fontId="0" fillId="0" borderId="10" xfId="0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1" applyNumberFormat="1" applyFont="1" applyBorder="1" applyAlignment="1">
      <alignment vertical="center"/>
    </xf>
    <xf numFmtId="10" fontId="19" fillId="0" borderId="10" xfId="1" applyNumberFormat="1" applyFont="1" applyBorder="1" applyAlignment="1">
      <alignment vertical="center"/>
    </xf>
    <xf numFmtId="10" fontId="19" fillId="0" borderId="10" xfId="0" applyNumberFormat="1" applyFont="1" applyBorder="1" applyAlignment="1">
      <alignment vertical="center"/>
    </xf>
    <xf numFmtId="176" fontId="19" fillId="0" borderId="10" xfId="0" applyNumberFormat="1" applyFont="1" applyBorder="1" applyAlignment="1">
      <alignment vertical="center"/>
    </xf>
    <xf numFmtId="10" fontId="19" fillId="34" borderId="10" xfId="0" applyNumberFormat="1" applyFont="1" applyFill="1" applyBorder="1" applyAlignment="1">
      <alignment vertical="center"/>
    </xf>
    <xf numFmtId="176" fontId="19" fillId="34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78" fontId="0" fillId="0" borderId="10" xfId="0" applyNumberFormat="1" applyFill="1" applyBorder="1">
      <alignment vertical="center"/>
    </xf>
    <xf numFmtId="178" fontId="0" fillId="0" borderId="0" xfId="1" applyNumberFormat="1" applyFont="1" applyBorder="1">
      <alignment vertical="center"/>
    </xf>
    <xf numFmtId="0" fontId="0" fillId="33" borderId="0" xfId="0" applyNumberFormat="1" applyFill="1">
      <alignment vertical="center"/>
    </xf>
    <xf numFmtId="176" fontId="0" fillId="0" borderId="10" xfId="0" applyNumberFormat="1" applyBorder="1">
      <alignment vertical="center"/>
    </xf>
    <xf numFmtId="0" fontId="0" fillId="0" borderId="0" xfId="0" applyAlignment="1"/>
    <xf numFmtId="0" fontId="20" fillId="0" borderId="10" xfId="0" applyFont="1" applyBorder="1" applyAlignment="1">
      <alignment horizontal="center" vertical="top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9" fontId="0" fillId="0" borderId="10" xfId="0" applyNumberFormat="1" applyBorder="1">
      <alignment vertical="center"/>
    </xf>
    <xf numFmtId="10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0" fontId="0" fillId="0" borderId="0" xfId="1" applyNumberFormat="1" applyFont="1" applyBorder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Border="1">
      <alignment vertical="center"/>
    </xf>
    <xf numFmtId="0" fontId="0" fillId="0" borderId="10" xfId="0" applyNumberFormat="1" applyFill="1" applyBorder="1">
      <alignment vertical="center"/>
    </xf>
    <xf numFmtId="0" fontId="0" fillId="0" borderId="10" xfId="0" applyNumberFormat="1" applyBorder="1">
      <alignment vertical="center"/>
    </xf>
    <xf numFmtId="14" fontId="0" fillId="0" borderId="10" xfId="0" applyNumberFormat="1" applyFill="1" applyBorder="1">
      <alignment vertical="center"/>
    </xf>
    <xf numFmtId="179" fontId="0" fillId="0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9" fontId="0" fillId="33" borderId="10" xfId="0" applyNumberFormat="1" applyFill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244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067" sqref="F2067"/>
    </sheetView>
  </sheetViews>
  <sheetFormatPr defaultRowHeight="13.5" x14ac:dyDescent="0.15"/>
  <cols>
    <col min="1" max="1" width="13.625" style="1" customWidth="1"/>
    <col min="2" max="2" width="9.5" style="16" bestFit="1" customWidth="1"/>
    <col min="3" max="4" width="9.5" style="2" customWidth="1"/>
    <col min="5" max="5" width="12.25" style="2" customWidth="1"/>
    <col min="8" max="8" width="9" style="3"/>
    <col min="9" max="9" width="9" style="2"/>
    <col min="10" max="10" width="9.5" style="2" customWidth="1"/>
    <col min="11" max="11" width="9" style="21"/>
    <col min="12" max="12" width="9" style="37"/>
  </cols>
  <sheetData>
    <row r="1" spans="1:14" ht="15" x14ac:dyDescent="0.15">
      <c r="A1" s="1" t="s">
        <v>0</v>
      </c>
      <c r="B1" s="16" t="s">
        <v>52</v>
      </c>
      <c r="C1" s="2" t="s">
        <v>8</v>
      </c>
      <c r="D1" s="2" t="s">
        <v>4</v>
      </c>
      <c r="E1" s="2" t="s">
        <v>38</v>
      </c>
      <c r="F1" s="4" t="str">
        <f>IF(OR(AND(E1&lt;计算结果!B$18,E1&gt;计算结果!B$19),E1&lt;计算结果!B$20),"买","卖")</f>
        <v>卖</v>
      </c>
      <c r="G1" s="2" t="s">
        <v>10</v>
      </c>
      <c r="H1" s="3" t="s">
        <v>5</v>
      </c>
      <c r="I1" s="2" t="s">
        <v>6</v>
      </c>
      <c r="J1" s="2" t="s">
        <v>4</v>
      </c>
      <c r="K1" s="21" t="s">
        <v>53</v>
      </c>
      <c r="L1" s="38" t="s">
        <v>41</v>
      </c>
    </row>
    <row r="2" spans="1:14" x14ac:dyDescent="0.15">
      <c r="A2" s="1">
        <v>39087</v>
      </c>
      <c r="B2" s="16">
        <v>1</v>
      </c>
      <c r="C2" s="3"/>
      <c r="D2" s="3">
        <f>IFERROR(1-B2/MAX(B$2:B2),0)</f>
        <v>0</v>
      </c>
      <c r="E2" s="3">
        <f ca="1">IFERROR(B2/AVERAGE(OFFSET(B2,0,0,-计算结果!B$17,1))-1,B2/AVERAGE(OFFSET(B2,0,0,-ROW(),1))-1)</f>
        <v>0</v>
      </c>
      <c r="F2" s="4" t="str">
        <f>IF(MONTH(A2)&lt;&gt;MONTH(A3),IF(OR(AND(E2&lt;计算结果!B$18,E2&gt;计算结果!B$19),E2&lt;计算结果!B$20),"买","卖"),F1)</f>
        <v>卖</v>
      </c>
      <c r="G2" s="4"/>
      <c r="I2" s="2">
        <v>1</v>
      </c>
      <c r="J2" s="3">
        <f>1-I2/MAX(I$2:I2)</f>
        <v>0</v>
      </c>
      <c r="K2" s="21">
        <v>119.98</v>
      </c>
      <c r="L2" s="37">
        <v>0</v>
      </c>
      <c r="N2" s="4">
        <f>IF(MONTH(I2)&lt;&gt;MONTH(I3),IF(OR(AND(M2&lt;计算结果!J$18,M2&gt;计算结果!J$19),M2&lt;计算结果!J$20),"买","卖"),N1)</f>
        <v>0</v>
      </c>
    </row>
    <row r="3" spans="1:14" x14ac:dyDescent="0.15">
      <c r="A3" s="1">
        <v>39090</v>
      </c>
      <c r="B3" s="16">
        <v>1</v>
      </c>
      <c r="C3" s="3">
        <f>IFERROR(B3/B2-1,0)</f>
        <v>0</v>
      </c>
      <c r="D3" s="3">
        <f>IFERROR(1-B3/MAX(B$2:B3),0)</f>
        <v>0</v>
      </c>
      <c r="E3" s="3">
        <f ca="1">IFERROR(B3/AVERAGE(OFFSET(B3,0,0,-计算结果!B$17,1))-1,B3/AVERAGE(OFFSET(B3,0,0,-ROW(),1))-1)</f>
        <v>0</v>
      </c>
      <c r="F3" s="4" t="str">
        <f>IF(MONTH(A3)&lt;&gt;MONTH(A4),IF(OR(AND(E3&lt;计算结果!B$18,E3&gt;计算结果!B$19),E3&lt;计算结果!B$20),"买","卖"),F2)</f>
        <v>卖</v>
      </c>
      <c r="G3" s="4" t="str">
        <f t="shared" ref="G3:G31" si="0">IF(F2&lt;&gt;F3,1,"")</f>
        <v/>
      </c>
      <c r="H3" s="3">
        <f>IF(F2="买",B3/B2-1,计算结果!B$21*(计算结果!B$22*(B3/B2-1)+(1-计算结果!B$22)*(K3/K2-1-IF(G3=1,计算结果!B$16,0))))-IF(AND(计算结果!B$21=0,G3=1),计算结果!B$16,0)</f>
        <v>1.6669444907480013E-4</v>
      </c>
      <c r="I3" s="2">
        <f t="shared" ref="I3:I31" si="1">IFERROR(I2*(1+H3),I2)</f>
        <v>1.0001666944490748</v>
      </c>
      <c r="J3" s="3">
        <f>1-I3/MAX(I$2:I3)</f>
        <v>0</v>
      </c>
      <c r="K3" s="21">
        <v>120</v>
      </c>
      <c r="L3" s="37">
        <v>0</v>
      </c>
    </row>
    <row r="4" spans="1:14" x14ac:dyDescent="0.15">
      <c r="A4" s="1">
        <v>39091</v>
      </c>
      <c r="B4" s="16">
        <v>1</v>
      </c>
      <c r="C4" s="3">
        <f t="shared" ref="C4:C67" si="2">IFERROR(B4/B3-1,0)</f>
        <v>0</v>
      </c>
      <c r="D4" s="3">
        <f>IFERROR(1-B4/MAX(B$2:B4),0)</f>
        <v>0</v>
      </c>
      <c r="E4" s="3">
        <f ca="1">IFERROR(B4/AVERAGE(OFFSET(B4,0,0,-计算结果!B$17,1))-1,B4/AVERAGE(OFFSET(B4,0,0,-ROW(),1))-1)</f>
        <v>0</v>
      </c>
      <c r="F4" s="4" t="str">
        <f>IF(MONTH(A4)&lt;&gt;MONTH(A5),IF(OR(AND(E4&lt;计算结果!B$18,E4&gt;计算结果!B$19),E4&lt;计算结果!B$20),"买","卖"),F3)</f>
        <v>卖</v>
      </c>
      <c r="G4" s="4" t="str">
        <f t="shared" si="0"/>
        <v/>
      </c>
      <c r="H4" s="3">
        <f>IF(F3="买",B4/B3-1,计算结果!B$21*(计算结果!B$22*(B4/B3-1)+(1-计算结果!B$22)*(K4/K3-1-IF(G4=1,计算结果!B$16,0))))-IF(AND(计算结果!B$21=0,G4=1),计算结果!B$16,0)</f>
        <v>6.6666666666659324E-4</v>
      </c>
      <c r="I4" s="2">
        <f t="shared" si="1"/>
        <v>1.000833472245374</v>
      </c>
      <c r="J4" s="3">
        <f>1-I4/MAX(I$2:I4)</f>
        <v>0</v>
      </c>
      <c r="K4" s="21">
        <v>120.08</v>
      </c>
      <c r="L4" s="37">
        <v>0</v>
      </c>
    </row>
    <row r="5" spans="1:14" x14ac:dyDescent="0.15">
      <c r="A5" s="1">
        <v>39092</v>
      </c>
      <c r="B5" s="16">
        <v>1</v>
      </c>
      <c r="C5" s="3">
        <f t="shared" si="2"/>
        <v>0</v>
      </c>
      <c r="D5" s="3">
        <f>IFERROR(1-B5/MAX(B$2:B5),0)</f>
        <v>0</v>
      </c>
      <c r="E5" s="3">
        <f ca="1">IFERROR(B5/AVERAGE(OFFSET(B5,0,0,-计算结果!B$17,1))-1,B5/AVERAGE(OFFSET(B5,0,0,-ROW(),1))-1)</f>
        <v>0</v>
      </c>
      <c r="F5" s="4" t="str">
        <f>IF(MONTH(A5)&lt;&gt;MONTH(A6),IF(OR(AND(E5&lt;计算结果!B$18,E5&gt;计算结果!B$19),E5&lt;计算结果!B$20),"买","卖"),F4)</f>
        <v>卖</v>
      </c>
      <c r="G5" s="4" t="str">
        <f t="shared" si="0"/>
        <v/>
      </c>
      <c r="H5" s="3">
        <f>IF(F4="买",B5/B4-1,计算结果!B$21*(计算结果!B$22*(B5/B4-1)+(1-计算结果!B$22)*(K5/K4-1-IF(G5=1,计算结果!B$16,0))))-IF(AND(计算结果!B$21=0,G5=1),计算结果!B$16,0)</f>
        <v>1.1658894070618597E-3</v>
      </c>
      <c r="I5" s="2">
        <f t="shared" si="1"/>
        <v>1.0020003333888978</v>
      </c>
      <c r="J5" s="3">
        <f>1-I5/MAX(I$2:I5)</f>
        <v>0</v>
      </c>
      <c r="K5" s="21">
        <v>120.22</v>
      </c>
      <c r="L5" s="37">
        <v>0</v>
      </c>
    </row>
    <row r="6" spans="1:14" x14ac:dyDescent="0.15">
      <c r="A6" s="1">
        <v>39093</v>
      </c>
      <c r="B6" s="16">
        <v>1</v>
      </c>
      <c r="C6" s="3">
        <f t="shared" si="2"/>
        <v>0</v>
      </c>
      <c r="D6" s="3">
        <f>IFERROR(1-B6/MAX(B$2:B6),0)</f>
        <v>0</v>
      </c>
      <c r="E6" s="3">
        <f ca="1">IFERROR(B6/AVERAGE(OFFSET(B6,0,0,-计算结果!B$17,1))-1,B6/AVERAGE(OFFSET(B6,0,0,-ROW(),1))-1)</f>
        <v>0</v>
      </c>
      <c r="F6" s="4" t="str">
        <f>IF(MONTH(A6)&lt;&gt;MONTH(A7),IF(OR(AND(E6&lt;计算结果!B$18,E6&gt;计算结果!B$19),E6&lt;计算结果!B$20),"买","卖"),F5)</f>
        <v>卖</v>
      </c>
      <c r="G6" s="4" t="str">
        <f t="shared" si="0"/>
        <v/>
      </c>
      <c r="H6" s="3">
        <f>IF(F5="买",B6/B5-1,计算结果!B$21*(计算结果!B$22*(B6/B5-1)+(1-计算结果!B$22)*(K6/K5-1-IF(G6=1,计算结果!B$16,0))))-IF(AND(计算结果!B$21=0,G6=1),计算结果!B$16,0)</f>
        <v>-9.9817002162705393E-4</v>
      </c>
      <c r="I6" s="2">
        <f t="shared" si="1"/>
        <v>1.0010001666944488</v>
      </c>
      <c r="J6" s="3">
        <f>1-I6/MAX(I$2:I6)</f>
        <v>9.981700216269429E-4</v>
      </c>
      <c r="K6" s="21">
        <v>120.1</v>
      </c>
      <c r="L6" s="37">
        <v>0</v>
      </c>
    </row>
    <row r="7" spans="1:14" x14ac:dyDescent="0.15">
      <c r="A7" s="1">
        <v>39094</v>
      </c>
      <c r="B7" s="16">
        <v>1</v>
      </c>
      <c r="C7" s="3">
        <f t="shared" si="2"/>
        <v>0</v>
      </c>
      <c r="D7" s="3">
        <f>IFERROR(1-B7/MAX(B$2:B7),0)</f>
        <v>0</v>
      </c>
      <c r="E7" s="3">
        <f ca="1">IFERROR(B7/AVERAGE(OFFSET(B7,0,0,-计算结果!B$17,1))-1,B7/AVERAGE(OFFSET(B7,0,0,-ROW(),1))-1)</f>
        <v>0</v>
      </c>
      <c r="F7" s="4" t="str">
        <f>IF(MONTH(A7)&lt;&gt;MONTH(A8),IF(OR(AND(E7&lt;计算结果!B$18,E7&gt;计算结果!B$19),E7&lt;计算结果!B$20),"买","卖"),F6)</f>
        <v>卖</v>
      </c>
      <c r="G7" s="4" t="str">
        <f t="shared" si="0"/>
        <v/>
      </c>
      <c r="H7" s="3">
        <f>IF(F6="买",B7/B6-1,计算结果!B$21*(计算结果!B$22*(B7/B6-1)+(1-计算结果!B$22)*(K7/K6-1-IF(G7=1,计算结果!B$16,0))))-IF(AND(计算结果!B$21=0,G7=1),计算结果!B$16,0)</f>
        <v>2.4979184013318445E-4</v>
      </c>
      <c r="I7" s="2">
        <f t="shared" si="1"/>
        <v>1.001250208368061</v>
      </c>
      <c r="J7" s="3">
        <f>1-I7/MAX(I$2:I7)</f>
        <v>7.4862751622029045E-4</v>
      </c>
      <c r="K7" s="21">
        <v>120.13</v>
      </c>
      <c r="L7" s="37">
        <v>0</v>
      </c>
    </row>
    <row r="8" spans="1:14" x14ac:dyDescent="0.15">
      <c r="A8" s="1">
        <v>39097</v>
      </c>
      <c r="B8" s="16">
        <v>1</v>
      </c>
      <c r="C8" s="3">
        <f t="shared" si="2"/>
        <v>0</v>
      </c>
      <c r="D8" s="3">
        <f>IFERROR(1-B8/MAX(B$2:B8),0)</f>
        <v>0</v>
      </c>
      <c r="E8" s="3">
        <f ca="1">IFERROR(B8/AVERAGE(OFFSET(B8,0,0,-计算结果!B$17,1))-1,B8/AVERAGE(OFFSET(B8,0,0,-ROW(),1))-1)</f>
        <v>0</v>
      </c>
      <c r="F8" s="4" t="str">
        <f>IF(MONTH(A8)&lt;&gt;MONTH(A9),IF(OR(AND(E8&lt;计算结果!B$18,E8&gt;计算结果!B$19),E8&lt;计算结果!B$20),"买","卖"),F7)</f>
        <v>卖</v>
      </c>
      <c r="G8" s="4" t="str">
        <f t="shared" si="0"/>
        <v/>
      </c>
      <c r="H8" s="3">
        <f>IF(F7="买",B8/B7-1,计算结果!B$21*(计算结果!B$22*(B8/B7-1)+(1-计算结果!B$22)*(K8/K7-1-IF(G8=1,计算结果!B$16,0))))-IF(AND(计算结果!B$21=0,G8=1),计算结果!B$16,0)</f>
        <v>-1.0821609922583297E-3</v>
      </c>
      <c r="I8" s="2">
        <f t="shared" si="1"/>
        <v>1.0001666944490746</v>
      </c>
      <c r="J8" s="3">
        <f>1-I8/MAX(I$2:I8)</f>
        <v>1.8299783729828212E-3</v>
      </c>
      <c r="K8" s="21">
        <v>120</v>
      </c>
      <c r="L8" s="37">
        <v>0</v>
      </c>
    </row>
    <row r="9" spans="1:14" x14ac:dyDescent="0.15">
      <c r="A9" s="1">
        <v>39098</v>
      </c>
      <c r="B9" s="16">
        <v>1</v>
      </c>
      <c r="C9" s="3">
        <f t="shared" si="2"/>
        <v>0</v>
      </c>
      <c r="D9" s="3">
        <f>IFERROR(1-B9/MAX(B$2:B9),0)</f>
        <v>0</v>
      </c>
      <c r="E9" s="3">
        <f ca="1">IFERROR(B9/AVERAGE(OFFSET(B9,0,0,-计算结果!B$17,1))-1,B9/AVERAGE(OFFSET(B9,0,0,-ROW(),1))-1)</f>
        <v>0</v>
      </c>
      <c r="F9" s="4" t="str">
        <f>IF(MONTH(A9)&lt;&gt;MONTH(A10),IF(OR(AND(E9&lt;计算结果!B$18,E9&gt;计算结果!B$19),E9&lt;计算结果!B$20),"买","卖"),F8)</f>
        <v>卖</v>
      </c>
      <c r="G9" s="4" t="str">
        <f t="shared" si="0"/>
        <v/>
      </c>
      <c r="H9" s="3">
        <f>IF(F8="买",B9/B8-1,计算结果!B$21*(计算结果!B$22*(B9/B8-1)+(1-计算结果!B$22)*(K9/K8-1-IF(G9=1,计算结果!B$16,0))))-IF(AND(计算结果!B$21=0,G9=1),计算结果!B$16,0)</f>
        <v>0</v>
      </c>
      <c r="I9" s="2">
        <f t="shared" si="1"/>
        <v>1.0001666944490746</v>
      </c>
      <c r="J9" s="3">
        <f>1-I9/MAX(I$2:I9)</f>
        <v>1.8299783729828212E-3</v>
      </c>
      <c r="K9" s="21">
        <v>120</v>
      </c>
      <c r="L9" s="37">
        <v>0</v>
      </c>
    </row>
    <row r="10" spans="1:14" x14ac:dyDescent="0.15">
      <c r="A10" s="1">
        <v>39099</v>
      </c>
      <c r="B10" s="16">
        <v>1</v>
      </c>
      <c r="C10" s="3">
        <f t="shared" si="2"/>
        <v>0</v>
      </c>
      <c r="D10" s="3">
        <f>IFERROR(1-B10/MAX(B$2:B10),0)</f>
        <v>0</v>
      </c>
      <c r="E10" s="3">
        <f ca="1">IFERROR(B10/AVERAGE(OFFSET(B10,0,0,-计算结果!B$17,1))-1,B10/AVERAGE(OFFSET(B10,0,0,-ROW(),1))-1)</f>
        <v>0</v>
      </c>
      <c r="F10" s="4" t="str">
        <f>IF(MONTH(A10)&lt;&gt;MONTH(A11),IF(OR(AND(E10&lt;计算结果!B$18,E10&gt;计算结果!B$19),E10&lt;计算结果!B$20),"买","卖"),F9)</f>
        <v>卖</v>
      </c>
      <c r="G10" s="4" t="str">
        <f t="shared" si="0"/>
        <v/>
      </c>
      <c r="H10" s="3">
        <f>IF(F9="买",B10/B9-1,计算结果!B$21*(计算结果!B$22*(B10/B9-1)+(1-计算结果!B$22)*(K10/K9-1-IF(G10=1,计算结果!B$16,0))))-IF(AND(计算结果!B$21=0,G10=1),计算结果!B$16,0)</f>
        <v>1.0000000000001119E-3</v>
      </c>
      <c r="I10" s="2">
        <f t="shared" si="1"/>
        <v>1.0011668611435238</v>
      </c>
      <c r="J10" s="3">
        <f>1-I10/MAX(I$2:I10)</f>
        <v>8.3180835135565623E-4</v>
      </c>
      <c r="K10" s="21">
        <v>120.12</v>
      </c>
      <c r="L10" s="37">
        <v>0</v>
      </c>
    </row>
    <row r="11" spans="1:14" x14ac:dyDescent="0.15">
      <c r="A11" s="1">
        <v>39100</v>
      </c>
      <c r="B11" s="16">
        <v>1</v>
      </c>
      <c r="C11" s="3">
        <f t="shared" si="2"/>
        <v>0</v>
      </c>
      <c r="D11" s="3">
        <f>IFERROR(1-B11/MAX(B$2:B11),0)</f>
        <v>0</v>
      </c>
      <c r="E11" s="3">
        <f ca="1">IFERROR(B11/AVERAGE(OFFSET(B11,0,0,-计算结果!B$17,1))-1,B11/AVERAGE(OFFSET(B11,0,0,-ROW(),1))-1)</f>
        <v>0</v>
      </c>
      <c r="F11" s="4" t="str">
        <f>IF(MONTH(A11)&lt;&gt;MONTH(A12),IF(OR(AND(E11&lt;计算结果!B$18,E11&gt;计算结果!B$19),E11&lt;计算结果!B$20),"买","卖"),F10)</f>
        <v>卖</v>
      </c>
      <c r="G11" s="4" t="str">
        <f t="shared" si="0"/>
        <v/>
      </c>
      <c r="H11" s="3">
        <f>IF(F10="买",B11/B10-1,计算结果!B$21*(计算结果!B$22*(B11/B10-1)+(1-计算结果!B$22)*(K11/K10-1-IF(G11=1,计算结果!B$16,0))))-IF(AND(计算结果!B$21=0,G11=1),计算结果!B$16,0)</f>
        <v>-1.6650016650021637E-4</v>
      </c>
      <c r="I11" s="2">
        <f t="shared" si="1"/>
        <v>1.001000166694449</v>
      </c>
      <c r="J11" s="3">
        <f>1-I11/MAX(I$2:I11)</f>
        <v>9.9817002162672086E-4</v>
      </c>
      <c r="K11" s="21">
        <v>120.1</v>
      </c>
      <c r="L11" s="37">
        <v>0</v>
      </c>
    </row>
    <row r="12" spans="1:14" x14ac:dyDescent="0.15">
      <c r="A12" s="1">
        <v>39101</v>
      </c>
      <c r="B12" s="16">
        <v>1</v>
      </c>
      <c r="C12" s="3">
        <f t="shared" si="2"/>
        <v>0</v>
      </c>
      <c r="D12" s="3">
        <f>IFERROR(1-B12/MAX(B$2:B12),0)</f>
        <v>0</v>
      </c>
      <c r="E12" s="3">
        <f ca="1">IFERROR(B12/AVERAGE(OFFSET(B12,0,0,-计算结果!B$17,1))-1,B12/AVERAGE(OFFSET(B12,0,0,-ROW(),1))-1)</f>
        <v>0</v>
      </c>
      <c r="F12" s="4" t="str">
        <f>IF(MONTH(A12)&lt;&gt;MONTH(A13),IF(OR(AND(E12&lt;计算结果!B$18,E12&gt;计算结果!B$19),E12&lt;计算结果!B$20),"买","卖"),F11)</f>
        <v>卖</v>
      </c>
      <c r="G12" s="4" t="str">
        <f t="shared" si="0"/>
        <v/>
      </c>
      <c r="H12" s="3">
        <f>IF(F11="买",B12/B11-1,计算结果!B$21*(计算结果!B$22*(B12/B11-1)+(1-计算结果!B$22)*(K12/K11-1-IF(G12=1,计算结果!B$16,0))))-IF(AND(计算结果!B$21=0,G12=1),计算结果!B$16,0)</f>
        <v>3.3305578684439396E-4</v>
      </c>
      <c r="I12" s="2">
        <f t="shared" si="1"/>
        <v>1.0013335555925988</v>
      </c>
      <c r="J12" s="3">
        <f>1-I12/MAX(I$2:I12)</f>
        <v>6.6544668108425853E-4</v>
      </c>
      <c r="K12" s="21">
        <v>120.14</v>
      </c>
      <c r="L12" s="37">
        <v>0</v>
      </c>
    </row>
    <row r="13" spans="1:14" x14ac:dyDescent="0.15">
      <c r="A13" s="1">
        <v>39104</v>
      </c>
      <c r="B13" s="16">
        <v>1</v>
      </c>
      <c r="C13" s="3">
        <f t="shared" si="2"/>
        <v>0</v>
      </c>
      <c r="D13" s="3">
        <f>IFERROR(1-B13/MAX(B$2:B13),0)</f>
        <v>0</v>
      </c>
      <c r="E13" s="3">
        <f ca="1">IFERROR(B13/AVERAGE(OFFSET(B13,0,0,-计算结果!B$17,1))-1,B13/AVERAGE(OFFSET(B13,0,0,-ROW(),1))-1)</f>
        <v>0</v>
      </c>
      <c r="F13" s="4" t="str">
        <f>IF(MONTH(A13)&lt;&gt;MONTH(A14),IF(OR(AND(E13&lt;计算结果!B$18,E13&gt;计算结果!B$19),E13&lt;计算结果!B$20),"买","卖"),F12)</f>
        <v>卖</v>
      </c>
      <c r="G13" s="4" t="str">
        <f t="shared" si="0"/>
        <v/>
      </c>
      <c r="H13" s="3">
        <f>IF(F12="买",B13/B12-1,计算结果!B$21*(计算结果!B$22*(B13/B12-1)+(1-计算结果!B$22)*(K13/K12-1-IF(G13=1,计算结果!B$16,0))))-IF(AND(计算结果!B$21=0,G13=1),计算结果!B$16,0)</f>
        <v>-1.9144331613117904E-3</v>
      </c>
      <c r="I13" s="2">
        <f t="shared" si="1"/>
        <v>0.99941656942823809</v>
      </c>
      <c r="J13" s="3">
        <f>1-I13/MAX(I$2:I13)</f>
        <v>2.5786058892027786E-3</v>
      </c>
      <c r="K13" s="21">
        <v>119.91</v>
      </c>
      <c r="L13" s="37">
        <v>0</v>
      </c>
    </row>
    <row r="14" spans="1:14" x14ac:dyDescent="0.15">
      <c r="A14" s="1">
        <v>39105</v>
      </c>
      <c r="B14" s="16">
        <v>1</v>
      </c>
      <c r="C14" s="3">
        <f t="shared" si="2"/>
        <v>0</v>
      </c>
      <c r="D14" s="3">
        <f>IFERROR(1-B14/MAX(B$2:B14),0)</f>
        <v>0</v>
      </c>
      <c r="E14" s="3">
        <f ca="1">IFERROR(B14/AVERAGE(OFFSET(B14,0,0,-计算结果!B$17,1))-1,B14/AVERAGE(OFFSET(B14,0,0,-ROW(),1))-1)</f>
        <v>0</v>
      </c>
      <c r="F14" s="4" t="str">
        <f>IF(MONTH(A14)&lt;&gt;MONTH(A15),IF(OR(AND(E14&lt;计算结果!B$18,E14&gt;计算结果!B$19),E14&lt;计算结果!B$20),"买","卖"),F13)</f>
        <v>卖</v>
      </c>
      <c r="G14" s="4" t="str">
        <f t="shared" si="0"/>
        <v/>
      </c>
      <c r="H14" s="3">
        <f>IF(F13="买",B14/B13-1,计算结果!B$21*(计算结果!B$22*(B14/B13-1)+(1-计算结果!B$22)*(K14/K13-1-IF(G14=1,计算结果!B$16,0))))-IF(AND(计算结果!B$21=0,G14=1),计算结果!B$16,0)</f>
        <v>1.6679176048706168E-4</v>
      </c>
      <c r="I14" s="2">
        <f t="shared" si="1"/>
        <v>0.999583263877313</v>
      </c>
      <c r="J14" s="3">
        <f>1-I14/MAX(I$2:I14)</f>
        <v>2.4122442189314919E-3</v>
      </c>
      <c r="K14" s="21">
        <v>119.93</v>
      </c>
      <c r="L14" s="37">
        <v>0</v>
      </c>
    </row>
    <row r="15" spans="1:14" x14ac:dyDescent="0.15">
      <c r="A15" s="1">
        <v>39106</v>
      </c>
      <c r="B15" s="16">
        <v>1</v>
      </c>
      <c r="C15" s="3">
        <f t="shared" si="2"/>
        <v>0</v>
      </c>
      <c r="D15" s="3">
        <f>IFERROR(1-B15/MAX(B$2:B15),0)</f>
        <v>0</v>
      </c>
      <c r="E15" s="3">
        <f ca="1">IFERROR(B15/AVERAGE(OFFSET(B15,0,0,-计算结果!B$17,1))-1,B15/AVERAGE(OFFSET(B15,0,0,-ROW(),1))-1)</f>
        <v>0</v>
      </c>
      <c r="F15" s="4" t="str">
        <f>IF(MONTH(A15)&lt;&gt;MONTH(A16),IF(OR(AND(E15&lt;计算结果!B$18,E15&gt;计算结果!B$19),E15&lt;计算结果!B$20),"买","卖"),F14)</f>
        <v>卖</v>
      </c>
      <c r="G15" s="4" t="str">
        <f t="shared" si="0"/>
        <v/>
      </c>
      <c r="H15" s="3">
        <f>IF(F14="买",B15/B14-1,计算结果!B$21*(计算结果!B$22*(B15/B14-1)+(1-计算结果!B$22)*(K15/K14-1-IF(G15=1,计算结果!B$16,0))))-IF(AND(计算结果!B$21=0,G15=1),计算结果!B$16,0)</f>
        <v>1.167347619444481E-3</v>
      </c>
      <c r="I15" s="2">
        <f t="shared" si="1"/>
        <v>1.0007501250208368</v>
      </c>
      <c r="J15" s="3">
        <f>1-I15/MAX(I$2:I15)</f>
        <v>1.2477125270334843E-3</v>
      </c>
      <c r="K15" s="21">
        <v>120.07</v>
      </c>
      <c r="L15" s="37">
        <v>0</v>
      </c>
    </row>
    <row r="16" spans="1:14" x14ac:dyDescent="0.15">
      <c r="A16" s="1">
        <v>39107</v>
      </c>
      <c r="B16" s="16">
        <v>1</v>
      </c>
      <c r="C16" s="3">
        <f t="shared" si="2"/>
        <v>0</v>
      </c>
      <c r="D16" s="3">
        <f>IFERROR(1-B16/MAX(B$2:B16),0)</f>
        <v>0</v>
      </c>
      <c r="E16" s="3">
        <f ca="1">IFERROR(B16/AVERAGE(OFFSET(B16,0,0,-计算结果!B$17,1))-1,B16/AVERAGE(OFFSET(B16,0,0,-ROW(),1))-1)</f>
        <v>0</v>
      </c>
      <c r="F16" s="4" t="str">
        <f>IF(MONTH(A16)&lt;&gt;MONTH(A17),IF(OR(AND(E16&lt;计算结果!B$18,E16&gt;计算结果!B$19),E16&lt;计算结果!B$20),"买","卖"),F15)</f>
        <v>卖</v>
      </c>
      <c r="G16" s="4" t="str">
        <f t="shared" si="0"/>
        <v/>
      </c>
      <c r="H16" s="3">
        <f>IF(F15="买",B16/B15-1,计算结果!B$21*(计算结果!B$22*(B16/B15-1)+(1-计算结果!B$22)*(K16/K15-1-IF(G16=1,计算结果!B$16,0))))-IF(AND(计算结果!B$21=0,G16=1),计算结果!B$16,0)</f>
        <v>9.1613225618392136E-4</v>
      </c>
      <c r="I16" s="2">
        <f t="shared" si="1"/>
        <v>1.0016669444907484</v>
      </c>
      <c r="J16" s="3">
        <f>1-I16/MAX(I$2:I16)</f>
        <v>3.3272334054201824E-4</v>
      </c>
      <c r="K16" s="21">
        <v>120.18</v>
      </c>
      <c r="L16" s="37">
        <v>0</v>
      </c>
    </row>
    <row r="17" spans="1:12" x14ac:dyDescent="0.15">
      <c r="A17" s="1">
        <v>39108</v>
      </c>
      <c r="B17" s="16">
        <v>1</v>
      </c>
      <c r="C17" s="3">
        <f t="shared" si="2"/>
        <v>0</v>
      </c>
      <c r="D17" s="3">
        <f>IFERROR(1-B17/MAX(B$2:B17),0)</f>
        <v>0</v>
      </c>
      <c r="E17" s="3">
        <f ca="1">IFERROR(B17/AVERAGE(OFFSET(B17,0,0,-计算结果!B$17,1))-1,B17/AVERAGE(OFFSET(B17,0,0,-ROW(),1))-1)</f>
        <v>0</v>
      </c>
      <c r="F17" s="4" t="str">
        <f>IF(MONTH(A17)&lt;&gt;MONTH(A18),IF(OR(AND(E17&lt;计算结果!B$18,E17&gt;计算结果!B$19),E17&lt;计算结果!B$20),"买","卖"),F16)</f>
        <v>卖</v>
      </c>
      <c r="G17" s="4" t="str">
        <f t="shared" si="0"/>
        <v/>
      </c>
      <c r="H17" s="3">
        <f>IF(F16="买",B17/B16-1,计算结果!B$21*(计算结果!B$22*(B17/B16-1)+(1-计算结果!B$22)*(K17/K16-1-IF(G17=1,计算结果!B$16,0))))-IF(AND(计算结果!B$21=0,G17=1),计算结果!B$16,0)</f>
        <v>2.4962556165730732E-4</v>
      </c>
      <c r="I17" s="2">
        <f t="shared" si="1"/>
        <v>1.0019169861643604</v>
      </c>
      <c r="J17" s="3">
        <f>1-I17/MAX(I$2:I17)</f>
        <v>8.3180835135587827E-5</v>
      </c>
      <c r="K17" s="21">
        <v>120.21</v>
      </c>
      <c r="L17" s="37">
        <v>0</v>
      </c>
    </row>
    <row r="18" spans="1:12" x14ac:dyDescent="0.15">
      <c r="A18" s="1">
        <v>39111</v>
      </c>
      <c r="B18" s="16">
        <v>1</v>
      </c>
      <c r="C18" s="3">
        <f t="shared" si="2"/>
        <v>0</v>
      </c>
      <c r="D18" s="3">
        <f>IFERROR(1-B18/MAX(B$2:B18),0)</f>
        <v>0</v>
      </c>
      <c r="E18" s="3">
        <f ca="1">IFERROR(B18/AVERAGE(OFFSET(B18,0,0,-计算结果!B$17,1))-1,B18/AVERAGE(OFFSET(B18,0,0,-ROW(),1))-1)</f>
        <v>0</v>
      </c>
      <c r="F18" s="4" t="str">
        <f>IF(MONTH(A18)&lt;&gt;MONTH(A19),IF(OR(AND(E18&lt;计算结果!B$18,E18&gt;计算结果!B$19),E18&lt;计算结果!B$20),"买","卖"),F17)</f>
        <v>卖</v>
      </c>
      <c r="G18" s="4" t="str">
        <f t="shared" si="0"/>
        <v/>
      </c>
      <c r="H18" s="3">
        <f>IF(F17="买",B18/B17-1,计算结果!B$21*(计算结果!B$22*(B18/B17-1)+(1-计算结果!B$22)*(K18/K17-1-IF(G18=1,计算结果!B$16,0))))-IF(AND(计算结果!B$21=0,G18=1),计算结果!B$16,0)</f>
        <v>4.9912652857497797E-4</v>
      </c>
      <c r="I18" s="2">
        <f t="shared" si="1"/>
        <v>1.002417069511585</v>
      </c>
      <c r="J18" s="3">
        <f>1-I18/MAX(I$2:I18)</f>
        <v>0</v>
      </c>
      <c r="K18" s="21">
        <v>120.27</v>
      </c>
      <c r="L18" s="37">
        <v>0</v>
      </c>
    </row>
    <row r="19" spans="1:12" x14ac:dyDescent="0.15">
      <c r="A19" s="1">
        <v>39112</v>
      </c>
      <c r="B19" s="16">
        <v>1</v>
      </c>
      <c r="C19" s="3">
        <f t="shared" si="2"/>
        <v>0</v>
      </c>
      <c r="D19" s="3">
        <f>IFERROR(1-B19/MAX(B$2:B19),0)</f>
        <v>0</v>
      </c>
      <c r="E19" s="3">
        <f ca="1">IFERROR(B19/AVERAGE(OFFSET(B19,0,0,-计算结果!B$17,1))-1,B19/AVERAGE(OFFSET(B19,0,0,-ROW(),1))-1)</f>
        <v>0</v>
      </c>
      <c r="F19" s="4" t="str">
        <f>IF(MONTH(A19)&lt;&gt;MONTH(A20),IF(OR(AND(E19&lt;计算结果!B$18,E19&gt;计算结果!B$19),E19&lt;计算结果!B$20),"买","卖"),F18)</f>
        <v>卖</v>
      </c>
      <c r="G19" s="4" t="str">
        <f t="shared" si="0"/>
        <v/>
      </c>
      <c r="H19" s="3">
        <f>IF(F18="买",B19/B18-1,计算结果!B$21*(计算结果!B$22*(B19/B18-1)+(1-计算结果!B$22)*(K19/K18-1-IF(G19=1,计算结果!B$16,0))))-IF(AND(计算结果!B$21=0,G19=1),计算结果!B$16,0)</f>
        <v>2.4943876278382682E-4</v>
      </c>
      <c r="I19" s="2">
        <f t="shared" si="1"/>
        <v>1.0026671111851975</v>
      </c>
      <c r="J19" s="3">
        <f>1-I19/MAX(I$2:I19)</f>
        <v>0</v>
      </c>
      <c r="K19" s="21">
        <v>120.3</v>
      </c>
      <c r="L19" s="37">
        <v>0</v>
      </c>
    </row>
    <row r="20" spans="1:12" x14ac:dyDescent="0.15">
      <c r="A20" s="1">
        <v>39113</v>
      </c>
      <c r="B20" s="16">
        <v>1</v>
      </c>
      <c r="C20" s="3">
        <f t="shared" si="2"/>
        <v>0</v>
      </c>
      <c r="D20" s="3">
        <f>IFERROR(1-B20/MAX(B$2:B20),0)</f>
        <v>0</v>
      </c>
      <c r="E20" s="3">
        <f ca="1">IFERROR(B20/AVERAGE(OFFSET(B20,0,0,-计算结果!B$17,1))-1,B20/AVERAGE(OFFSET(B20,0,0,-ROW(),1))-1)</f>
        <v>0</v>
      </c>
      <c r="F20" s="4" t="str">
        <f ca="1">IF(MONTH(A20)&lt;&gt;MONTH(A21),IF(OR(AND(E20&lt;计算结果!B$18,E20&gt;计算结果!B$19),E20&lt;计算结果!B$20),"买","卖"),F19)</f>
        <v>卖</v>
      </c>
      <c r="G20" s="4" t="str">
        <f t="shared" ca="1" si="0"/>
        <v/>
      </c>
      <c r="H20" s="3">
        <f ca="1">IF(F19="买",B20/B19-1,计算结果!B$21*(计算结果!B$22*(B20/B19-1)+(1-计算结果!B$22)*(K20/K19-1-IF(G20=1,计算结果!B$16,0))))-IF(AND(计算结果!B$21=0,G20=1),计算结果!B$16,0)</f>
        <v>-1.2468827930174342E-3</v>
      </c>
      <c r="I20" s="2">
        <f ca="1">IFERROR(I19*(1+H20),I19)</f>
        <v>1.0014169028171362</v>
      </c>
      <c r="J20" s="3">
        <f ca="1">1-I20/MAX(I$2:I20)</f>
        <v>1.2468827930173232E-3</v>
      </c>
      <c r="K20" s="21">
        <v>120.15</v>
      </c>
      <c r="L20" s="37">
        <v>0</v>
      </c>
    </row>
    <row r="21" spans="1:12" x14ac:dyDescent="0.15">
      <c r="A21" s="1">
        <v>39114</v>
      </c>
      <c r="B21" s="16">
        <v>1</v>
      </c>
      <c r="C21" s="3">
        <f t="shared" si="2"/>
        <v>0</v>
      </c>
      <c r="D21" s="3">
        <f>IFERROR(1-B21/MAX(B$2:B21),0)</f>
        <v>0</v>
      </c>
      <c r="E21" s="3">
        <f ca="1">IFERROR(B21/AVERAGE(OFFSET(B21,0,0,-计算结果!B$17,1))-1,B21/AVERAGE(OFFSET(B21,0,0,-ROW(),1))-1)</f>
        <v>0</v>
      </c>
      <c r="F21" s="4" t="str">
        <f ca="1">IF(MONTH(A21)&lt;&gt;MONTH(A22),IF(OR(AND(E21&lt;计算结果!B$18,E21&gt;计算结果!B$19),E21&lt;计算结果!B$20),"买","卖"),F20)</f>
        <v>卖</v>
      </c>
      <c r="G21" s="4" t="str">
        <f t="shared" ca="1" si="0"/>
        <v/>
      </c>
      <c r="H21" s="3">
        <f ca="1">IF(F20="买",B21/B20-1,计算结果!B$21*(计算结果!B$22*(B21/B20-1)+(1-计算结果!B$22)*(K21/K20-1-IF(G21=1,计算结果!B$16,0))))-IF(AND(计算结果!B$21=0,G21=1),计算结果!B$16,0)</f>
        <v>2.4968789013724013E-4</v>
      </c>
      <c r="I21" s="2">
        <f t="shared" ca="1" si="1"/>
        <v>1.0016669444907484</v>
      </c>
      <c r="J21" s="3">
        <f ca="1">1-I21/MAX(I$2:I21)</f>
        <v>9.9750623441385855E-4</v>
      </c>
      <c r="K21" s="21">
        <v>120.18</v>
      </c>
      <c r="L21" s="37">
        <v>0</v>
      </c>
    </row>
    <row r="22" spans="1:12" x14ac:dyDescent="0.15">
      <c r="A22" s="1">
        <v>39115</v>
      </c>
      <c r="B22" s="16">
        <v>1</v>
      </c>
      <c r="C22" s="3">
        <f t="shared" si="2"/>
        <v>0</v>
      </c>
      <c r="D22" s="3">
        <f>IFERROR(1-B22/MAX(B$2:B22),0)</f>
        <v>0</v>
      </c>
      <c r="E22" s="3">
        <f ca="1">IFERROR(B22/AVERAGE(OFFSET(B22,0,0,-计算结果!B$17,1))-1,B22/AVERAGE(OFFSET(B22,0,0,-ROW(),1))-1)</f>
        <v>0</v>
      </c>
      <c r="F22" s="4" t="str">
        <f ca="1">IF(MONTH(A22)&lt;&gt;MONTH(A23),IF(OR(AND(E22&lt;计算结果!B$18,E22&gt;计算结果!B$19),E22&lt;计算结果!B$20),"买","卖"),F21)</f>
        <v>卖</v>
      </c>
      <c r="G22" s="4" t="str">
        <f t="shared" ca="1" si="0"/>
        <v/>
      </c>
      <c r="H22" s="3">
        <f ca="1">IF(F21="买",B22/B21-1,计算结果!B$21*(计算结果!B$22*(B22/B21-1)+(1-计算结果!B$22)*(K22/K21-1-IF(G22=1,计算结果!B$16,0))))-IF(AND(计算结果!B$21=0,G22=1),计算结果!B$16,0)</f>
        <v>1.3313363288400826E-3</v>
      </c>
      <c r="I22" s="2">
        <f t="shared" ca="1" si="1"/>
        <v>1.0030005000833473</v>
      </c>
      <c r="J22" s="3">
        <f ca="1">1-I22/MAX(I$2:I22)</f>
        <v>0</v>
      </c>
      <c r="K22" s="21">
        <v>120.34</v>
      </c>
      <c r="L22" s="37">
        <v>0</v>
      </c>
    </row>
    <row r="23" spans="1:12" x14ac:dyDescent="0.15">
      <c r="A23" s="1">
        <v>39118</v>
      </c>
      <c r="B23" s="16">
        <v>1.0427999999999999</v>
      </c>
      <c r="C23" s="3">
        <f t="shared" si="2"/>
        <v>4.2799999999999949E-2</v>
      </c>
      <c r="D23" s="3">
        <f>IFERROR(1-B23/MAX(B$2:B23),0)</f>
        <v>0</v>
      </c>
      <c r="E23" s="3">
        <f ca="1">IFERROR(B23/AVERAGE(OFFSET(B23,0,0,-计算结果!B$17,1))-1,B23/AVERAGE(OFFSET(B23,0,0,-ROW(),1))-1)</f>
        <v>4.0775219119168149E-2</v>
      </c>
      <c r="F23" s="4" t="str">
        <f ca="1">IF(MONTH(A23)&lt;&gt;MONTH(A24),IF(OR(AND(E23&lt;计算结果!B$18,E23&gt;计算结果!B$19),E23&lt;计算结果!B$20),"买","卖"),F22)</f>
        <v>卖</v>
      </c>
      <c r="G23" s="4" t="str">
        <f t="shared" ca="1" si="0"/>
        <v/>
      </c>
      <c r="H23" s="3">
        <f ca="1">IF(F22="买",B23/B22-1,计算结果!B$21*(计算结果!B$22*(B23/B22-1)+(1-计算结果!B$22)*(K23/K22-1-IF(G23=1,计算结果!B$16,0))))-IF(AND(计算结果!B$21=0,G23=1),计算结果!B$16,0)</f>
        <v>-4.1548944656799591E-4</v>
      </c>
      <c r="I23" s="2">
        <f t="shared" ca="1" si="1"/>
        <v>1.0025837639606603</v>
      </c>
      <c r="J23" s="3">
        <f ca="1">1-I23/MAX(I$2:I23)</f>
        <v>4.1548944656799591E-4</v>
      </c>
      <c r="K23" s="21">
        <v>120.29</v>
      </c>
      <c r="L23" s="37">
        <v>4.2799999999999998E-2</v>
      </c>
    </row>
    <row r="24" spans="1:12" x14ac:dyDescent="0.15">
      <c r="A24" s="1">
        <v>39119</v>
      </c>
      <c r="B24" s="16">
        <v>1.0590999999999999</v>
      </c>
      <c r="C24" s="3">
        <f t="shared" si="2"/>
        <v>1.5630993479094801E-2</v>
      </c>
      <c r="D24" s="3">
        <f>IFERROR(1-B24/MAX(B$2:B24),0)</f>
        <v>0</v>
      </c>
      <c r="E24" s="3">
        <f ca="1">IFERROR(B24/AVERAGE(OFFSET(B24,0,0,-计算结果!B$17,1))-1,B24/AVERAGE(OFFSET(B24,0,0,-ROW(),1))-1)</f>
        <v>5.4428423636150969E-2</v>
      </c>
      <c r="F24" s="4" t="str">
        <f ca="1">IF(MONTH(A24)&lt;&gt;MONTH(A25),IF(OR(AND(E24&lt;计算结果!B$18,E24&gt;计算结果!B$19),E24&lt;计算结果!B$20),"买","卖"),F23)</f>
        <v>卖</v>
      </c>
      <c r="G24" s="4" t="str">
        <f t="shared" ca="1" si="0"/>
        <v/>
      </c>
      <c r="H24" s="3">
        <f ca="1">IF(F23="买",B24/B23-1,计算结果!B$21*(计算结果!B$22*(B24/B23-1)+(1-计算结果!B$22)*(K24/K23-1-IF(G24=1,计算结果!B$16,0))))-IF(AND(计算结果!B$21=0,G24=1),计算结果!B$16,0)</f>
        <v>1.66264859921883E-4</v>
      </c>
      <c r="I24" s="2">
        <f t="shared" ca="1" si="1"/>
        <v>1.0027504584097351</v>
      </c>
      <c r="J24" s="3">
        <f ca="1">1-I24/MAX(I$2:I24)</f>
        <v>2.4929366794079755E-4</v>
      </c>
      <c r="K24" s="21">
        <v>120.31</v>
      </c>
      <c r="L24" s="37">
        <v>5.91E-2</v>
      </c>
    </row>
    <row r="25" spans="1:12" x14ac:dyDescent="0.15">
      <c r="A25" s="1">
        <v>39120</v>
      </c>
      <c r="B25" s="16">
        <v>1.0814999999999999</v>
      </c>
      <c r="C25" s="3">
        <f t="shared" si="2"/>
        <v>2.1150033046926531E-2</v>
      </c>
      <c r="D25" s="3">
        <f>IFERROR(1-B25/MAX(B$2:B25),0)</f>
        <v>0</v>
      </c>
      <c r="E25" s="3">
        <f ca="1">IFERROR(B25/AVERAGE(OFFSET(B25,0,0,-计算结果!B$17,1))-1,B25/AVERAGE(OFFSET(B25,0,0,-ROW(),1))-1)</f>
        <v>7.3298212823672548E-2</v>
      </c>
      <c r="F25" s="4" t="str">
        <f ca="1">IF(MONTH(A25)&lt;&gt;MONTH(A26),IF(OR(AND(E25&lt;计算结果!B$18,E25&gt;计算结果!B$19),E25&lt;计算结果!B$20),"买","卖"),F24)</f>
        <v>卖</v>
      </c>
      <c r="G25" s="4" t="str">
        <f t="shared" ca="1" si="0"/>
        <v/>
      </c>
      <c r="H25" s="3">
        <f ca="1">IF(F24="买",B25/B24-1,计算结果!B$21*(计算结果!B$22*(B25/B24-1)+(1-计算结果!B$22)*(K25/K24-1-IF(G25=1,计算结果!B$16,0))))-IF(AND(计算结果!B$21=0,G25=1),计算结果!B$16,0)</f>
        <v>-4.1559305128413548E-4</v>
      </c>
      <c r="I25" s="2">
        <f t="shared" ca="1" si="1"/>
        <v>1.0023337222870481</v>
      </c>
      <c r="J25" s="3">
        <f ca="1">1-I25/MAX(I$2:I25)</f>
        <v>6.6478311450868244E-4</v>
      </c>
      <c r="K25" s="21">
        <v>120.26</v>
      </c>
      <c r="L25" s="37">
        <v>8.1500000000000003E-2</v>
      </c>
    </row>
    <row r="26" spans="1:12" x14ac:dyDescent="0.15">
      <c r="A26" s="1">
        <v>39121</v>
      </c>
      <c r="B26" s="16">
        <v>1.0988</v>
      </c>
      <c r="C26" s="3">
        <f t="shared" si="2"/>
        <v>1.5996301433194748E-2</v>
      </c>
      <c r="D26" s="3">
        <f>IFERROR(1-B26/MAX(B$2:B26),0)</f>
        <v>0</v>
      </c>
      <c r="E26" s="3">
        <f ca="1">IFERROR(B26/AVERAGE(OFFSET(B26,0,0,-计算结果!B$17,1))-1,B26/AVERAGE(OFFSET(B26,0,0,-ROW(),1))-1)</f>
        <v>8.6535190766626302E-2</v>
      </c>
      <c r="F26" s="4" t="str">
        <f ca="1">IF(MONTH(A26)&lt;&gt;MONTH(A27),IF(OR(AND(E26&lt;计算结果!B$18,E26&gt;计算结果!B$19),E26&lt;计算结果!B$20),"买","卖"),F25)</f>
        <v>卖</v>
      </c>
      <c r="G26" s="4" t="str">
        <f t="shared" ca="1" si="0"/>
        <v/>
      </c>
      <c r="H26" s="3">
        <f ca="1">IF(F25="买",B26/B25-1,计算结果!B$21*(计算结果!B$22*(B26/B25-1)+(1-计算结果!B$22)*(K26/K25-1-IF(G26=1,计算结果!B$16,0))))-IF(AND(计算结果!B$21=0,G26=1),计算结果!B$16,0)</f>
        <v>1.1641443538998875E-3</v>
      </c>
      <c r="I26" s="2">
        <f t="shared" ca="1" si="1"/>
        <v>1.0035005834305719</v>
      </c>
      <c r="J26" s="3">
        <f ca="1">1-I26/MAX(I$2:I26)</f>
        <v>0</v>
      </c>
      <c r="K26" s="21">
        <v>120.4</v>
      </c>
      <c r="L26" s="37">
        <v>9.8799999999999999E-2</v>
      </c>
    </row>
    <row r="27" spans="1:12" x14ac:dyDescent="0.15">
      <c r="A27" s="1">
        <v>39122</v>
      </c>
      <c r="B27" s="16">
        <v>1.1017999999999999</v>
      </c>
      <c r="C27" s="3">
        <f t="shared" si="2"/>
        <v>2.7302511831086562E-3</v>
      </c>
      <c r="D27" s="3">
        <f>IFERROR(1-B27/MAX(B$2:B27),0)</f>
        <v>0</v>
      </c>
      <c r="E27" s="3">
        <f ca="1">IFERROR(B27/AVERAGE(OFFSET(B27,0,0,-计算结果!B$17,1))-1,B27/AVERAGE(OFFSET(B27,0,0,-ROW(),1))-1)</f>
        <v>8.5764099454214371E-2</v>
      </c>
      <c r="F27" s="4" t="str">
        <f ca="1">IF(MONTH(A27)&lt;&gt;MONTH(A28),IF(OR(AND(E27&lt;计算结果!B$18,E27&gt;计算结果!B$19),E27&lt;计算结果!B$20),"买","卖"),F26)</f>
        <v>卖</v>
      </c>
      <c r="G27" s="4" t="str">
        <f t="shared" ca="1" si="0"/>
        <v/>
      </c>
      <c r="H27" s="3">
        <f ca="1">IF(F26="买",B27/B26-1,计算结果!B$21*(计算结果!B$22*(B27/B26-1)+(1-计算结果!B$22)*(K27/K26-1-IF(G27=1,计算结果!B$16,0))))-IF(AND(计算结果!B$21=0,G27=1),计算结果!B$16,0)</f>
        <v>5.8139534883716593E-4</v>
      </c>
      <c r="I27" s="2">
        <f t="shared" ca="1" si="1"/>
        <v>1.0040840140023339</v>
      </c>
      <c r="J27" s="3">
        <f ca="1">1-I27/MAX(I$2:I27)</f>
        <v>0</v>
      </c>
      <c r="K27" s="21">
        <v>120.47</v>
      </c>
      <c r="L27" s="37">
        <v>0.1018</v>
      </c>
    </row>
    <row r="28" spans="1:12" x14ac:dyDescent="0.15">
      <c r="A28" s="1">
        <v>39125</v>
      </c>
      <c r="B28" s="16">
        <v>1.1415999999999999</v>
      </c>
      <c r="C28" s="3">
        <f t="shared" si="2"/>
        <v>3.6122708295516448E-2</v>
      </c>
      <c r="D28" s="3">
        <f>IFERROR(1-B28/MAX(B$2:B28),0)</f>
        <v>0</v>
      </c>
      <c r="E28" s="3">
        <f ca="1">IFERROR(B28/AVERAGE(OFFSET(B28,0,0,-计算结果!B$17,1))-1,B28/AVERAGE(OFFSET(B28,0,0,-ROW(),1))-1)</f>
        <v>0.11980120324352583</v>
      </c>
      <c r="F28" s="4" t="str">
        <f ca="1">IF(MONTH(A28)&lt;&gt;MONTH(A29),IF(OR(AND(E28&lt;计算结果!B$18,E28&gt;计算结果!B$19),E28&lt;计算结果!B$20),"买","卖"),F27)</f>
        <v>卖</v>
      </c>
      <c r="G28" s="4" t="str">
        <f t="shared" ca="1" si="0"/>
        <v/>
      </c>
      <c r="H28" s="3">
        <f ca="1">IF(F27="买",B28/B27-1,计算结果!B$21*(计算结果!B$22*(B28/B27-1)+(1-计算结果!B$22)*(K28/K27-1-IF(G28=1,计算结果!B$16,0))))-IF(AND(计算结果!B$21=0,G28=1),计算结果!B$16,0)</f>
        <v>1.6601643562719204E-4</v>
      </c>
      <c r="I28" s="2">
        <f t="shared" ca="1" si="1"/>
        <v>1.0042507084514087</v>
      </c>
      <c r="J28" s="3">
        <f ca="1">1-I28/MAX(I$2:I28)</f>
        <v>0</v>
      </c>
      <c r="K28" s="21">
        <v>120.49</v>
      </c>
      <c r="L28" s="37">
        <v>0.1416</v>
      </c>
    </row>
    <row r="29" spans="1:12" x14ac:dyDescent="0.15">
      <c r="A29" s="1">
        <v>39126</v>
      </c>
      <c r="B29" s="16">
        <v>1.1706000000000001</v>
      </c>
      <c r="C29" s="3">
        <f t="shared" si="2"/>
        <v>2.5402943237561537E-2</v>
      </c>
      <c r="D29" s="3">
        <f>IFERROR(1-B29/MAX(B$2:B29),0)</f>
        <v>0</v>
      </c>
      <c r="E29" s="3">
        <f ca="1">IFERROR(B29/AVERAGE(OFFSET(B29,0,0,-计算结果!B$17,1))-1,B29/AVERAGE(OFFSET(B29,0,0,-ROW(),1))-1)</f>
        <v>0.14220001254521497</v>
      </c>
      <c r="F29" s="4" t="str">
        <f ca="1">IF(MONTH(A29)&lt;&gt;MONTH(A30),IF(OR(AND(E29&lt;计算结果!B$18,E29&gt;计算结果!B$19),E29&lt;计算结果!B$20),"买","卖"),F28)</f>
        <v>卖</v>
      </c>
      <c r="G29" s="4" t="str">
        <f t="shared" ca="1" si="0"/>
        <v/>
      </c>
      <c r="H29" s="3">
        <f ca="1">IF(F28="买",B29/B28-1,计算结果!B$21*(计算结果!B$22*(B29/B28-1)+(1-计算结果!B$22)*(K29/K28-1-IF(G29=1,计算结果!B$16,0))))-IF(AND(计算结果!B$21=0,G29=1),计算结果!B$16,0)</f>
        <v>-8.2994439372541251E-5</v>
      </c>
      <c r="I29" s="2">
        <f t="shared" ca="1" si="1"/>
        <v>1.0041673612268713</v>
      </c>
      <c r="J29" s="3">
        <f ca="1">1-I29/MAX(I$2:I29)</f>
        <v>8.2994439372541251E-5</v>
      </c>
      <c r="K29" s="21">
        <v>120.48</v>
      </c>
      <c r="L29" s="37">
        <v>0.1706</v>
      </c>
    </row>
    <row r="30" spans="1:12" x14ac:dyDescent="0.15">
      <c r="A30" s="1">
        <v>39127</v>
      </c>
      <c r="B30" s="16">
        <v>1.1960999999999999</v>
      </c>
      <c r="C30" s="3">
        <f t="shared" si="2"/>
        <v>2.1783700666324846E-2</v>
      </c>
      <c r="D30" s="3">
        <f>IFERROR(1-B30/MAX(B$2:B30),0)</f>
        <v>0</v>
      </c>
      <c r="E30" s="3">
        <f ca="1">IFERROR(B30/AVERAGE(OFFSET(B30,0,0,-计算结果!B$17,1))-1,B30/AVERAGE(OFFSET(B30,0,0,-ROW(),1))-1)</f>
        <v>0.16039582099738059</v>
      </c>
      <c r="F30" s="4" t="str">
        <f ca="1">IF(MONTH(A30)&lt;&gt;MONTH(A31),IF(OR(AND(E30&lt;计算结果!B$18,E30&gt;计算结果!B$19),E30&lt;计算结果!B$20),"买","卖"),F29)</f>
        <v>卖</v>
      </c>
      <c r="G30" s="4" t="str">
        <f t="shared" ca="1" si="0"/>
        <v/>
      </c>
      <c r="H30" s="3">
        <f ca="1">IF(F29="买",B30/B29-1,计算结果!B$21*(计算结果!B$22*(B30/B29-1)+(1-计算结果!B$22)*(K30/K29-1-IF(G30=1,计算结果!B$16,0))))-IF(AND(计算结果!B$21=0,G30=1),计算结果!B$16,0)</f>
        <v>5.8100929614868235E-4</v>
      </c>
      <c r="I30" s="2">
        <f t="shared" ca="1" si="1"/>
        <v>1.0047507917986331</v>
      </c>
      <c r="J30" s="3">
        <f ca="1">1-I30/MAX(I$2:I30)</f>
        <v>0</v>
      </c>
      <c r="K30" s="21">
        <v>120.55</v>
      </c>
      <c r="L30" s="37">
        <v>0.1961</v>
      </c>
    </row>
    <row r="31" spans="1:12" x14ac:dyDescent="0.15">
      <c r="A31" s="1">
        <v>39128</v>
      </c>
      <c r="B31" s="16">
        <v>1.2164999999999999</v>
      </c>
      <c r="C31" s="3">
        <f t="shared" si="2"/>
        <v>1.7055430147980832E-2</v>
      </c>
      <c r="D31" s="3">
        <f>IFERROR(1-B31/MAX(B$2:B31),0)</f>
        <v>0</v>
      </c>
      <c r="E31" s="3">
        <f ca="1">IFERROR(B31/AVERAGE(OFFSET(B31,0,0,-计算结果!B$17,1))-1,B31/AVERAGE(OFFSET(B31,0,0,-ROW(),1))-1)</f>
        <v>0.17314071902484174</v>
      </c>
      <c r="F31" s="4" t="str">
        <f ca="1">IF(MONTH(A31)&lt;&gt;MONTH(A32),IF(OR(AND(E31&lt;计算结果!B$18,E31&gt;计算结果!B$19),E31&lt;计算结果!B$20),"买","卖"),F30)</f>
        <v>卖</v>
      </c>
      <c r="G31" s="4" t="str">
        <f t="shared" ca="1" si="0"/>
        <v/>
      </c>
      <c r="H31" s="3">
        <f ca="1">IF(F30="买",B31/B30-1,计算结果!B$21*(计算结果!B$22*(B31/B30-1)+(1-计算结果!B$22)*(K31/K30-1-IF(G31=1,计算结果!B$16,0))))-IF(AND(计算结果!B$21=0,G31=1),计算结果!B$16,0)</f>
        <v>6.6362505184569542E-4</v>
      </c>
      <c r="I31" s="2">
        <f t="shared" ca="1" si="1"/>
        <v>1.0054175695949326</v>
      </c>
      <c r="J31" s="3">
        <f ca="1">1-I31/MAX(I$2:I31)</f>
        <v>0</v>
      </c>
      <c r="K31" s="21">
        <v>120.63</v>
      </c>
      <c r="L31" s="37">
        <v>0.2165</v>
      </c>
    </row>
    <row r="32" spans="1:12" x14ac:dyDescent="0.15">
      <c r="A32" s="1">
        <v>39129</v>
      </c>
      <c r="B32" s="16">
        <v>1.2147999999999999</v>
      </c>
      <c r="C32" s="3">
        <f t="shared" si="2"/>
        <v>-1.3974517057131486E-3</v>
      </c>
      <c r="D32" s="3">
        <f>IFERROR(1-B32/MAX(B$2:B32),0)</f>
        <v>1.3974517057131486E-3</v>
      </c>
      <c r="E32" s="3">
        <f ca="1">IFERROR(B32/AVERAGE(OFFSET(B32,0,0,-计算结果!B$17,1))-1,B32/AVERAGE(OFFSET(B32,0,0,-ROW(),1))-1)</f>
        <v>0.16505587248945019</v>
      </c>
      <c r="F32" s="4" t="str">
        <f ca="1">IF(MONTH(A32)&lt;&gt;MONTH(A33),IF(OR(AND(E32&lt;计算结果!B$18,E32&gt;计算结果!B$19),E32&lt;计算结果!B$20),"买","卖"),F31)</f>
        <v>卖</v>
      </c>
      <c r="G32" s="4" t="str">
        <f t="shared" ref="G32:G95" ca="1" si="3">IF(F31&lt;&gt;F32,1,"")</f>
        <v/>
      </c>
      <c r="H32" s="3">
        <f ca="1">IF(F31="买",B32/B31-1,计算结果!B$21*(计算结果!B$22*(B32/B31-1)+(1-计算结果!B$22)*(K32/K31-1-IF(G32=1,计算结果!B$16,0))))-IF(AND(计算结果!B$21=0,G32=1),计算结果!B$16,0)</f>
        <v>8.289811821271531E-4</v>
      </c>
      <c r="I32" s="2">
        <f t="shared" ref="I32:I95" ca="1" si="4">IFERROR(I31*(1+H32),I31)</f>
        <v>1.0062510418403068</v>
      </c>
      <c r="J32" s="3">
        <f ca="1">1-I32/MAX(I$2:I32)</f>
        <v>0</v>
      </c>
      <c r="K32" s="21">
        <v>120.73</v>
      </c>
      <c r="L32" s="37">
        <v>0.21479999999999999</v>
      </c>
    </row>
    <row r="33" spans="1:12" x14ac:dyDescent="0.15">
      <c r="A33" s="1">
        <v>39139</v>
      </c>
      <c r="B33" s="16">
        <v>1.2707999999999999</v>
      </c>
      <c r="C33" s="3">
        <f t="shared" si="2"/>
        <v>4.6098123147843229E-2</v>
      </c>
      <c r="D33" s="3">
        <f>IFERROR(1-B33/MAX(B$2:B33),0)</f>
        <v>0</v>
      </c>
      <c r="E33" s="3">
        <f ca="1">IFERROR(B33/AVERAGE(OFFSET(B33,0,0,-计算结果!B$17,1))-1,B33/AVERAGE(OFFSET(B33,0,0,-ROW(),1))-1)</f>
        <v>0.21048746219608017</v>
      </c>
      <c r="F33" s="4" t="str">
        <f ca="1">IF(MONTH(A33)&lt;&gt;MONTH(A34),IF(OR(AND(E33&lt;计算结果!B$18,E33&gt;计算结果!B$19),E33&lt;计算结果!B$20),"买","卖"),F32)</f>
        <v>卖</v>
      </c>
      <c r="G33" s="4" t="str">
        <f t="shared" ca="1" si="3"/>
        <v/>
      </c>
      <c r="H33" s="3">
        <f ca="1">IF(F32="买",B33/B32-1,计算结果!B$21*(计算结果!B$22*(B33/B32-1)+(1-计算结果!B$22)*(K33/K32-1-IF(G33=1,计算结果!B$16,0))))-IF(AND(计算结果!B$21=0,G33=1),计算结果!B$16,0)</f>
        <v>6.626356332311012E-4</v>
      </c>
      <c r="I33" s="2">
        <f t="shared" ca="1" si="4"/>
        <v>1.006917819636606</v>
      </c>
      <c r="J33" s="3">
        <f ca="1">1-I33/MAX(I$2:I33)</f>
        <v>0</v>
      </c>
      <c r="K33" s="21">
        <v>120.81</v>
      </c>
      <c r="L33" s="37">
        <v>0.27079999999999999</v>
      </c>
    </row>
    <row r="34" spans="1:12" x14ac:dyDescent="0.15">
      <c r="A34" s="1">
        <v>39140</v>
      </c>
      <c r="B34" s="16">
        <v>1.1718</v>
      </c>
      <c r="C34" s="3">
        <f t="shared" si="2"/>
        <v>-7.790368271954673E-2</v>
      </c>
      <c r="D34" s="3">
        <f>IFERROR(1-B34/MAX(B$2:B34),0)</f>
        <v>7.790368271954673E-2</v>
      </c>
      <c r="E34" s="3">
        <f ca="1">IFERROR(B34/AVERAGE(OFFSET(B34,0,0,-计算结果!B$17,1))-1,B34/AVERAGE(OFFSET(B34,0,0,-ROW(),1))-1)</f>
        <v>0.11226996335521289</v>
      </c>
      <c r="F34" s="4" t="str">
        <f ca="1">IF(MONTH(A34)&lt;&gt;MONTH(A35),IF(OR(AND(E34&lt;计算结果!B$18,E34&gt;计算结果!B$19),E34&lt;计算结果!B$20),"买","卖"),F33)</f>
        <v>卖</v>
      </c>
      <c r="G34" s="4" t="str">
        <f t="shared" ca="1" si="3"/>
        <v/>
      </c>
      <c r="H34" s="3">
        <f ca="1">IF(F33="买",B34/B33-1,计算结果!B$21*(计算结果!B$22*(B34/B33-1)+(1-计算结果!B$22)*(K34/K33-1-IF(G34=1,计算结果!B$16,0))))-IF(AND(计算结果!B$21=0,G34=1),计算结果!B$16,0)</f>
        <v>-3.3937587948017489E-3</v>
      </c>
      <c r="I34" s="2">
        <f t="shared" ca="1" si="4"/>
        <v>1.0035005834305717</v>
      </c>
      <c r="J34" s="3">
        <f ca="1">1-I34/MAX(I$2:I34)</f>
        <v>3.3937587948017489E-3</v>
      </c>
      <c r="K34" s="21">
        <v>120.4</v>
      </c>
      <c r="L34" s="37">
        <v>0.17180000000000001</v>
      </c>
    </row>
    <row r="35" spans="1:12" hidden="1" x14ac:dyDescent="0.15">
      <c r="A35" s="1">
        <v>39141</v>
      </c>
      <c r="B35" s="16">
        <v>1.2393000000000001</v>
      </c>
      <c r="C35" s="3">
        <f t="shared" si="2"/>
        <v>5.760368663594484E-2</v>
      </c>
      <c r="D35" s="3">
        <f>IFERROR(1-B35/MAX(B$2:B35),0)</f>
        <v>2.4787535410764727E-2</v>
      </c>
      <c r="E35" s="3">
        <f ca="1">IFERROR(B35/AVERAGE(OFFSET(B35,0,0,-计算结果!B$17,1))-1,B35/AVERAGE(OFFSET(B35,0,0,-ROW(),1))-1)</f>
        <v>0.17027120856535816</v>
      </c>
      <c r="F35" s="4" t="str">
        <f ca="1">IF(MONTH(A35)&lt;&gt;MONTH(A36),IF(OR(AND(E35&lt;计算结果!B$18,E35&gt;计算结果!B$19),E35&lt;计算结果!B$20),"买","卖"),F34)</f>
        <v>买</v>
      </c>
      <c r="G35" s="4">
        <f t="shared" ca="1" si="3"/>
        <v>1</v>
      </c>
      <c r="H35" s="3">
        <f ca="1">IF(F34="买",B35/B34-1,计算结果!B$21*(计算结果!B$22*(B35/B34-1)+(1-计算结果!B$22)*(K35/K34-1-IF(G35=1,计算结果!B$16,0))))-IF(AND(计算结果!B$21=0,G35=1),计算结果!B$16,0)</f>
        <v>-1.6677740863788575E-3</v>
      </c>
      <c r="I35" s="2">
        <f t="shared" ca="1" si="4"/>
        <v>1.0018269711618601</v>
      </c>
      <c r="J35" s="3">
        <f ca="1">1-I35/MAX(I$2:I35)</f>
        <v>5.0558728582071888E-3</v>
      </c>
      <c r="K35" s="21">
        <v>120.44</v>
      </c>
      <c r="L35" s="37">
        <v>0.23930000000000001</v>
      </c>
    </row>
    <row r="36" spans="1:12" hidden="1" x14ac:dyDescent="0.15">
      <c r="A36" s="1">
        <v>39142</v>
      </c>
      <c r="B36" s="16">
        <v>1.2564</v>
      </c>
      <c r="C36" s="3">
        <f t="shared" si="2"/>
        <v>1.3798111837327376E-2</v>
      </c>
      <c r="D36" s="3">
        <f>IFERROR(1-B36/MAX(B$2:B36),0)</f>
        <v>1.1331444759206777E-2</v>
      </c>
      <c r="E36" s="3">
        <f ca="1">IFERROR(B36/AVERAGE(OFFSET(B36,0,0,-计算结果!B$17,1))-1,B36/AVERAGE(OFFSET(B36,0,0,-ROW(),1))-1)</f>
        <v>0.18013305816396907</v>
      </c>
      <c r="F36" s="4" t="str">
        <f ca="1">IF(MONTH(A36)&lt;&gt;MONTH(A37),IF(OR(AND(E36&lt;计算结果!B$18,E36&gt;计算结果!B$19),E36&lt;计算结果!B$20),"买","卖"),F35)</f>
        <v>买</v>
      </c>
      <c r="G36" s="4" t="str">
        <f t="shared" ca="1" si="3"/>
        <v/>
      </c>
      <c r="H36" s="3">
        <f ca="1">IF(F35="买",B36/B35-1,计算结果!B$21*(计算结果!B$22*(B36/B35-1)+(1-计算结果!B$22)*(K36/K35-1-IF(G36=1,计算结果!B$16,0))))-IF(AND(计算结果!B$21=0,G36=1),计算结果!B$16,0)</f>
        <v>1.3798111837327376E-2</v>
      </c>
      <c r="I36" s="2">
        <f t="shared" ca="1" si="4"/>
        <v>1.0156502917516024</v>
      </c>
      <c r="J36" s="3">
        <f ca="1">1-I36/MAX(I$2:I36)</f>
        <v>0</v>
      </c>
      <c r="K36" s="21">
        <v>120.64</v>
      </c>
      <c r="L36" s="37">
        <v>0.25640000000000002</v>
      </c>
    </row>
    <row r="37" spans="1:12" hidden="1" x14ac:dyDescent="0.15">
      <c r="A37" s="1">
        <v>39143</v>
      </c>
      <c r="B37" s="16">
        <v>1.2930999999999999</v>
      </c>
      <c r="C37" s="3">
        <f t="shared" si="2"/>
        <v>2.9210442534224779E-2</v>
      </c>
      <c r="D37" s="3">
        <f>IFERROR(1-B37/MAX(B$2:B37),0)</f>
        <v>0</v>
      </c>
      <c r="E37" s="3">
        <f ca="1">IFERROR(B37/AVERAGE(OFFSET(B37,0,0,-计算结果!B$17,1))-1,B37/AVERAGE(OFFSET(B37,0,0,-ROW(),1))-1)</f>
        <v>0.20740759953313437</v>
      </c>
      <c r="F37" s="4" t="str">
        <f ca="1">IF(MONTH(A37)&lt;&gt;MONTH(A38),IF(OR(AND(E37&lt;计算结果!B$18,E37&gt;计算结果!B$19),E37&lt;计算结果!B$20),"买","卖"),F36)</f>
        <v>买</v>
      </c>
      <c r="G37" s="4" t="str">
        <f t="shared" ca="1" si="3"/>
        <v/>
      </c>
      <c r="H37" s="3">
        <f ca="1">IF(F36="买",B37/B36-1,计算结果!B$21*(计算结果!B$22*(B37/B36-1)+(1-计算结果!B$22)*(K37/K36-1-IF(G37=1,计算结果!B$16,0))))-IF(AND(计算结果!B$21=0,G37=1),计算结果!B$16,0)</f>
        <v>2.9210442534224779E-2</v>
      </c>
      <c r="I37" s="2">
        <f t="shared" ca="1" si="4"/>
        <v>1.0453178862336812</v>
      </c>
      <c r="J37" s="3">
        <f ca="1">1-I37/MAX(I$2:I37)</f>
        <v>0</v>
      </c>
      <c r="K37" s="21">
        <v>120.65</v>
      </c>
      <c r="L37" s="37">
        <v>0.29310000000000003</v>
      </c>
    </row>
    <row r="38" spans="1:12" hidden="1" x14ac:dyDescent="0.15">
      <c r="A38" s="1">
        <v>39146</v>
      </c>
      <c r="B38" s="16">
        <v>1.3069999999999999</v>
      </c>
      <c r="C38" s="3">
        <f t="shared" si="2"/>
        <v>1.074936199829879E-2</v>
      </c>
      <c r="D38" s="3">
        <f>IFERROR(1-B38/MAX(B$2:B38),0)</f>
        <v>0</v>
      </c>
      <c r="E38" s="3">
        <f ca="1">IFERROR(B38/AVERAGE(OFFSET(B38,0,0,-计算结果!B$17,1))-1,B38/AVERAGE(OFFSET(B38,0,0,-ROW(),1))-1)</f>
        <v>0.21316040339170139</v>
      </c>
      <c r="F38" s="4" t="str">
        <f ca="1">IF(MONTH(A38)&lt;&gt;MONTH(A39),IF(OR(AND(E38&lt;计算结果!B$18,E38&gt;计算结果!B$19),E38&lt;计算结果!B$20),"买","卖"),F37)</f>
        <v>买</v>
      </c>
      <c r="G38" s="4" t="str">
        <f t="shared" ca="1" si="3"/>
        <v/>
      </c>
      <c r="H38" s="3">
        <f ca="1">IF(F37="买",B38/B37-1,计算结果!B$21*(计算结果!B$22*(B38/B37-1)+(1-计算结果!B$22)*(K38/K37-1-IF(G38=1,计算结果!B$16,0))))-IF(AND(计算结果!B$21=0,G38=1),计算结果!B$16,0)</f>
        <v>1.074936199829879E-2</v>
      </c>
      <c r="I38" s="2">
        <f t="shared" ca="1" si="4"/>
        <v>1.0565543865961036</v>
      </c>
      <c r="J38" s="3">
        <f ca="1">1-I38/MAX(I$2:I38)</f>
        <v>0</v>
      </c>
      <c r="K38" s="21">
        <v>120.69</v>
      </c>
      <c r="L38" s="37">
        <v>0.307</v>
      </c>
    </row>
    <row r="39" spans="1:12" hidden="1" x14ac:dyDescent="0.15">
      <c r="A39" s="1">
        <v>39147</v>
      </c>
      <c r="B39" s="16">
        <v>1.3268</v>
      </c>
      <c r="C39" s="3">
        <f t="shared" si="2"/>
        <v>1.5149196633511997E-2</v>
      </c>
      <c r="D39" s="3">
        <f>IFERROR(1-B39/MAX(B$2:B39),0)</f>
        <v>0</v>
      </c>
      <c r="E39" s="3">
        <f ca="1">IFERROR(B39/AVERAGE(OFFSET(B39,0,0,-计算结果!B$17,1))-1,B39/AVERAGE(OFFSET(B39,0,0,-ROW(),1))-1)</f>
        <v>0.22408033251757753</v>
      </c>
      <c r="F39" s="4" t="str">
        <f ca="1">IF(MONTH(A39)&lt;&gt;MONTH(A40),IF(OR(AND(E39&lt;计算结果!B$18,E39&gt;计算结果!B$19),E39&lt;计算结果!B$20),"买","卖"),F38)</f>
        <v>买</v>
      </c>
      <c r="G39" s="4" t="str">
        <f t="shared" ca="1" si="3"/>
        <v/>
      </c>
      <c r="H39" s="3">
        <f ca="1">IF(F38="买",B39/B38-1,计算结果!B$21*(计算结果!B$22*(B39/B38-1)+(1-计算结果!B$22)*(K39/K38-1-IF(G39=1,计算结果!B$16,0))))-IF(AND(计算结果!B$21=0,G39=1),计算结果!B$16,0)</f>
        <v>1.5149196633511997E-2</v>
      </c>
      <c r="I39" s="2">
        <f t="shared" ca="1" si="4"/>
        <v>1.0725603367526475</v>
      </c>
      <c r="J39" s="3">
        <f ca="1">1-I39/MAX(I$2:I39)</f>
        <v>0</v>
      </c>
      <c r="K39" s="21">
        <v>120.67</v>
      </c>
      <c r="L39" s="37">
        <v>0.32679999999999998</v>
      </c>
    </row>
    <row r="40" spans="1:12" hidden="1" x14ac:dyDescent="0.15">
      <c r="A40" s="1">
        <v>39148</v>
      </c>
      <c r="B40" s="16">
        <v>1.3647</v>
      </c>
      <c r="C40" s="3">
        <f t="shared" si="2"/>
        <v>2.8564968344890085E-2</v>
      </c>
      <c r="D40" s="3">
        <f>IFERROR(1-B40/MAX(B$2:B40),0)</f>
        <v>0</v>
      </c>
      <c r="E40" s="3">
        <f ca="1">IFERROR(B40/AVERAGE(OFFSET(B40,0,0,-计算结果!B$17,1))-1,B40/AVERAGE(OFFSET(B40,0,0,-ROW(),1))-1)</f>
        <v>0.25073848214600436</v>
      </c>
      <c r="F40" s="4" t="str">
        <f ca="1">IF(MONTH(A40)&lt;&gt;MONTH(A41),IF(OR(AND(E40&lt;计算结果!B$18,E40&gt;计算结果!B$19),E40&lt;计算结果!B$20),"买","卖"),F39)</f>
        <v>买</v>
      </c>
      <c r="G40" s="4" t="str">
        <f t="shared" ca="1" si="3"/>
        <v/>
      </c>
      <c r="H40" s="3">
        <f ca="1">IF(F39="买",B40/B39-1,计算结果!B$21*(计算结果!B$22*(B40/B39-1)+(1-计算结果!B$22)*(K40/K39-1-IF(G40=1,计算结果!B$16,0))))-IF(AND(计算结果!B$21=0,G40=1),计算结果!B$16,0)</f>
        <v>2.8564968344890085E-2</v>
      </c>
      <c r="I40" s="2">
        <f t="shared" ca="1" si="4"/>
        <v>1.1031979888199714</v>
      </c>
      <c r="J40" s="3">
        <f ca="1">1-I40/MAX(I$2:I40)</f>
        <v>0</v>
      </c>
      <c r="K40" s="21">
        <v>120.55</v>
      </c>
      <c r="L40" s="37">
        <v>0.36470000000000002</v>
      </c>
    </row>
    <row r="41" spans="1:12" hidden="1" x14ac:dyDescent="0.15">
      <c r="A41" s="1">
        <v>39149</v>
      </c>
      <c r="B41" s="16">
        <v>1.407</v>
      </c>
      <c r="C41" s="3">
        <f t="shared" si="2"/>
        <v>3.0995823257858879E-2</v>
      </c>
      <c r="D41" s="3">
        <f>IFERROR(1-B41/MAX(B$2:B41),0)</f>
        <v>0</v>
      </c>
      <c r="E41" s="3">
        <f ca="1">IFERROR(B41/AVERAGE(OFFSET(B41,0,0,-计算结果!B$17,1))-1,B41/AVERAGE(OFFSET(B41,0,0,-ROW(),1))-1)</f>
        <v>0.28024021564813872</v>
      </c>
      <c r="F41" s="4" t="str">
        <f ca="1">IF(MONTH(A41)&lt;&gt;MONTH(A42),IF(OR(AND(E41&lt;计算结果!B$18,E41&gt;计算结果!B$19),E41&lt;计算结果!B$20),"买","卖"),F40)</f>
        <v>买</v>
      </c>
      <c r="G41" s="4" t="str">
        <f t="shared" ca="1" si="3"/>
        <v/>
      </c>
      <c r="H41" s="3">
        <f ca="1">IF(F40="买",B41/B40-1,计算结果!B$21*(计算结果!B$22*(B41/B40-1)+(1-计算结果!B$22)*(K41/K40-1-IF(G41=1,计算结果!B$16,0))))-IF(AND(计算结果!B$21=0,G41=1),计算结果!B$16,0)</f>
        <v>3.0995823257858879E-2</v>
      </c>
      <c r="I41" s="2">
        <f t="shared" ca="1" si="4"/>
        <v>1.1373925186998606</v>
      </c>
      <c r="J41" s="3">
        <f ca="1">1-I41/MAX(I$2:I41)</f>
        <v>0</v>
      </c>
      <c r="K41" s="21">
        <v>120.55</v>
      </c>
      <c r="L41" s="37">
        <v>0.40699999999999997</v>
      </c>
    </row>
    <row r="42" spans="1:12" hidden="1" x14ac:dyDescent="0.15">
      <c r="A42" s="1">
        <v>39150</v>
      </c>
      <c r="B42" s="16">
        <v>1.4436</v>
      </c>
      <c r="C42" s="3">
        <f t="shared" si="2"/>
        <v>2.6012793176972249E-2</v>
      </c>
      <c r="D42" s="3">
        <f>IFERROR(1-B42/MAX(B$2:B42),0)</f>
        <v>0</v>
      </c>
      <c r="E42" s="3">
        <f ca="1">IFERROR(B42/AVERAGE(OFFSET(B42,0,0,-计算结果!B$17,1))-1,B42/AVERAGE(OFFSET(B42,0,0,-ROW(),1))-1)</f>
        <v>0.30357390632123527</v>
      </c>
      <c r="F42" s="4" t="str">
        <f ca="1">IF(MONTH(A42)&lt;&gt;MONTH(A43),IF(OR(AND(E42&lt;计算结果!B$18,E42&gt;计算结果!B$19),E42&lt;计算结果!B$20),"买","卖"),F41)</f>
        <v>买</v>
      </c>
      <c r="G42" s="4" t="str">
        <f t="shared" ca="1" si="3"/>
        <v/>
      </c>
      <c r="H42" s="3">
        <f ca="1">IF(F41="买",B42/B41-1,计算结果!B$21*(计算结果!B$22*(B42/B41-1)+(1-计算结果!B$22)*(K42/K41-1-IF(G42=1,计算结果!B$16,0))))-IF(AND(计算结果!B$21=0,G42=1),计算结果!B$16,0)</f>
        <v>2.6012793176972249E-2</v>
      </c>
      <c r="I42" s="2">
        <f t="shared" ca="1" si="4"/>
        <v>1.1669792750498356</v>
      </c>
      <c r="J42" s="3">
        <f ca="1">1-I42/MAX(I$2:I42)</f>
        <v>0</v>
      </c>
      <c r="K42" s="21">
        <v>120.56</v>
      </c>
      <c r="L42" s="37">
        <v>0.44359999999999999</v>
      </c>
    </row>
    <row r="43" spans="1:12" hidden="1" x14ac:dyDescent="0.15">
      <c r="A43" s="1">
        <v>39153</v>
      </c>
      <c r="B43" s="16">
        <v>1.5154999999999998</v>
      </c>
      <c r="C43" s="3">
        <f t="shared" si="2"/>
        <v>4.9806040454419387E-2</v>
      </c>
      <c r="D43" s="3">
        <f>IFERROR(1-B43/MAX(B$2:B43),0)</f>
        <v>0</v>
      </c>
      <c r="E43" s="3">
        <f ca="1">IFERROR(B43/AVERAGE(OFFSET(B43,0,0,-计算结果!B$17,1))-1,B43/AVERAGE(OFFSET(B43,0,0,-ROW(),1))-1)</f>
        <v>0.35659724294324757</v>
      </c>
      <c r="F43" s="4" t="str">
        <f ca="1">IF(MONTH(A43)&lt;&gt;MONTH(A44),IF(OR(AND(E43&lt;计算结果!B$18,E43&gt;计算结果!B$19),E43&lt;计算结果!B$20),"买","卖"),F42)</f>
        <v>买</v>
      </c>
      <c r="G43" s="4" t="str">
        <f t="shared" ca="1" si="3"/>
        <v/>
      </c>
      <c r="H43" s="3">
        <f ca="1">IF(F42="买",B43/B42-1,计算结果!B$21*(计算结果!B$22*(B43/B42-1)+(1-计算结果!B$22)*(K43/K42-1-IF(G43=1,计算结果!B$16,0))))-IF(AND(计算结果!B$21=0,G43=1),计算结果!B$16,0)</f>
        <v>4.9806040454419387E-2</v>
      </c>
      <c r="I43" s="2">
        <f t="shared" ca="1" si="4"/>
        <v>1.2251018920324366</v>
      </c>
      <c r="J43" s="3">
        <f ca="1">1-I43/MAX(I$2:I43)</f>
        <v>0</v>
      </c>
      <c r="K43" s="21">
        <v>120.52</v>
      </c>
      <c r="L43" s="37">
        <v>0.51549999999999996</v>
      </c>
    </row>
    <row r="44" spans="1:12" hidden="1" x14ac:dyDescent="0.15">
      <c r="A44" s="1">
        <v>39154</v>
      </c>
      <c r="B44" s="16">
        <v>1.5192999999999999</v>
      </c>
      <c r="C44" s="3">
        <f t="shared" si="2"/>
        <v>2.507423292642752E-3</v>
      </c>
      <c r="D44" s="3">
        <f>IFERROR(1-B44/MAX(B$2:B44),0)</f>
        <v>0</v>
      </c>
      <c r="E44" s="3">
        <f ca="1">IFERROR(B44/AVERAGE(OFFSET(B44,0,0,-计算结果!B$17,1))-1,B44/AVERAGE(OFFSET(B44,0,0,-ROW(),1))-1)</f>
        <v>0.34870734058783315</v>
      </c>
      <c r="F44" s="4" t="str">
        <f ca="1">IF(MONTH(A44)&lt;&gt;MONTH(A45),IF(OR(AND(E44&lt;计算结果!B$18,E44&gt;计算结果!B$19),E44&lt;计算结果!B$20),"买","卖"),F43)</f>
        <v>买</v>
      </c>
      <c r="G44" s="4" t="str">
        <f t="shared" ca="1" si="3"/>
        <v/>
      </c>
      <c r="H44" s="3">
        <f ca="1">IF(F43="买",B44/B43-1,计算结果!B$21*(计算结果!B$22*(B44/B43-1)+(1-计算结果!B$22)*(K44/K43-1-IF(G44=1,计算结果!B$16,0))))-IF(AND(计算结果!B$21=0,G44=1),计算结果!B$16,0)</f>
        <v>2.507423292642752E-3</v>
      </c>
      <c r="I44" s="2">
        <f t="shared" ca="1" si="4"/>
        <v>1.2281737410523794</v>
      </c>
      <c r="J44" s="3">
        <f ca="1">1-I44/MAX(I$2:I44)</f>
        <v>0</v>
      </c>
      <c r="K44" s="21">
        <v>120.53</v>
      </c>
      <c r="L44" s="37">
        <v>0.51929999999999998</v>
      </c>
    </row>
    <row r="45" spans="1:12" hidden="1" x14ac:dyDescent="0.15">
      <c r="A45" s="1">
        <v>39155</v>
      </c>
      <c r="B45" s="16">
        <v>1.5407999999999999</v>
      </c>
      <c r="C45" s="3">
        <f t="shared" si="2"/>
        <v>1.4151253866912405E-2</v>
      </c>
      <c r="D45" s="3">
        <f>IFERROR(1-B45/MAX(B$2:B45),0)</f>
        <v>0</v>
      </c>
      <c r="E45" s="3">
        <f ca="1">IFERROR(B45/AVERAGE(OFFSET(B45,0,0,-计算结果!B$17,1))-1,B45/AVERAGE(OFFSET(B45,0,0,-ROW(),1))-1)</f>
        <v>0.35645472061657024</v>
      </c>
      <c r="F45" s="4" t="str">
        <f ca="1">IF(MONTH(A45)&lt;&gt;MONTH(A46),IF(OR(AND(E45&lt;计算结果!B$18,E45&gt;计算结果!B$19),E45&lt;计算结果!B$20),"买","卖"),F44)</f>
        <v>买</v>
      </c>
      <c r="G45" s="4" t="str">
        <f t="shared" ca="1" si="3"/>
        <v/>
      </c>
      <c r="H45" s="3">
        <f ca="1">IF(F44="买",B45/B44-1,计算结果!B$21*(计算结果!B$22*(B45/B44-1)+(1-计算结果!B$22)*(K45/K44-1-IF(G45=1,计算结果!B$16,0))))-IF(AND(计算结果!B$21=0,G45=1),计算结果!B$16,0)</f>
        <v>1.4151253866912405E-2</v>
      </c>
      <c r="I45" s="2">
        <f t="shared" ca="1" si="4"/>
        <v>1.2455539394546873</v>
      </c>
      <c r="J45" s="3">
        <f ca="1">1-I45/MAX(I$2:I45)</f>
        <v>0</v>
      </c>
      <c r="K45" s="21">
        <v>120.56</v>
      </c>
      <c r="L45" s="37">
        <v>0.54079999999999995</v>
      </c>
    </row>
    <row r="46" spans="1:12" hidden="1" x14ac:dyDescent="0.15">
      <c r="A46" s="1">
        <v>39156</v>
      </c>
      <c r="B46" s="16">
        <v>1.5811999999999999</v>
      </c>
      <c r="C46" s="3">
        <f t="shared" si="2"/>
        <v>2.622014537902384E-2</v>
      </c>
      <c r="D46" s="3">
        <f>IFERROR(1-B46/MAX(B$2:B46),0)</f>
        <v>0</v>
      </c>
      <c r="E46" s="3">
        <f ca="1">IFERROR(B46/AVERAGE(OFFSET(B46,0,0,-计算结果!B$17,1))-1,B46/AVERAGE(OFFSET(B46,0,0,-ROW(),1))-1)</f>
        <v>0.3799991854292688</v>
      </c>
      <c r="F46" s="4" t="str">
        <f ca="1">IF(MONTH(A46)&lt;&gt;MONTH(A47),IF(OR(AND(E46&lt;计算结果!B$18,E46&gt;计算结果!B$19),E46&lt;计算结果!B$20),"买","卖"),F45)</f>
        <v>买</v>
      </c>
      <c r="G46" s="4" t="str">
        <f t="shared" ca="1" si="3"/>
        <v/>
      </c>
      <c r="H46" s="3">
        <f ca="1">IF(F45="买",B46/B45-1,计算结果!B$21*(计算结果!B$22*(B46/B45-1)+(1-计算结果!B$22)*(K46/K45-1-IF(G46=1,计算结果!B$16,0))))-IF(AND(计算结果!B$21=0,G46=1),计算结果!B$16,0)</f>
        <v>2.622014537902384E-2</v>
      </c>
      <c r="I46" s="2">
        <f t="shared" ca="1" si="4"/>
        <v>1.2782125448246051</v>
      </c>
      <c r="J46" s="3">
        <f ca="1">1-I46/MAX(I$2:I46)</f>
        <v>0</v>
      </c>
      <c r="K46" s="21">
        <v>120.65</v>
      </c>
      <c r="L46" s="37">
        <v>0.58120000000000005</v>
      </c>
    </row>
    <row r="47" spans="1:12" hidden="1" x14ac:dyDescent="0.15">
      <c r="A47" s="1">
        <v>39157</v>
      </c>
      <c r="B47" s="16">
        <v>1.581</v>
      </c>
      <c r="C47" s="3">
        <f t="shared" si="2"/>
        <v>-1.2648621300281881E-4</v>
      </c>
      <c r="D47" s="3">
        <f>IFERROR(1-B47/MAX(B$2:B47),0)</f>
        <v>1.2648621300281881E-4</v>
      </c>
      <c r="E47" s="3">
        <f ca="1">IFERROR(B47/AVERAGE(OFFSET(B47,0,0,-计算结果!B$17,1))-1,B47/AVERAGE(OFFSET(B47,0,0,-ROW(),1))-1)</f>
        <v>0.36852464815898545</v>
      </c>
      <c r="F47" s="4" t="str">
        <f ca="1">IF(MONTH(A47)&lt;&gt;MONTH(A48),IF(OR(AND(E47&lt;计算结果!B$18,E47&gt;计算结果!B$19),E47&lt;计算结果!B$20),"买","卖"),F46)</f>
        <v>买</v>
      </c>
      <c r="G47" s="4" t="str">
        <f t="shared" ca="1" si="3"/>
        <v/>
      </c>
      <c r="H47" s="3">
        <f ca="1">IF(F46="买",B47/B46-1,计算结果!B$21*(计算结果!B$22*(B47/B46-1)+(1-计算结果!B$22)*(K47/K46-1-IF(G47=1,计算结果!B$16,0))))-IF(AND(计算结果!B$21=0,G47=1),计算结果!B$16,0)</f>
        <v>-1.2648621300281881E-4</v>
      </c>
      <c r="I47" s="2">
        <f t="shared" ca="1" si="4"/>
        <v>1.2780508685603975</v>
      </c>
      <c r="J47" s="3">
        <f ca="1">1-I47/MAX(I$2:I47)</f>
        <v>1.2648621300281881E-4</v>
      </c>
      <c r="K47" s="21">
        <v>120.32</v>
      </c>
      <c r="L47" s="37">
        <v>0.58099999999999996</v>
      </c>
    </row>
    <row r="48" spans="1:12" hidden="1" x14ac:dyDescent="0.15">
      <c r="A48" s="1">
        <v>39160</v>
      </c>
      <c r="B48" s="16">
        <v>1.5883</v>
      </c>
      <c r="C48" s="3">
        <f t="shared" si="2"/>
        <v>4.617330803289077E-3</v>
      </c>
      <c r="D48" s="3">
        <f>IFERROR(1-B48/MAX(B$2:B48),0)</f>
        <v>0</v>
      </c>
      <c r="E48" s="3">
        <f ca="1">IFERROR(B48/AVERAGE(OFFSET(B48,0,0,-计算结果!B$17,1))-1,B48/AVERAGE(OFFSET(B48,0,0,-ROW(),1))-1)</f>
        <v>0.36396541580334074</v>
      </c>
      <c r="F48" s="4" t="str">
        <f ca="1">IF(MONTH(A48)&lt;&gt;MONTH(A49),IF(OR(AND(E48&lt;计算结果!B$18,E48&gt;计算结果!B$19),E48&lt;计算结果!B$20),"买","卖"),F47)</f>
        <v>买</v>
      </c>
      <c r="G48" s="4" t="str">
        <f t="shared" ca="1" si="3"/>
        <v/>
      </c>
      <c r="H48" s="3">
        <f ca="1">IF(F47="买",B48/B47-1,计算结果!B$21*(计算结果!B$22*(B48/B47-1)+(1-计算结果!B$22)*(K48/K47-1-IF(G48=1,计算结果!B$16,0))))-IF(AND(计算结果!B$21=0,G48=1),计算结果!B$16,0)</f>
        <v>4.617330803289077E-3</v>
      </c>
      <c r="I48" s="2">
        <f t="shared" ca="1" si="4"/>
        <v>1.2839520522039718</v>
      </c>
      <c r="J48" s="3">
        <f ca="1">1-I48/MAX(I$2:I48)</f>
        <v>0</v>
      </c>
      <c r="K48" s="21">
        <v>120.5</v>
      </c>
      <c r="L48" s="37">
        <v>0.58830000000000005</v>
      </c>
    </row>
    <row r="49" spans="1:12" hidden="1" x14ac:dyDescent="0.15">
      <c r="A49" s="1">
        <v>39161</v>
      </c>
      <c r="B49" s="16">
        <v>1.6158000000000001</v>
      </c>
      <c r="C49" s="3">
        <f t="shared" si="2"/>
        <v>1.7314109425171642E-2</v>
      </c>
      <c r="D49" s="3">
        <f>IFERROR(1-B49/MAX(B$2:B49),0)</f>
        <v>0</v>
      </c>
      <c r="E49" s="3">
        <f ca="1">IFERROR(B49/AVERAGE(OFFSET(B49,0,0,-计算结果!B$17,1))-1,B49/AVERAGE(OFFSET(B49,0,0,-ROW(),1))-1)</f>
        <v>0.37646682994356317</v>
      </c>
      <c r="F49" s="4" t="str">
        <f ca="1">IF(MONTH(A49)&lt;&gt;MONTH(A50),IF(OR(AND(E49&lt;计算结果!B$18,E49&gt;计算结果!B$19),E49&lt;计算结果!B$20),"买","卖"),F48)</f>
        <v>买</v>
      </c>
      <c r="G49" s="4" t="str">
        <f t="shared" ca="1" si="3"/>
        <v/>
      </c>
      <c r="H49" s="3">
        <f ca="1">IF(F48="买",B49/B48-1,计算结果!B$21*(计算结果!B$22*(B49/B48-1)+(1-计算结果!B$22)*(K49/K48-1-IF(G49=1,计算结果!B$16,0))))-IF(AND(计算结果!B$21=0,G49=1),计算结果!B$16,0)</f>
        <v>1.7314109425171642E-2</v>
      </c>
      <c r="I49" s="2">
        <f t="shared" ca="1" si="4"/>
        <v>1.306182538532505</v>
      </c>
      <c r="J49" s="3">
        <f ca="1">1-I49/MAX(I$2:I49)</f>
        <v>0</v>
      </c>
      <c r="K49" s="21">
        <v>120.43</v>
      </c>
      <c r="L49" s="37">
        <v>0.61580000000000001</v>
      </c>
    </row>
    <row r="50" spans="1:12" hidden="1" x14ac:dyDescent="0.15">
      <c r="A50" s="1">
        <v>39162</v>
      </c>
      <c r="B50" s="16">
        <v>1.6511</v>
      </c>
      <c r="C50" s="3">
        <f t="shared" si="2"/>
        <v>2.1846763213268838E-2</v>
      </c>
      <c r="D50" s="3">
        <f>IFERROR(1-B50/MAX(B$2:B50),0)</f>
        <v>0</v>
      </c>
      <c r="E50" s="3">
        <f ca="1">IFERROR(B50/AVERAGE(OFFSET(B50,0,0,-计算结果!B$17,1))-1,B50/AVERAGE(OFFSET(B50,0,0,-ROW(),1))-1)</f>
        <v>0.39496457581499755</v>
      </c>
      <c r="F50" s="4" t="str">
        <f ca="1">IF(MONTH(A50)&lt;&gt;MONTH(A51),IF(OR(AND(E50&lt;计算结果!B$18,E50&gt;计算结果!B$19),E50&lt;计算结果!B$20),"买","卖"),F49)</f>
        <v>买</v>
      </c>
      <c r="G50" s="4" t="str">
        <f t="shared" ca="1" si="3"/>
        <v/>
      </c>
      <c r="H50" s="3">
        <f ca="1">IF(F49="买",B50/B49-1,计算结果!B$21*(计算结果!B$22*(B50/B49-1)+(1-计算结果!B$22)*(K50/K49-1-IF(G50=1,计算结果!B$16,0))))-IF(AND(计算结果!B$21=0,G50=1),计算结果!B$16,0)</f>
        <v>2.1846763213268838E-2</v>
      </c>
      <c r="I50" s="2">
        <f t="shared" ca="1" si="4"/>
        <v>1.334718399165131</v>
      </c>
      <c r="J50" s="3">
        <f ca="1">1-I50/MAX(I$2:I50)</f>
        <v>0</v>
      </c>
      <c r="K50" s="21">
        <v>120.47</v>
      </c>
      <c r="L50" s="37">
        <v>0.65110000000000001</v>
      </c>
    </row>
    <row r="51" spans="1:12" hidden="1" x14ac:dyDescent="0.15">
      <c r="A51" s="1">
        <v>39163</v>
      </c>
      <c r="B51" s="16">
        <v>1.6635</v>
      </c>
      <c r="C51" s="3">
        <f t="shared" si="2"/>
        <v>7.5101447519834164E-3</v>
      </c>
      <c r="D51" s="3">
        <f>IFERROR(1-B51/MAX(B$2:B51),0)</f>
        <v>0</v>
      </c>
      <c r="E51" s="3">
        <f ca="1">IFERROR(B51/AVERAGE(OFFSET(B51,0,0,-计算结果!B$17,1))-1,B51/AVERAGE(OFFSET(B51,0,0,-ROW(),1))-1)</f>
        <v>0.39413616356523407</v>
      </c>
      <c r="F51" s="4" t="str">
        <f ca="1">IF(MONTH(A51)&lt;&gt;MONTH(A52),IF(OR(AND(E51&lt;计算结果!B$18,E51&gt;计算结果!B$19),E51&lt;计算结果!B$20),"买","卖"),F50)</f>
        <v>买</v>
      </c>
      <c r="G51" s="4" t="str">
        <f t="shared" ca="1" si="3"/>
        <v/>
      </c>
      <c r="H51" s="3">
        <f ca="1">IF(F50="买",B51/B50-1,计算结果!B$21*(计算结果!B$22*(B51/B50-1)+(1-计算结果!B$22)*(K51/K50-1-IF(G51=1,计算结果!B$16,0))))-IF(AND(计算结果!B$21=0,G51=1),计算结果!B$16,0)</f>
        <v>7.5101447519834164E-3</v>
      </c>
      <c r="I51" s="2">
        <f t="shared" ca="1" si="4"/>
        <v>1.3447423275459967</v>
      </c>
      <c r="J51" s="3">
        <f ca="1">1-I51/MAX(I$2:I51)</f>
        <v>0</v>
      </c>
      <c r="K51" s="21">
        <v>120.48</v>
      </c>
      <c r="L51" s="37">
        <v>0.66349999999999998</v>
      </c>
    </row>
    <row r="52" spans="1:12" hidden="1" x14ac:dyDescent="0.15">
      <c r="A52" s="1">
        <v>39164</v>
      </c>
      <c r="B52" s="16">
        <v>1.7151999999999998</v>
      </c>
      <c r="C52" s="3">
        <f t="shared" si="2"/>
        <v>3.107905019537105E-2</v>
      </c>
      <c r="D52" s="3">
        <f>IFERROR(1-B52/MAX(B$2:B52),0)</f>
        <v>0</v>
      </c>
      <c r="E52" s="3">
        <f ca="1">IFERROR(B52/AVERAGE(OFFSET(B52,0,0,-计算结果!B$17,1))-1,B52/AVERAGE(OFFSET(B52,0,0,-ROW(),1))-1)</f>
        <v>0.42523926368373166</v>
      </c>
      <c r="F52" s="4" t="str">
        <f ca="1">IF(MONTH(A52)&lt;&gt;MONTH(A53),IF(OR(AND(E52&lt;计算结果!B$18,E52&gt;计算结果!B$19),E52&lt;计算结果!B$20),"买","卖"),F51)</f>
        <v>买</v>
      </c>
      <c r="G52" s="4" t="str">
        <f t="shared" ca="1" si="3"/>
        <v/>
      </c>
      <c r="H52" s="3">
        <f ca="1">IF(F51="买",B52/B51-1,计算结果!B$21*(计算结果!B$22*(B52/B51-1)+(1-计算结果!B$22)*(K52/K51-1-IF(G52=1,计算结果!B$16,0))))-IF(AND(计算结果!B$21=0,G52=1),计算结果!B$16,0)</f>
        <v>3.107905019537105E-2</v>
      </c>
      <c r="I52" s="2">
        <f t="shared" ca="1" si="4"/>
        <v>1.3865356418436388</v>
      </c>
      <c r="J52" s="3">
        <f ca="1">1-I52/MAX(I$2:I52)</f>
        <v>0</v>
      </c>
      <c r="K52" s="21">
        <v>120.64</v>
      </c>
      <c r="L52" s="37">
        <v>0.71519999999999995</v>
      </c>
    </row>
    <row r="53" spans="1:12" hidden="1" x14ac:dyDescent="0.15">
      <c r="A53" s="1">
        <v>39167</v>
      </c>
      <c r="B53" s="16">
        <v>1.7904</v>
      </c>
      <c r="C53" s="3">
        <f t="shared" si="2"/>
        <v>4.3843283582089665E-2</v>
      </c>
      <c r="D53" s="3">
        <f>IFERROR(1-B53/MAX(B$2:B53),0)</f>
        <v>0</v>
      </c>
      <c r="E53" s="3">
        <f ca="1">IFERROR(B53/AVERAGE(OFFSET(B53,0,0,-计算结果!B$17,1))-1,B53/AVERAGE(OFFSET(B53,0,0,-ROW(),1))-1)</f>
        <v>0.47390218186308486</v>
      </c>
      <c r="F53" s="4" t="str">
        <f ca="1">IF(MONTH(A53)&lt;&gt;MONTH(A54),IF(OR(AND(E53&lt;计算结果!B$18,E53&gt;计算结果!B$19),E53&lt;计算结果!B$20),"买","卖"),F52)</f>
        <v>买</v>
      </c>
      <c r="G53" s="4" t="str">
        <f t="shared" ca="1" si="3"/>
        <v/>
      </c>
      <c r="H53" s="3">
        <f ca="1">IF(F52="买",B53/B52-1,计算结果!B$21*(计算结果!B$22*(B53/B52-1)+(1-计算结果!B$22)*(K53/K52-1-IF(G53=1,计算结果!B$16,0))))-IF(AND(计算结果!B$21=0,G53=1),计算结果!B$16,0)</f>
        <v>4.3843283582089665E-2</v>
      </c>
      <c r="I53" s="2">
        <f t="shared" ca="1" si="4"/>
        <v>1.4473259171856641</v>
      </c>
      <c r="J53" s="3">
        <f ca="1">1-I53/MAX(I$2:I53)</f>
        <v>0</v>
      </c>
      <c r="K53" s="21">
        <v>120.45</v>
      </c>
      <c r="L53" s="37">
        <v>0.79039999999999999</v>
      </c>
    </row>
    <row r="54" spans="1:12" hidden="1" x14ac:dyDescent="0.15">
      <c r="A54" s="1">
        <v>39168</v>
      </c>
      <c r="B54" s="16">
        <v>1.8357000000000001</v>
      </c>
      <c r="C54" s="3">
        <f t="shared" si="2"/>
        <v>2.5301608579088475E-2</v>
      </c>
      <c r="D54" s="3">
        <f>IFERROR(1-B54/MAX(B$2:B54),0)</f>
        <v>0</v>
      </c>
      <c r="E54" s="3">
        <f ca="1">IFERROR(B54/AVERAGE(OFFSET(B54,0,0,-计算结果!B$17,1))-1,B54/AVERAGE(OFFSET(B54,0,0,-ROW(),1))-1)</f>
        <v>0.4967577870800699</v>
      </c>
      <c r="F54" s="4" t="str">
        <f ca="1">IF(MONTH(A54)&lt;&gt;MONTH(A55),IF(OR(AND(E54&lt;计算结果!B$18,E54&gt;计算结果!B$19),E54&lt;计算结果!B$20),"买","卖"),F53)</f>
        <v>买</v>
      </c>
      <c r="G54" s="4" t="str">
        <f t="shared" ca="1" si="3"/>
        <v/>
      </c>
      <c r="H54" s="3">
        <f ca="1">IF(F53="买",B54/B53-1,计算结果!B$21*(计算结果!B$22*(B54/B53-1)+(1-计算结果!B$22)*(K54/K53-1-IF(G54=1,计算结果!B$16,0))))-IF(AND(计算结果!B$21=0,G54=1),计算结果!B$16,0)</f>
        <v>2.5301608579088475E-2</v>
      </c>
      <c r="I54" s="2">
        <f t="shared" ca="1" si="4"/>
        <v>1.4839455910286659</v>
      </c>
      <c r="J54" s="3">
        <f ca="1">1-I54/MAX(I$2:I54)</f>
        <v>0</v>
      </c>
      <c r="K54" s="21">
        <v>120.64</v>
      </c>
      <c r="L54" s="37">
        <v>0.8357</v>
      </c>
    </row>
    <row r="55" spans="1:12" hidden="1" x14ac:dyDescent="0.15">
      <c r="A55" s="1">
        <v>39169</v>
      </c>
      <c r="B55" s="16">
        <v>1.7816000000000001</v>
      </c>
      <c r="C55" s="3">
        <f t="shared" si="2"/>
        <v>-2.9471046467287709E-2</v>
      </c>
      <c r="D55" s="3">
        <f>IFERROR(1-B55/MAX(B$2:B55),0)</f>
        <v>2.9471046467287709E-2</v>
      </c>
      <c r="E55" s="3">
        <f ca="1">IFERROR(B55/AVERAGE(OFFSET(B55,0,0,-计算结果!B$17,1))-1,B55/AVERAGE(OFFSET(B55,0,0,-ROW(),1))-1)</f>
        <v>0.44057139862391148</v>
      </c>
      <c r="F55" s="4" t="str">
        <f ca="1">IF(MONTH(A55)&lt;&gt;MONTH(A56),IF(OR(AND(E55&lt;计算结果!B$18,E55&gt;计算结果!B$19),E55&lt;计算结果!B$20),"买","卖"),F54)</f>
        <v>买</v>
      </c>
      <c r="G55" s="4" t="str">
        <f t="shared" ca="1" si="3"/>
        <v/>
      </c>
      <c r="H55" s="3">
        <f ca="1">IF(F54="买",B55/B54-1,计算结果!B$21*(计算结果!B$22*(B55/B54-1)+(1-计算结果!B$22)*(K55/K54-1-IF(G55=1,计算结果!B$16,0))))-IF(AND(计算结果!B$21=0,G55=1),计算结果!B$16,0)</f>
        <v>-2.9471046467287709E-2</v>
      </c>
      <c r="I55" s="2">
        <f t="shared" ca="1" si="4"/>
        <v>1.4402121615605332</v>
      </c>
      <c r="J55" s="3">
        <f ca="1">1-I55/MAX(I$2:I55)</f>
        <v>2.947104646728782E-2</v>
      </c>
      <c r="K55" s="21">
        <v>120.6</v>
      </c>
      <c r="L55" s="37">
        <v>0.78159999999999996</v>
      </c>
    </row>
    <row r="56" spans="1:12" hidden="1" x14ac:dyDescent="0.15">
      <c r="A56" s="1">
        <v>39170</v>
      </c>
      <c r="B56" s="16">
        <v>1.6768999999999998</v>
      </c>
      <c r="C56" s="3">
        <f t="shared" si="2"/>
        <v>-5.8767400089807076E-2</v>
      </c>
      <c r="D56" s="3">
        <f>IFERROR(1-B56/MAX(B$2:B56),0)</f>
        <v>8.6506509778286333E-2</v>
      </c>
      <c r="E56" s="3">
        <f ca="1">IFERROR(B56/AVERAGE(OFFSET(B56,0,0,-计算结果!B$17,1))-1,B56/AVERAGE(OFFSET(B56,0,0,-ROW(),1))-1)</f>
        <v>0.34719487470128696</v>
      </c>
      <c r="F56" s="4" t="str">
        <f ca="1">IF(MONTH(A56)&lt;&gt;MONTH(A57),IF(OR(AND(E56&lt;计算结果!B$18,E56&gt;计算结果!B$19),E56&lt;计算结果!B$20),"买","卖"),F55)</f>
        <v>买</v>
      </c>
      <c r="G56" s="4" t="str">
        <f t="shared" ca="1" si="3"/>
        <v/>
      </c>
      <c r="H56" s="3">
        <f ca="1">IF(F55="买",B56/B55-1,计算结果!B$21*(计算结果!B$22*(B56/B55-1)+(1-计算结果!B$22)*(K56/K55-1-IF(G56=1,计算结果!B$16,0))))-IF(AND(计算结果!B$21=0,G56=1),计算结果!B$16,0)</f>
        <v>-5.8767400089807076E-2</v>
      </c>
      <c r="I56" s="2">
        <f t="shared" ca="1" si="4"/>
        <v>1.3555746372478994</v>
      </c>
      <c r="J56" s="3">
        <f ca="1">1-I56/MAX(I$2:I56)</f>
        <v>8.6506509778286556E-2</v>
      </c>
      <c r="K56" s="21">
        <v>120.65</v>
      </c>
      <c r="L56" s="37">
        <v>0.67689999999999995</v>
      </c>
    </row>
    <row r="57" spans="1:12" hidden="1" x14ac:dyDescent="0.15">
      <c r="A57" s="1">
        <v>39171</v>
      </c>
      <c r="B57" s="16">
        <v>1.7015</v>
      </c>
      <c r="C57" s="3">
        <f t="shared" si="2"/>
        <v>1.4669926650366927E-2</v>
      </c>
      <c r="D57" s="3">
        <f>IFERROR(1-B57/MAX(B$2:B57),0)</f>
        <v>7.3105627281146224E-2</v>
      </c>
      <c r="E57" s="3">
        <f ca="1">IFERROR(B57/AVERAGE(OFFSET(B57,0,0,-计算结果!B$17,1))-1,B57/AVERAGE(OFFSET(B57,0,0,-ROW(),1))-1)</f>
        <v>0.3580590035332567</v>
      </c>
      <c r="F57" s="4" t="str">
        <f ca="1">IF(MONTH(A57)&lt;&gt;MONTH(A58),IF(OR(AND(E57&lt;计算结果!B$18,E57&gt;计算结果!B$19),E57&lt;计算结果!B$20),"买","卖"),F56)</f>
        <v>买</v>
      </c>
      <c r="G57" s="4" t="str">
        <f t="shared" ca="1" si="3"/>
        <v/>
      </c>
      <c r="H57" s="3">
        <f ca="1">IF(F56="买",B57/B56-1,计算结果!B$21*(计算结果!B$22*(B57/B56-1)+(1-计算结果!B$22)*(K57/K56-1-IF(G57=1,计算结果!B$16,0))))-IF(AND(计算结果!B$21=0,G57=1),计算结果!B$16,0)</f>
        <v>1.4669926650366927E-2</v>
      </c>
      <c r="I57" s="2">
        <f t="shared" ca="1" si="4"/>
        <v>1.3754608177454237</v>
      </c>
      <c r="J57" s="3">
        <f ca="1">1-I57/MAX(I$2:I57)</f>
        <v>7.3105627281146335E-2</v>
      </c>
      <c r="K57" s="21">
        <v>120.74</v>
      </c>
      <c r="L57" s="37">
        <v>0.70150000000000001</v>
      </c>
    </row>
    <row r="58" spans="1:12" hidden="1" x14ac:dyDescent="0.15">
      <c r="A58" s="1">
        <v>39174</v>
      </c>
      <c r="B58" s="16">
        <v>1.7511999999999999</v>
      </c>
      <c r="C58" s="3">
        <f t="shared" si="2"/>
        <v>2.9209521010872708E-2</v>
      </c>
      <c r="D58" s="3">
        <f>IFERROR(1-B58/MAX(B$2:B58),0)</f>
        <v>4.6031486626355145E-2</v>
      </c>
      <c r="E58" s="3">
        <f ca="1">IFERROR(B58/AVERAGE(OFFSET(B58,0,0,-计算结果!B$17,1))-1,B58/AVERAGE(OFFSET(B58,0,0,-ROW(),1))-1)</f>
        <v>0.38804195619435111</v>
      </c>
      <c r="F58" s="4" t="str">
        <f ca="1">IF(MONTH(A58)&lt;&gt;MONTH(A59),IF(OR(AND(E58&lt;计算结果!B$18,E58&gt;计算结果!B$19),E58&lt;计算结果!B$20),"买","卖"),F57)</f>
        <v>买</v>
      </c>
      <c r="G58" s="4" t="str">
        <f t="shared" ca="1" si="3"/>
        <v/>
      </c>
      <c r="H58" s="3">
        <f ca="1">IF(F57="买",B58/B57-1,计算结果!B$21*(计算结果!B$22*(B58/B57-1)+(1-计算结果!B$22)*(K58/K57-1-IF(G58=1,计算结果!B$16,0))))-IF(AND(计算结果!B$21=0,G58=1),计算结果!B$16,0)</f>
        <v>2.9209521010872708E-2</v>
      </c>
      <c r="I58" s="2">
        <f t="shared" ca="1" si="4"/>
        <v>1.4156373694009909</v>
      </c>
      <c r="J58" s="3">
        <f ca="1">1-I58/MAX(I$2:I58)</f>
        <v>4.6031486626355256E-2</v>
      </c>
      <c r="K58" s="21">
        <v>120.93</v>
      </c>
      <c r="L58" s="37">
        <v>0.75119999999999998</v>
      </c>
    </row>
    <row r="59" spans="1:12" hidden="1" x14ac:dyDescent="0.15">
      <c r="A59" s="1">
        <v>39175</v>
      </c>
      <c r="B59" s="16">
        <v>1.7993999999999999</v>
      </c>
      <c r="C59" s="3">
        <f t="shared" si="2"/>
        <v>2.7523983554134324E-2</v>
      </c>
      <c r="D59" s="3">
        <f>IFERROR(1-B59/MAX(B$2:B59),0)</f>
        <v>1.9774472953096978E-2</v>
      </c>
      <c r="E59" s="3">
        <f ca="1">IFERROR(B59/AVERAGE(OFFSET(B59,0,0,-计算结果!B$17,1))-1,B59/AVERAGE(OFFSET(B59,0,0,-ROW(),1))-1)</f>
        <v>0.41584127522469028</v>
      </c>
      <c r="F59" s="4" t="str">
        <f ca="1">IF(MONTH(A59)&lt;&gt;MONTH(A60),IF(OR(AND(E59&lt;计算结果!B$18,E59&gt;计算结果!B$19),E59&lt;计算结果!B$20),"买","卖"),F58)</f>
        <v>买</v>
      </c>
      <c r="G59" s="4" t="str">
        <f t="shared" ca="1" si="3"/>
        <v/>
      </c>
      <c r="H59" s="3">
        <f ca="1">IF(F58="买",B59/B58-1,计算结果!B$21*(计算结果!B$22*(B59/B58-1)+(1-计算结果!B$22)*(K59/K58-1-IF(G59=1,计算结果!B$16,0))))-IF(AND(计算结果!B$21=0,G59=1),计算结果!B$16,0)</f>
        <v>2.7523983554134324E-2</v>
      </c>
      <c r="I59" s="2">
        <f t="shared" ca="1" si="4"/>
        <v>1.4546013490750018</v>
      </c>
      <c r="J59" s="3">
        <f ca="1">1-I59/MAX(I$2:I59)</f>
        <v>1.9774472953097089E-2</v>
      </c>
      <c r="K59" s="21">
        <v>120.84</v>
      </c>
      <c r="L59" s="37">
        <v>0.7994</v>
      </c>
    </row>
    <row r="60" spans="1:12" hidden="1" x14ac:dyDescent="0.15">
      <c r="A60" s="1">
        <v>39176</v>
      </c>
      <c r="B60" s="16">
        <v>1.8287</v>
      </c>
      <c r="C60" s="3">
        <f t="shared" si="2"/>
        <v>1.6283205512948928E-2</v>
      </c>
      <c r="D60" s="3">
        <f>IFERROR(1-B60/MAX(B$2:B60),0)</f>
        <v>3.8132592471536997E-3</v>
      </c>
      <c r="E60" s="3">
        <f ca="1">IFERROR(B60/AVERAGE(OFFSET(B60,0,0,-计算结果!B$17,1))-1,B60/AVERAGE(OFFSET(B60,0,0,-ROW(),1))-1)</f>
        <v>0.42827093030028629</v>
      </c>
      <c r="F60" s="4" t="str">
        <f ca="1">IF(MONTH(A60)&lt;&gt;MONTH(A61),IF(OR(AND(E60&lt;计算结果!B$18,E60&gt;计算结果!B$19),E60&lt;计算结果!B$20),"买","卖"),F59)</f>
        <v>买</v>
      </c>
      <c r="G60" s="4" t="str">
        <f t="shared" ca="1" si="3"/>
        <v/>
      </c>
      <c r="H60" s="3">
        <f ca="1">IF(F59="买",B60/B59-1,计算结果!B$21*(计算结果!B$22*(B60/B59-1)+(1-计算结果!B$22)*(K60/K59-1-IF(G60=1,计算结果!B$16,0))))-IF(AND(计算结果!B$21=0,G60=1),计算结果!B$16,0)</f>
        <v>1.6283205512948928E-2</v>
      </c>
      <c r="I60" s="2">
        <f t="shared" ca="1" si="4"/>
        <v>1.4782869217814028</v>
      </c>
      <c r="J60" s="3">
        <f ca="1">1-I60/MAX(I$2:I60)</f>
        <v>3.8132592471536997E-3</v>
      </c>
      <c r="K60" s="21">
        <v>120.96</v>
      </c>
      <c r="L60" s="37">
        <v>0.82869999999999999</v>
      </c>
    </row>
    <row r="61" spans="1:12" hidden="1" x14ac:dyDescent="0.15">
      <c r="A61" s="1">
        <v>39177</v>
      </c>
      <c r="B61" s="16">
        <v>1.8494000000000002</v>
      </c>
      <c r="C61" s="3">
        <f t="shared" si="2"/>
        <v>1.1319516596489443E-2</v>
      </c>
      <c r="D61" s="3">
        <f>IFERROR(1-B61/MAX(B$2:B61),0)</f>
        <v>0</v>
      </c>
      <c r="E61" s="3">
        <f ca="1">IFERROR(B61/AVERAGE(OFFSET(B61,0,0,-计算结果!B$17,1))-1,B61/AVERAGE(OFFSET(B61,0,0,-ROW(),1))-1)</f>
        <v>0.43381754373270143</v>
      </c>
      <c r="F61" s="4" t="str">
        <f ca="1">IF(MONTH(A61)&lt;&gt;MONTH(A62),IF(OR(AND(E61&lt;计算结果!B$18,E61&gt;计算结果!B$19),E61&lt;计算结果!B$20),"买","卖"),F60)</f>
        <v>买</v>
      </c>
      <c r="G61" s="4" t="str">
        <f t="shared" ca="1" si="3"/>
        <v/>
      </c>
      <c r="H61" s="3">
        <f ca="1">IF(F60="买",B61/B60-1,计算结果!B$21*(计算结果!B$22*(B61/B60-1)+(1-计算结果!B$22)*(K61/K60-1-IF(G61=1,计算结果!B$16,0))))-IF(AND(计算结果!B$21=0,G61=1),计算结果!B$16,0)</f>
        <v>1.1319516596489443E-2</v>
      </c>
      <c r="I61" s="2">
        <f t="shared" ca="1" si="4"/>
        <v>1.4950204151268807</v>
      </c>
      <c r="J61" s="3">
        <f ca="1">1-I61/MAX(I$2:I61)</f>
        <v>0</v>
      </c>
      <c r="K61" s="21">
        <v>121.15</v>
      </c>
      <c r="L61" s="37">
        <v>0.84940000000000004</v>
      </c>
    </row>
    <row r="62" spans="1:12" hidden="1" x14ac:dyDescent="0.15">
      <c r="A62" s="1">
        <v>39178</v>
      </c>
      <c r="B62" s="16">
        <v>1.8555000000000001</v>
      </c>
      <c r="C62" s="3">
        <f t="shared" si="2"/>
        <v>3.2983670379582719E-3</v>
      </c>
      <c r="D62" s="3">
        <f>IFERROR(1-B62/MAX(B$2:B62),0)</f>
        <v>0</v>
      </c>
      <c r="E62" s="3">
        <f ca="1">IFERROR(B62/AVERAGE(OFFSET(B62,0,0,-计算结果!B$17,1))-1,B62/AVERAGE(OFFSET(B62,0,0,-ROW(),1))-1)</f>
        <v>0.42827848941462099</v>
      </c>
      <c r="F62" s="4" t="str">
        <f ca="1">IF(MONTH(A62)&lt;&gt;MONTH(A63),IF(OR(AND(E62&lt;计算结果!B$18,E62&gt;计算结果!B$19),E62&lt;计算结果!B$20),"买","卖"),F61)</f>
        <v>买</v>
      </c>
      <c r="G62" s="4" t="str">
        <f t="shared" ca="1" si="3"/>
        <v/>
      </c>
      <c r="H62" s="3">
        <f ca="1">IF(F61="买",B62/B61-1,计算结果!B$21*(计算结果!B$22*(B62/B61-1)+(1-计算结果!B$22)*(K62/K61-1-IF(G62=1,计算结果!B$16,0))))-IF(AND(计算结果!B$21=0,G62=1),计算结果!B$16,0)</f>
        <v>3.2983670379582719E-3</v>
      </c>
      <c r="I62" s="2">
        <f t="shared" ca="1" si="4"/>
        <v>1.4999515411852098</v>
      </c>
      <c r="J62" s="3">
        <f ca="1">1-I62/MAX(I$2:I62)</f>
        <v>0</v>
      </c>
      <c r="K62" s="21">
        <v>121.33</v>
      </c>
      <c r="L62" s="37">
        <v>0.85550000000000004</v>
      </c>
    </row>
    <row r="63" spans="1:12" hidden="1" x14ac:dyDescent="0.15">
      <c r="A63" s="1">
        <v>39181</v>
      </c>
      <c r="B63" s="16">
        <v>1.8820999999999999</v>
      </c>
      <c r="C63" s="3">
        <f t="shared" si="2"/>
        <v>1.4335758555645173E-2</v>
      </c>
      <c r="D63" s="3">
        <f>IFERROR(1-B63/MAX(B$2:B63),0)</f>
        <v>0</v>
      </c>
      <c r="E63" s="3">
        <f ca="1">IFERROR(B63/AVERAGE(OFFSET(B63,0,0,-计算结果!B$17,1))-1,B63/AVERAGE(OFFSET(B63,0,0,-ROW(),1))-1)</f>
        <v>0.43834326411777891</v>
      </c>
      <c r="F63" s="4" t="str">
        <f ca="1">IF(MONTH(A63)&lt;&gt;MONTH(A64),IF(OR(AND(E63&lt;计算结果!B$18,E63&gt;计算结果!B$19),E63&lt;计算结果!B$20),"买","卖"),F62)</f>
        <v>买</v>
      </c>
      <c r="G63" s="4" t="str">
        <f t="shared" ca="1" si="3"/>
        <v/>
      </c>
      <c r="H63" s="3">
        <f ca="1">IF(F62="买",B63/B62-1,计算结果!B$21*(计算结果!B$22*(B63/B62-1)+(1-计算结果!B$22)*(K63/K62-1-IF(G63=1,计算结果!B$16,0))))-IF(AND(计算结果!B$21=0,G63=1),计算结果!B$16,0)</f>
        <v>1.4335758555645173E-2</v>
      </c>
      <c r="I63" s="2">
        <f t="shared" ca="1" si="4"/>
        <v>1.5214544843248088</v>
      </c>
      <c r="J63" s="3">
        <f ca="1">1-I63/MAX(I$2:I63)</f>
        <v>0</v>
      </c>
      <c r="K63" s="21">
        <v>121.33</v>
      </c>
      <c r="L63" s="37">
        <v>0.8821</v>
      </c>
    </row>
    <row r="64" spans="1:12" hidden="1" x14ac:dyDescent="0.15">
      <c r="A64" s="1">
        <v>39182</v>
      </c>
      <c r="B64" s="16">
        <v>1.8771</v>
      </c>
      <c r="C64" s="3">
        <f t="shared" si="2"/>
        <v>-2.6566069815631144E-3</v>
      </c>
      <c r="D64" s="3">
        <f>IFERROR(1-B64/MAX(B$2:B64),0)</f>
        <v>2.6566069815631144E-3</v>
      </c>
      <c r="E64" s="3">
        <f ca="1">IFERROR(B64/AVERAGE(OFFSET(B64,0,0,-计算结果!B$17,1))-1,B64/AVERAGE(OFFSET(B64,0,0,-ROW(),1))-1)</f>
        <v>0.42469577243862711</v>
      </c>
      <c r="F64" s="4" t="str">
        <f ca="1">IF(MONTH(A64)&lt;&gt;MONTH(A65),IF(OR(AND(E64&lt;计算结果!B$18,E64&gt;计算结果!B$19),E64&lt;计算结果!B$20),"买","卖"),F63)</f>
        <v>买</v>
      </c>
      <c r="G64" s="4" t="str">
        <f t="shared" ca="1" si="3"/>
        <v/>
      </c>
      <c r="H64" s="3">
        <f ca="1">IF(F63="买",B64/B63-1,计算结果!B$21*(计算结果!B$22*(B64/B63-1)+(1-计算结果!B$22)*(K64/K63-1-IF(G64=1,计算结果!B$16,0))))-IF(AND(计算结果!B$21=0,G64=1),计算结果!B$16,0)</f>
        <v>-2.6566069815631144E-3</v>
      </c>
      <c r="I64" s="2">
        <f t="shared" ca="1" si="4"/>
        <v>1.517412577719621</v>
      </c>
      <c r="J64" s="3">
        <f ca="1">1-I64/MAX(I$2:I64)</f>
        <v>2.6566069815631144E-3</v>
      </c>
      <c r="K64" s="21">
        <v>121.43</v>
      </c>
      <c r="L64" s="37">
        <v>0.87709999999999999</v>
      </c>
    </row>
    <row r="65" spans="1:12" hidden="1" x14ac:dyDescent="0.15">
      <c r="A65" s="1">
        <v>39183</v>
      </c>
      <c r="B65" s="16">
        <v>1.9083999999999999</v>
      </c>
      <c r="C65" s="3">
        <f t="shared" si="2"/>
        <v>1.6674657716690522E-2</v>
      </c>
      <c r="D65" s="3">
        <f>IFERROR(1-B65/MAX(B$2:B65),0)</f>
        <v>0</v>
      </c>
      <c r="E65" s="3">
        <f ca="1">IFERROR(B65/AVERAGE(OFFSET(B65,0,0,-计算结果!B$17,1))-1,B65/AVERAGE(OFFSET(B65,0,0,-ROW(),1))-1)</f>
        <v>0.43837331314028227</v>
      </c>
      <c r="F65" s="4" t="str">
        <f ca="1">IF(MONTH(A65)&lt;&gt;MONTH(A66),IF(OR(AND(E65&lt;计算结果!B$18,E65&gt;计算结果!B$19),E65&lt;计算结果!B$20),"买","卖"),F64)</f>
        <v>买</v>
      </c>
      <c r="G65" s="4" t="str">
        <f t="shared" ca="1" si="3"/>
        <v/>
      </c>
      <c r="H65" s="3">
        <f ca="1">IF(F64="买",B65/B64-1,计算结果!B$21*(计算结果!B$22*(B65/B64-1)+(1-计算结果!B$22)*(K65/K64-1-IF(G65=1,计算结果!B$16,0))))-IF(AND(计算结果!B$21=0,G65=1),计算结果!B$16,0)</f>
        <v>1.6674657716690522E-2</v>
      </c>
      <c r="I65" s="2">
        <f t="shared" ca="1" si="4"/>
        <v>1.5427149130680968</v>
      </c>
      <c r="J65" s="3">
        <f ca="1">1-I65/MAX(I$2:I65)</f>
        <v>0</v>
      </c>
      <c r="K65" s="21">
        <v>121.46</v>
      </c>
      <c r="L65" s="37">
        <v>0.90839999999999999</v>
      </c>
    </row>
    <row r="66" spans="1:12" hidden="1" x14ac:dyDescent="0.15">
      <c r="A66" s="1">
        <v>39184</v>
      </c>
      <c r="B66" s="16">
        <v>1.9268000000000001</v>
      </c>
      <c r="C66" s="3">
        <f t="shared" si="2"/>
        <v>9.6415845734647565E-3</v>
      </c>
      <c r="D66" s="3">
        <f>IFERROR(1-B66/MAX(B$2:B66),0)</f>
        <v>0</v>
      </c>
      <c r="E66" s="3">
        <f ca="1">IFERROR(B66/AVERAGE(OFFSET(B66,0,0,-计算结果!B$17,1))-1,B66/AVERAGE(OFFSET(B66,0,0,-ROW(),1))-1)</f>
        <v>0.44220726504338392</v>
      </c>
      <c r="F66" s="4" t="str">
        <f ca="1">IF(MONTH(A66)&lt;&gt;MONTH(A67),IF(OR(AND(E66&lt;计算结果!B$18,E66&gt;计算结果!B$19),E66&lt;计算结果!B$20),"买","卖"),F65)</f>
        <v>买</v>
      </c>
      <c r="G66" s="4" t="str">
        <f t="shared" ca="1" si="3"/>
        <v/>
      </c>
      <c r="H66" s="3">
        <f ca="1">IF(F65="买",B66/B65-1,计算结果!B$21*(计算结果!B$22*(B66/B65-1)+(1-计算结果!B$22)*(K66/K65-1-IF(G66=1,计算结果!B$16,0))))-IF(AND(计算结果!B$21=0,G66=1),计算结果!B$16,0)</f>
        <v>9.6415845734647565E-3</v>
      </c>
      <c r="I66" s="2">
        <f t="shared" ca="1" si="4"/>
        <v>1.5575891293751882</v>
      </c>
      <c r="J66" s="3">
        <f ca="1">1-I66/MAX(I$2:I66)</f>
        <v>0</v>
      </c>
      <c r="K66" s="21">
        <v>121.41</v>
      </c>
      <c r="L66" s="37">
        <v>0.92679999999999996</v>
      </c>
    </row>
    <row r="67" spans="1:12" hidden="1" x14ac:dyDescent="0.15">
      <c r="A67" s="1">
        <v>39185</v>
      </c>
      <c r="B67" s="16">
        <v>1.9264000000000001</v>
      </c>
      <c r="C67" s="3">
        <f t="shared" si="2"/>
        <v>-2.0759809009751606E-4</v>
      </c>
      <c r="D67" s="3">
        <f>IFERROR(1-B67/MAX(B$2:B67),0)</f>
        <v>2.0759809009751606E-4</v>
      </c>
      <c r="E67" s="3">
        <f ca="1">IFERROR(B67/AVERAGE(OFFSET(B67,0,0,-计算结果!B$17,1))-1,B67/AVERAGE(OFFSET(B67,0,0,-ROW(),1))-1)</f>
        <v>0.43231767697193435</v>
      </c>
      <c r="F67" s="4" t="str">
        <f ca="1">IF(MONTH(A67)&lt;&gt;MONTH(A68),IF(OR(AND(E67&lt;计算结果!B$18,E67&gt;计算结果!B$19),E67&lt;计算结果!B$20),"买","卖"),F66)</f>
        <v>买</v>
      </c>
      <c r="G67" s="4" t="str">
        <f t="shared" ca="1" si="3"/>
        <v/>
      </c>
      <c r="H67" s="3">
        <f ca="1">IF(F66="买",B67/B66-1,计算结果!B$21*(计算结果!B$22*(B67/B66-1)+(1-计算结果!B$22)*(K67/K66-1-IF(G67=1,计算结果!B$16,0))))-IF(AND(计算结果!B$21=0,G67=1),计算结果!B$16,0)</f>
        <v>-2.0759809009751606E-4</v>
      </c>
      <c r="I67" s="2">
        <f t="shared" ca="1" si="4"/>
        <v>1.5572657768467733</v>
      </c>
      <c r="J67" s="3">
        <f ca="1">1-I67/MAX(I$2:I67)</f>
        <v>2.0759809009751606E-4</v>
      </c>
      <c r="K67" s="21">
        <v>121.37</v>
      </c>
      <c r="L67" s="37">
        <v>0.9264</v>
      </c>
    </row>
    <row r="68" spans="1:12" hidden="1" x14ac:dyDescent="0.15">
      <c r="A68" s="1">
        <v>39188</v>
      </c>
      <c r="B68" s="16">
        <v>1.9594</v>
      </c>
      <c r="C68" s="3">
        <f t="shared" ref="C68:C131" si="5">IFERROR(B68/B67-1,0)</f>
        <v>1.7130398671096225E-2</v>
      </c>
      <c r="D68" s="3">
        <f>IFERROR(1-B68/MAX(B$2:B68),0)</f>
        <v>0</v>
      </c>
      <c r="E68" s="3">
        <f ca="1">IFERROR(B68/AVERAGE(OFFSET(B68,0,0,-计算结果!B$17,1))-1,B68/AVERAGE(OFFSET(B68,0,0,-ROW(),1))-1)</f>
        <v>0.4469872572782092</v>
      </c>
      <c r="F68" s="4" t="str">
        <f ca="1">IF(MONTH(A68)&lt;&gt;MONTH(A69),IF(OR(AND(E68&lt;计算结果!B$18,E68&gt;计算结果!B$19),E68&lt;计算结果!B$20),"买","卖"),F67)</f>
        <v>买</v>
      </c>
      <c r="G68" s="4" t="str">
        <f t="shared" ca="1" si="3"/>
        <v/>
      </c>
      <c r="H68" s="3">
        <f ca="1">IF(F67="买",B68/B67-1,计算结果!B$21*(计算结果!B$22*(B68/B67-1)+(1-计算结果!B$22)*(K68/K67-1-IF(G68=1,计算结果!B$16,0))))-IF(AND(计算结果!B$21=0,G68=1),计算结果!B$16,0)</f>
        <v>1.7130398671096225E-2</v>
      </c>
      <c r="I68" s="2">
        <f t="shared" ca="1" si="4"/>
        <v>1.5839423604410128</v>
      </c>
      <c r="J68" s="3">
        <f ca="1">1-I68/MAX(I$2:I68)</f>
        <v>0</v>
      </c>
      <c r="K68" s="21">
        <v>121.33</v>
      </c>
      <c r="L68" s="37">
        <v>0.95940000000000003</v>
      </c>
    </row>
    <row r="69" spans="1:12" hidden="1" x14ac:dyDescent="0.15">
      <c r="A69" s="1">
        <v>39189</v>
      </c>
      <c r="B69" s="16">
        <v>2.0061999999999998</v>
      </c>
      <c r="C69" s="3">
        <f t="shared" si="5"/>
        <v>2.3884862713075217E-2</v>
      </c>
      <c r="D69" s="3">
        <f>IFERROR(1-B69/MAX(B$2:B69),0)</f>
        <v>0</v>
      </c>
      <c r="E69" s="3">
        <f ca="1">IFERROR(B69/AVERAGE(OFFSET(B69,0,0,-计算结果!B$17,1))-1,B69/AVERAGE(OFFSET(B69,0,0,-ROW(),1))-1)</f>
        <v>0.47113040196263389</v>
      </c>
      <c r="F69" s="4" t="str">
        <f ca="1">IF(MONTH(A69)&lt;&gt;MONTH(A70),IF(OR(AND(E69&lt;计算结果!B$18,E69&gt;计算结果!B$19),E69&lt;计算结果!B$20),"买","卖"),F68)</f>
        <v>买</v>
      </c>
      <c r="G69" s="4" t="str">
        <f t="shared" ca="1" si="3"/>
        <v/>
      </c>
      <c r="H69" s="3">
        <f ca="1">IF(F68="买",B69/B68-1,计算结果!B$21*(计算结果!B$22*(B69/B68-1)+(1-计算结果!B$22)*(K69/K68-1-IF(G69=1,计算结果!B$16,0))))-IF(AND(计算结果!B$21=0,G69=1),计算结果!B$16,0)</f>
        <v>2.3884862713075217E-2</v>
      </c>
      <c r="I69" s="2">
        <f t="shared" ca="1" si="4"/>
        <v>1.6217746062655707</v>
      </c>
      <c r="J69" s="3">
        <f ca="1">1-I69/MAX(I$2:I69)</f>
        <v>0</v>
      </c>
      <c r="K69" s="21">
        <v>121.29</v>
      </c>
      <c r="L69" s="37">
        <v>1.0062</v>
      </c>
    </row>
    <row r="70" spans="1:12" hidden="1" x14ac:dyDescent="0.15">
      <c r="A70" s="1">
        <v>39190</v>
      </c>
      <c r="B70" s="16">
        <v>2.0598999999999998</v>
      </c>
      <c r="C70" s="3">
        <f t="shared" si="5"/>
        <v>2.6767022231083626E-2</v>
      </c>
      <c r="D70" s="3">
        <f>IFERROR(1-B70/MAX(B$2:B70),0)</f>
        <v>0</v>
      </c>
      <c r="E70" s="3">
        <f ca="1">IFERROR(B70/AVERAGE(OFFSET(B70,0,0,-计算结果!B$17,1))-1,B70/AVERAGE(OFFSET(B70,0,0,-ROW(),1))-1)</f>
        <v>0.49941451002400994</v>
      </c>
      <c r="F70" s="4" t="str">
        <f ca="1">IF(MONTH(A70)&lt;&gt;MONTH(A71),IF(OR(AND(E70&lt;计算结果!B$18,E70&gt;计算结果!B$19),E70&lt;计算结果!B$20),"买","卖"),F69)</f>
        <v>买</v>
      </c>
      <c r="G70" s="4" t="str">
        <f t="shared" ca="1" si="3"/>
        <v/>
      </c>
      <c r="H70" s="3">
        <f ca="1">IF(F69="买",B70/B69-1,计算结果!B$21*(计算结果!B$22*(B70/B69-1)+(1-计算结果!B$22)*(K70/K69-1-IF(G70=1,计算结果!B$16,0))))-IF(AND(计算结果!B$21=0,G70=1),计算结果!B$16,0)</f>
        <v>2.6767022231083626E-2</v>
      </c>
      <c r="I70" s="2">
        <f t="shared" ca="1" si="4"/>
        <v>1.6651846832052881</v>
      </c>
      <c r="J70" s="3">
        <f ca="1">1-I70/MAX(I$2:I70)</f>
        <v>0</v>
      </c>
      <c r="K70" s="21">
        <v>121.53</v>
      </c>
      <c r="L70" s="37">
        <v>1.0599000000000001</v>
      </c>
    </row>
    <row r="71" spans="1:12" hidden="1" x14ac:dyDescent="0.15">
      <c r="A71" s="1">
        <v>39191</v>
      </c>
      <c r="B71" s="16">
        <v>1.9910000000000001</v>
      </c>
      <c r="C71" s="3">
        <f t="shared" si="5"/>
        <v>-3.3448225642021323E-2</v>
      </c>
      <c r="D71" s="3">
        <f>IFERROR(1-B71/MAX(B$2:B71),0)</f>
        <v>3.3448225642021323E-2</v>
      </c>
      <c r="E71" s="3">
        <f ca="1">IFERROR(B71/AVERAGE(OFFSET(B71,0,0,-计算结果!B$17,1))-1,B71/AVERAGE(OFFSET(B71,0,0,-ROW(),1))-1)</f>
        <v>0.44001967279512799</v>
      </c>
      <c r="F71" s="4" t="str">
        <f ca="1">IF(MONTH(A71)&lt;&gt;MONTH(A72),IF(OR(AND(E71&lt;计算结果!B$18,E71&gt;计算结果!B$19),E71&lt;计算结果!B$20),"买","卖"),F70)</f>
        <v>买</v>
      </c>
      <c r="G71" s="4" t="str">
        <f t="shared" ca="1" si="3"/>
        <v/>
      </c>
      <c r="H71" s="3">
        <f ca="1">IF(F70="买",B71/B70-1,计算结果!B$21*(计算结果!B$22*(B71/B70-1)+(1-计算结果!B$22)*(K71/K70-1-IF(G71=1,计算结果!B$16,0))))-IF(AND(计算结果!B$21=0,G71=1),计算结果!B$16,0)</f>
        <v>-3.3448225642021323E-2</v>
      </c>
      <c r="I71" s="2">
        <f t="shared" ca="1" si="4"/>
        <v>1.6094872101857998</v>
      </c>
      <c r="J71" s="3">
        <f ca="1">1-I71/MAX(I$2:I71)</f>
        <v>3.3448225642021323E-2</v>
      </c>
      <c r="K71" s="21">
        <v>121.44</v>
      </c>
      <c r="L71" s="37">
        <v>0.99099999999999999</v>
      </c>
    </row>
    <row r="72" spans="1:12" hidden="1" x14ac:dyDescent="0.15">
      <c r="A72" s="1">
        <v>39192</v>
      </c>
      <c r="B72" s="16">
        <v>2.0880999999999998</v>
      </c>
      <c r="C72" s="3">
        <f t="shared" si="5"/>
        <v>4.8769462581617073E-2</v>
      </c>
      <c r="D72" s="3">
        <f>IFERROR(1-B72/MAX(B$2:B72),0)</f>
        <v>0</v>
      </c>
      <c r="E72" s="3">
        <f ca="1">IFERROR(B72/AVERAGE(OFFSET(B72,0,0,-计算结果!B$17,1))-1,B72/AVERAGE(OFFSET(B72,0,0,-ROW(),1))-1)</f>
        <v>0.49947254770080329</v>
      </c>
      <c r="F72" s="4" t="str">
        <f ca="1">IF(MONTH(A72)&lt;&gt;MONTH(A73),IF(OR(AND(E72&lt;计算结果!B$18,E72&gt;计算结果!B$19),E72&lt;计算结果!B$20),"买","卖"),F71)</f>
        <v>买</v>
      </c>
      <c r="G72" s="4" t="str">
        <f t="shared" ca="1" si="3"/>
        <v/>
      </c>
      <c r="H72" s="3">
        <f ca="1">IF(F71="买",B72/B71-1,计算结果!B$21*(计算结果!B$22*(B72/B71-1)+(1-计算结果!B$22)*(K72/K71-1-IF(G72=1,计算结果!B$16,0))))-IF(AND(计算结果!B$21=0,G72=1),计算结果!B$16,0)</f>
        <v>4.8769462581617073E-2</v>
      </c>
      <c r="I72" s="2">
        <f t="shared" ca="1" si="4"/>
        <v>1.6879810364585475</v>
      </c>
      <c r="J72" s="3">
        <f ca="1">1-I72/MAX(I$2:I72)</f>
        <v>0</v>
      </c>
      <c r="K72" s="21">
        <v>121.62</v>
      </c>
      <c r="L72" s="37">
        <v>1.0881000000000001</v>
      </c>
    </row>
    <row r="73" spans="1:12" hidden="1" x14ac:dyDescent="0.15">
      <c r="A73" s="1">
        <v>39195</v>
      </c>
      <c r="B73" s="16">
        <v>2.1711999999999998</v>
      </c>
      <c r="C73" s="3">
        <f t="shared" si="5"/>
        <v>3.9796944590776206E-2</v>
      </c>
      <c r="D73" s="3">
        <f>IFERROR(1-B73/MAX(B$2:B73),0)</f>
        <v>0</v>
      </c>
      <c r="E73" s="3">
        <f ca="1">IFERROR(B73/AVERAGE(OFFSET(B73,0,0,-计算结果!B$17,1))-1,B73/AVERAGE(OFFSET(B73,0,0,-ROW(),1))-1)</f>
        <v>0.5471320540721889</v>
      </c>
      <c r="F73" s="4" t="str">
        <f ca="1">IF(MONTH(A73)&lt;&gt;MONTH(A74),IF(OR(AND(E73&lt;计算结果!B$18,E73&gt;计算结果!B$19),E73&lt;计算结果!B$20),"买","卖"),F72)</f>
        <v>买</v>
      </c>
      <c r="G73" s="4" t="str">
        <f t="shared" ca="1" si="3"/>
        <v/>
      </c>
      <c r="H73" s="3">
        <f ca="1">IF(F72="买",B73/B72-1,计算结果!B$21*(计算结果!B$22*(B73/B72-1)+(1-计算结果!B$22)*(K73/K72-1-IF(G73=1,计算结果!B$16,0))))-IF(AND(计算结果!B$21=0,G73=1),计算结果!B$16,0)</f>
        <v>3.9796944590776206E-2</v>
      </c>
      <c r="I73" s="2">
        <f t="shared" ca="1" si="4"/>
        <v>1.7551575242367692</v>
      </c>
      <c r="J73" s="3">
        <f ca="1">1-I73/MAX(I$2:I73)</f>
        <v>0</v>
      </c>
      <c r="K73" s="21">
        <v>121.56</v>
      </c>
      <c r="L73" s="37">
        <v>1.1712</v>
      </c>
    </row>
    <row r="74" spans="1:12" hidden="1" x14ac:dyDescent="0.15">
      <c r="A74" s="1">
        <v>39196</v>
      </c>
      <c r="B74" s="16">
        <v>2.1681999999999997</v>
      </c>
      <c r="C74" s="3">
        <f t="shared" si="5"/>
        <v>-1.3817243920413169E-3</v>
      </c>
      <c r="D74" s="3">
        <f>IFERROR(1-B74/MAX(B$2:B74),0)</f>
        <v>1.3817243920413169E-3</v>
      </c>
      <c r="E74" s="3">
        <f ca="1">IFERROR(B74/AVERAGE(OFFSET(B74,0,0,-计算结果!B$17,1))-1,B74/AVERAGE(OFFSET(B74,0,0,-ROW(),1))-1)</f>
        <v>0.53354539103912435</v>
      </c>
      <c r="F74" s="4" t="str">
        <f ca="1">IF(MONTH(A74)&lt;&gt;MONTH(A75),IF(OR(AND(E74&lt;计算结果!B$18,E74&gt;计算结果!B$19),E74&lt;计算结果!B$20),"买","卖"),F73)</f>
        <v>买</v>
      </c>
      <c r="G74" s="4" t="str">
        <f t="shared" ca="1" si="3"/>
        <v/>
      </c>
      <c r="H74" s="3">
        <f ca="1">IF(F73="买",B74/B73-1,计算结果!B$21*(计算结果!B$22*(B74/B73-1)+(1-计算结果!B$22)*(K74/K73-1-IF(G74=1,计算结果!B$16,0))))-IF(AND(计算结果!B$21=0,G74=1),计算结果!B$16,0)</f>
        <v>-1.3817243920413169E-3</v>
      </c>
      <c r="I74" s="2">
        <f t="shared" ca="1" si="4"/>
        <v>1.7527323802736563</v>
      </c>
      <c r="J74" s="3">
        <f ca="1">1-I74/MAX(I$2:I74)</f>
        <v>1.3817243920413169E-3</v>
      </c>
      <c r="K74" s="21">
        <v>121.29</v>
      </c>
      <c r="L74" s="37">
        <v>1.1681999999999999</v>
      </c>
    </row>
    <row r="75" spans="1:12" hidden="1" x14ac:dyDescent="0.15">
      <c r="A75" s="1">
        <v>39197</v>
      </c>
      <c r="B75" s="16">
        <v>2.1272000000000002</v>
      </c>
      <c r="C75" s="3">
        <f t="shared" si="5"/>
        <v>-1.8909694677612499E-2</v>
      </c>
      <c r="D75" s="3">
        <f>IFERROR(1-B75/MAX(B$2:B75),0)</f>
        <v>2.0265291083271686E-2</v>
      </c>
      <c r="E75" s="3">
        <f ca="1">IFERROR(B75/AVERAGE(OFFSET(B75,0,0,-计算结果!B$17,1))-1,B75/AVERAGE(OFFSET(B75,0,0,-ROW(),1))-1)</f>
        <v>0.49435769204115143</v>
      </c>
      <c r="F75" s="4" t="str">
        <f ca="1">IF(MONTH(A75)&lt;&gt;MONTH(A76),IF(OR(AND(E75&lt;计算结果!B$18,E75&gt;计算结果!B$19),E75&lt;计算结果!B$20),"买","卖"),F74)</f>
        <v>买</v>
      </c>
      <c r="G75" s="4" t="str">
        <f t="shared" ca="1" si="3"/>
        <v/>
      </c>
      <c r="H75" s="3">
        <f ca="1">IF(F74="买",B75/B74-1,计算结果!B$21*(计算结果!B$22*(B75/B74-1)+(1-计算结果!B$22)*(K75/K74-1-IF(G75=1,计算结果!B$16,0))))-IF(AND(计算结果!B$21=0,G75=1),计算结果!B$16,0)</f>
        <v>-1.8909694677612499E-2</v>
      </c>
      <c r="I75" s="2">
        <f t="shared" ca="1" si="4"/>
        <v>1.7195887461111166</v>
      </c>
      <c r="J75" s="3">
        <f ca="1">1-I75/MAX(I$2:I75)</f>
        <v>2.0265291083271686E-2</v>
      </c>
      <c r="K75" s="21">
        <v>121.04</v>
      </c>
      <c r="L75" s="37">
        <v>1.1272</v>
      </c>
    </row>
    <row r="76" spans="1:12" hidden="1" x14ac:dyDescent="0.15">
      <c r="A76" s="1">
        <v>39198</v>
      </c>
      <c r="B76" s="16">
        <v>2.1435</v>
      </c>
      <c r="C76" s="3">
        <f t="shared" si="5"/>
        <v>7.6626551335088333E-3</v>
      </c>
      <c r="D76" s="3">
        <f>IFERROR(1-B76/MAX(B$2:B76),0)</f>
        <v>1.2757921886514256E-2</v>
      </c>
      <c r="E76" s="3">
        <f ca="1">IFERROR(B76/AVERAGE(OFFSET(B76,0,0,-计算结果!B$17,1))-1,B76/AVERAGE(OFFSET(B76,0,0,-ROW(),1))-1)</f>
        <v>0.49572112808145752</v>
      </c>
      <c r="F76" s="4" t="str">
        <f ca="1">IF(MONTH(A76)&lt;&gt;MONTH(A77),IF(OR(AND(E76&lt;计算结果!B$18,E76&gt;计算结果!B$19),E76&lt;计算结果!B$20),"买","卖"),F75)</f>
        <v>买</v>
      </c>
      <c r="G76" s="4" t="str">
        <f t="shared" ca="1" si="3"/>
        <v/>
      </c>
      <c r="H76" s="3">
        <f ca="1">IF(F75="买",B76/B75-1,计算结果!B$21*(计算结果!B$22*(B76/B75-1)+(1-计算结果!B$22)*(K76/K75-1-IF(G76=1,计算结果!B$16,0))))-IF(AND(计算结果!B$21=0,G76=1),计算结果!B$16,0)</f>
        <v>7.6626551335088333E-3</v>
      </c>
      <c r="I76" s="2">
        <f t="shared" ca="1" si="4"/>
        <v>1.7327653616440288</v>
      </c>
      <c r="J76" s="3">
        <f ca="1">1-I76/MAX(I$2:I76)</f>
        <v>1.2757921886514145E-2</v>
      </c>
      <c r="K76" s="21">
        <v>121.2</v>
      </c>
      <c r="L76" s="37">
        <v>1.1435</v>
      </c>
    </row>
    <row r="77" spans="1:12" hidden="1" x14ac:dyDescent="0.15">
      <c r="A77" s="1">
        <v>39199</v>
      </c>
      <c r="B77" s="16">
        <v>2.1466000000000003</v>
      </c>
      <c r="C77" s="3">
        <f t="shared" si="5"/>
        <v>1.4462327968278732E-3</v>
      </c>
      <c r="D77" s="3">
        <f>IFERROR(1-B77/MAX(B$2:B77),0)</f>
        <v>1.1330140014738199E-2</v>
      </c>
      <c r="E77" s="3">
        <f ca="1">IFERROR(B77/AVERAGE(OFFSET(B77,0,0,-计算结果!B$17,1))-1,B77/AVERAGE(OFFSET(B77,0,0,-ROW(),1))-1)</f>
        <v>0.48813535203533376</v>
      </c>
      <c r="F77" s="4" t="str">
        <f ca="1">IF(MONTH(A77)&lt;&gt;MONTH(A78),IF(OR(AND(E77&lt;计算结果!B$18,E77&gt;计算结果!B$19),E77&lt;计算结果!B$20),"买","卖"),F76)</f>
        <v>买</v>
      </c>
      <c r="G77" s="4" t="str">
        <f t="shared" ca="1" si="3"/>
        <v/>
      </c>
      <c r="H77" s="3">
        <f ca="1">IF(F76="买",B77/B76-1,计算结果!B$21*(计算结果!B$22*(B77/B76-1)+(1-计算结果!B$22)*(K77/K76-1-IF(G77=1,计算结果!B$16,0))))-IF(AND(计算结果!B$21=0,G77=1),计算结果!B$16,0)</f>
        <v>1.4462327968278732E-3</v>
      </c>
      <c r="I77" s="2">
        <f t="shared" ca="1" si="4"/>
        <v>1.7352713437392457</v>
      </c>
      <c r="J77" s="3">
        <f ca="1">1-I77/MAX(I$2:I77)</f>
        <v>1.1330140014737977E-2</v>
      </c>
      <c r="K77" s="21">
        <v>120.79</v>
      </c>
      <c r="L77" s="37">
        <v>1.1466000000000001</v>
      </c>
    </row>
    <row r="78" spans="1:12" hidden="1" x14ac:dyDescent="0.15">
      <c r="A78" s="1">
        <v>39202</v>
      </c>
      <c r="B78" s="16">
        <v>2.1840000000000002</v>
      </c>
      <c r="C78" s="3">
        <f t="shared" si="5"/>
        <v>1.742290133233948E-2</v>
      </c>
      <c r="D78" s="3">
        <f>IFERROR(1-B78/MAX(B$2:B78),0)</f>
        <v>0</v>
      </c>
      <c r="E78" s="3">
        <f ca="1">IFERROR(B78/AVERAGE(OFFSET(B78,0,0,-计算结果!B$17,1))-1,B78/AVERAGE(OFFSET(B78,0,0,-ROW(),1))-1)</f>
        <v>0.50402192247357602</v>
      </c>
      <c r="F78" s="4" t="str">
        <f ca="1">IF(MONTH(A78)&lt;&gt;MONTH(A79),IF(OR(AND(E78&lt;计算结果!B$18,E78&gt;计算结果!B$19),E78&lt;计算结果!B$20),"买","卖"),F77)</f>
        <v>买</v>
      </c>
      <c r="G78" s="4" t="str">
        <f t="shared" ca="1" si="3"/>
        <v/>
      </c>
      <c r="H78" s="3">
        <f ca="1">IF(F77="买",B78/B77-1,计算结果!B$21*(计算结果!B$22*(B78/B77-1)+(1-计算结果!B$22)*(K78/K77-1-IF(G78=1,计算结果!B$16,0))))-IF(AND(计算结果!B$21=0,G78=1),计算结果!B$16,0)</f>
        <v>1.742290133233948E-2</v>
      </c>
      <c r="I78" s="2">
        <f t="shared" ca="1" si="4"/>
        <v>1.7655048051460507</v>
      </c>
      <c r="J78" s="3">
        <f ca="1">1-I78/MAX(I$2:I78)</f>
        <v>0</v>
      </c>
      <c r="K78" s="21">
        <v>121.15</v>
      </c>
      <c r="L78" s="37">
        <v>1.1839999999999999</v>
      </c>
    </row>
    <row r="79" spans="1:12" hidden="1" x14ac:dyDescent="0.15">
      <c r="A79" s="1">
        <v>39210</v>
      </c>
      <c r="B79" s="16">
        <v>2.2829999999999999</v>
      </c>
      <c r="C79" s="3">
        <f t="shared" si="5"/>
        <v>4.5329670329670169E-2</v>
      </c>
      <c r="D79" s="3">
        <f>IFERROR(1-B79/MAX(B$2:B79),0)</f>
        <v>0</v>
      </c>
      <c r="E79" s="3">
        <f ca="1">IFERROR(B79/AVERAGE(OFFSET(B79,0,0,-计算结果!B$17,1))-1,B79/AVERAGE(OFFSET(B79,0,0,-ROW(),1))-1)</f>
        <v>0.56074926903147504</v>
      </c>
      <c r="F79" s="4" t="str">
        <f ca="1">IF(MONTH(A79)&lt;&gt;MONTH(A80),IF(OR(AND(E79&lt;计算结果!B$18,E79&gt;计算结果!B$19),E79&lt;计算结果!B$20),"买","卖"),F78)</f>
        <v>买</v>
      </c>
      <c r="G79" s="4" t="str">
        <f t="shared" ca="1" si="3"/>
        <v/>
      </c>
      <c r="H79" s="3">
        <f ca="1">IF(F78="买",B79/B78-1,计算结果!B$21*(计算结果!B$22*(B79/B78-1)+(1-计算结果!B$22)*(K79/K78-1-IF(G79=1,计算结果!B$16,0))))-IF(AND(计算结果!B$21=0,G79=1),计算结果!B$16,0)</f>
        <v>4.5329670329670169E-2</v>
      </c>
      <c r="I79" s="2">
        <f t="shared" ca="1" si="4"/>
        <v>1.8455345559287697</v>
      </c>
      <c r="J79" s="3">
        <f ca="1">1-I79/MAX(I$2:I79)</f>
        <v>0</v>
      </c>
      <c r="K79" s="21">
        <v>121.08</v>
      </c>
      <c r="L79" s="37">
        <v>1.2829999999999999</v>
      </c>
    </row>
    <row r="80" spans="1:12" hidden="1" x14ac:dyDescent="0.15">
      <c r="A80" s="1">
        <v>39211</v>
      </c>
      <c r="B80" s="16">
        <v>2.3411</v>
      </c>
      <c r="C80" s="3">
        <f t="shared" si="5"/>
        <v>2.5448970652649949E-2</v>
      </c>
      <c r="D80" s="3">
        <f>IFERROR(1-B80/MAX(B$2:B80),0)</f>
        <v>0</v>
      </c>
      <c r="E80" s="3">
        <f ca="1">IFERROR(B80/AVERAGE(OFFSET(B80,0,0,-计算结果!B$17,1))-1,B80/AVERAGE(OFFSET(B80,0,0,-ROW(),1))-1)</f>
        <v>0.58839554331424115</v>
      </c>
      <c r="F80" s="4" t="str">
        <f ca="1">IF(MONTH(A80)&lt;&gt;MONTH(A81),IF(OR(AND(E80&lt;计算结果!B$18,E80&gt;计算结果!B$19),E80&lt;计算结果!B$20),"买","卖"),F79)</f>
        <v>买</v>
      </c>
      <c r="G80" s="4" t="str">
        <f t="shared" ca="1" si="3"/>
        <v/>
      </c>
      <c r="H80" s="3">
        <f ca="1">IF(F79="买",B80/B79-1,计算结果!B$21*(计算结果!B$22*(B80/B79-1)+(1-计算结果!B$22)*(K80/K79-1-IF(G80=1,计算结果!B$16,0))))-IF(AND(计算结果!B$21=0,G80=1),计算结果!B$16,0)</f>
        <v>2.5448970652649949E-2</v>
      </c>
      <c r="I80" s="2">
        <f t="shared" ca="1" si="4"/>
        <v>1.8925015106810523</v>
      </c>
      <c r="J80" s="3">
        <f ca="1">1-I80/MAX(I$2:I80)</f>
        <v>0</v>
      </c>
      <c r="K80" s="21">
        <v>121.31</v>
      </c>
      <c r="L80" s="37">
        <v>1.3411</v>
      </c>
    </row>
    <row r="81" spans="1:12" hidden="1" x14ac:dyDescent="0.15">
      <c r="A81" s="1">
        <v>39212</v>
      </c>
      <c r="B81" s="16">
        <v>2.3816999999999999</v>
      </c>
      <c r="C81" s="3">
        <f t="shared" si="5"/>
        <v>1.7342274998932039E-2</v>
      </c>
      <c r="D81" s="3">
        <f>IFERROR(1-B81/MAX(B$2:B81),0)</f>
        <v>0</v>
      </c>
      <c r="E81" s="3">
        <f ca="1">IFERROR(B81/AVERAGE(OFFSET(B81,0,0,-计算结果!B$17,1))-1,B81/AVERAGE(OFFSET(B81,0,0,-ROW(),1))-1)</f>
        <v>0.60359541483613555</v>
      </c>
      <c r="F81" s="4" t="str">
        <f ca="1">IF(MONTH(A81)&lt;&gt;MONTH(A82),IF(OR(AND(E81&lt;计算结果!B$18,E81&gt;计算结果!B$19),E81&lt;计算结果!B$20),"买","卖"),F80)</f>
        <v>买</v>
      </c>
      <c r="G81" s="4" t="str">
        <f t="shared" ca="1" si="3"/>
        <v/>
      </c>
      <c r="H81" s="3">
        <f ca="1">IF(F80="买",B81/B80-1,计算结果!B$21*(计算结果!B$22*(B81/B80-1)+(1-计算结果!B$22)*(K81/K80-1-IF(G81=1,计算结果!B$16,0))))-IF(AND(计算结果!B$21=0,G81=1),计算结果!B$16,0)</f>
        <v>1.7342274998932039E-2</v>
      </c>
      <c r="I81" s="2">
        <f t="shared" ca="1" si="4"/>
        <v>1.9253217923151775</v>
      </c>
      <c r="J81" s="3">
        <f ca="1">1-I81/MAX(I$2:I81)</f>
        <v>0</v>
      </c>
      <c r="K81" s="21">
        <v>121.3</v>
      </c>
      <c r="L81" s="37">
        <v>1.3816999999999999</v>
      </c>
    </row>
    <row r="82" spans="1:12" hidden="1" x14ac:dyDescent="0.15">
      <c r="A82" s="1">
        <v>39213</v>
      </c>
      <c r="B82" s="16">
        <v>2.3918999999999997</v>
      </c>
      <c r="C82" s="3">
        <f t="shared" si="5"/>
        <v>4.2826552462524869E-3</v>
      </c>
      <c r="D82" s="3">
        <f>IFERROR(1-B82/MAX(B$2:B82),0)</f>
        <v>0</v>
      </c>
      <c r="E82" s="3">
        <f ca="1">IFERROR(B82/AVERAGE(OFFSET(B82,0,0,-计算结果!B$17,1))-1,B82/AVERAGE(OFFSET(B82,0,0,-ROW(),1))-1)</f>
        <v>0.59841646598173881</v>
      </c>
      <c r="F82" s="4" t="str">
        <f ca="1">IF(MONTH(A82)&lt;&gt;MONTH(A83),IF(OR(AND(E82&lt;计算结果!B$18,E82&gt;计算结果!B$19),E82&lt;计算结果!B$20),"买","卖"),F81)</f>
        <v>买</v>
      </c>
      <c r="G82" s="4" t="str">
        <f t="shared" ca="1" si="3"/>
        <v/>
      </c>
      <c r="H82" s="3">
        <f ca="1">IF(F81="买",B82/B81-1,计算结果!B$21*(计算结果!B$22*(B82/B81-1)+(1-计算结果!B$22)*(K82/K81-1-IF(G82=1,计算结果!B$16,0))))-IF(AND(计算结果!B$21=0,G82=1),计算结果!B$16,0)</f>
        <v>4.2826552462524869E-3</v>
      </c>
      <c r="I82" s="2">
        <f t="shared" ca="1" si="4"/>
        <v>1.9335672817897605</v>
      </c>
      <c r="J82" s="3">
        <f ca="1">1-I82/MAX(I$2:I82)</f>
        <v>0</v>
      </c>
      <c r="K82" s="21">
        <v>121.38</v>
      </c>
      <c r="L82" s="37">
        <v>1.3918999999999999</v>
      </c>
    </row>
    <row r="83" spans="1:12" hidden="1" x14ac:dyDescent="0.15">
      <c r="A83" s="1">
        <v>39216</v>
      </c>
      <c r="B83" s="16">
        <v>2.4126000000000003</v>
      </c>
      <c r="C83" s="3">
        <f t="shared" si="5"/>
        <v>8.6542079518376891E-3</v>
      </c>
      <c r="D83" s="3">
        <f>IFERROR(1-B83/MAX(B$2:B83),0)</f>
        <v>0</v>
      </c>
      <c r="E83" s="3">
        <f ca="1">IFERROR(B83/AVERAGE(OFFSET(B83,0,0,-计算结果!B$17,1))-1,B83/AVERAGE(OFFSET(B83,0,0,-ROW(),1))-1)</f>
        <v>0.60030091609537117</v>
      </c>
      <c r="F83" s="4" t="str">
        <f ca="1">IF(MONTH(A83)&lt;&gt;MONTH(A84),IF(OR(AND(E83&lt;计算结果!B$18,E83&gt;计算结果!B$19),E83&lt;计算结果!B$20),"买","卖"),F82)</f>
        <v>买</v>
      </c>
      <c r="G83" s="4" t="str">
        <f t="shared" ca="1" si="3"/>
        <v/>
      </c>
      <c r="H83" s="3">
        <f ca="1">IF(F82="买",B83/B82-1,计算结果!B$21*(计算结果!B$22*(B83/B82-1)+(1-计算结果!B$22)*(K83/K82-1-IF(G83=1,计算结果!B$16,0))))-IF(AND(计算结果!B$21=0,G83=1),计算结果!B$16,0)</f>
        <v>8.6542079518376891E-3</v>
      </c>
      <c r="I83" s="2">
        <f t="shared" ca="1" si="4"/>
        <v>1.9503007751352386</v>
      </c>
      <c r="J83" s="3">
        <f ca="1">1-I83/MAX(I$2:I83)</f>
        <v>0</v>
      </c>
      <c r="K83" s="21">
        <v>121.41</v>
      </c>
      <c r="L83" s="37">
        <v>1.4126000000000001</v>
      </c>
    </row>
    <row r="84" spans="1:12" hidden="1" x14ac:dyDescent="0.15">
      <c r="A84" s="1">
        <v>39217</v>
      </c>
      <c r="B84" s="16">
        <v>2.3360000000000003</v>
      </c>
      <c r="C84" s="3">
        <f t="shared" si="5"/>
        <v>-3.1749979275470408E-2</v>
      </c>
      <c r="D84" s="3">
        <f>IFERROR(1-B84/MAX(B$2:B84),0)</f>
        <v>3.1749979275470408E-2</v>
      </c>
      <c r="E84" s="3">
        <f ca="1">IFERROR(B84/AVERAGE(OFFSET(B84,0,0,-计算结果!B$17,1))-1,B84/AVERAGE(OFFSET(B84,0,0,-ROW(),1))-1)</f>
        <v>0.53930064267199129</v>
      </c>
      <c r="F84" s="4" t="str">
        <f ca="1">IF(MONTH(A84)&lt;&gt;MONTH(A85),IF(OR(AND(E84&lt;计算结果!B$18,E84&gt;计算结果!B$19),E84&lt;计算结果!B$20),"买","卖"),F83)</f>
        <v>买</v>
      </c>
      <c r="G84" s="4" t="str">
        <f t="shared" ca="1" si="3"/>
        <v/>
      </c>
      <c r="H84" s="3">
        <f ca="1">IF(F83="买",B84/B83-1,计算结果!B$21*(计算结果!B$22*(B84/B83-1)+(1-计算结果!B$22)*(K84/K83-1-IF(G84=1,计算结果!B$16,0))))-IF(AND(计算结果!B$21=0,G84=1),计算结果!B$16,0)</f>
        <v>-3.1749979275470408E-2</v>
      </c>
      <c r="I84" s="2">
        <f t="shared" ca="1" si="4"/>
        <v>1.888378765943761</v>
      </c>
      <c r="J84" s="3">
        <f ca="1">1-I84/MAX(I$2:I84)</f>
        <v>3.1749979275470408E-2</v>
      </c>
      <c r="K84" s="21">
        <v>121.32</v>
      </c>
      <c r="L84" s="37">
        <v>1.3360000000000001</v>
      </c>
    </row>
    <row r="85" spans="1:12" hidden="1" x14ac:dyDescent="0.15">
      <c r="A85" s="1">
        <v>39218</v>
      </c>
      <c r="B85" s="16">
        <v>2.3872</v>
      </c>
      <c r="C85" s="3">
        <f t="shared" si="5"/>
        <v>2.1917808219177992E-2</v>
      </c>
      <c r="D85" s="3">
        <f>IFERROR(1-B85/MAX(B$2:B85),0)</f>
        <v>1.0528061013015177E-2</v>
      </c>
      <c r="E85" s="3">
        <f ca="1">IFERROR(B85/AVERAGE(OFFSET(B85,0,0,-计算结果!B$17,1))-1,B85/AVERAGE(OFFSET(B85,0,0,-ROW(),1))-1)</f>
        <v>0.56238035243876494</v>
      </c>
      <c r="F85" s="4" t="str">
        <f ca="1">IF(MONTH(A85)&lt;&gt;MONTH(A86),IF(OR(AND(E85&lt;计算结果!B$18,E85&gt;计算结果!B$19),E85&lt;计算结果!B$20),"买","卖"),F84)</f>
        <v>买</v>
      </c>
      <c r="G85" s="4" t="str">
        <f t="shared" ca="1" si="3"/>
        <v/>
      </c>
      <c r="H85" s="3">
        <f ca="1">IF(F84="买",B85/B84-1,计算结果!B$21*(计算结果!B$22*(B85/B84-1)+(1-计算结果!B$22)*(K85/K84-1-IF(G85=1,计算结果!B$16,0))))-IF(AND(计算结果!B$21=0,G85=1),计算结果!B$16,0)</f>
        <v>2.1917808219177992E-2</v>
      </c>
      <c r="I85" s="2">
        <f t="shared" ca="1" si="4"/>
        <v>1.9297678895808843</v>
      </c>
      <c r="J85" s="3">
        <f ca="1">1-I85/MAX(I$2:I85)</f>
        <v>1.0528061013015066E-2</v>
      </c>
      <c r="K85" s="21">
        <v>121.19</v>
      </c>
      <c r="L85" s="37">
        <v>1.3872</v>
      </c>
    </row>
    <row r="86" spans="1:12" hidden="1" x14ac:dyDescent="0.15">
      <c r="A86" s="1">
        <v>39219</v>
      </c>
      <c r="B86" s="16">
        <v>2.4699999999999998</v>
      </c>
      <c r="C86" s="3">
        <f t="shared" si="5"/>
        <v>3.4684986595174161E-2</v>
      </c>
      <c r="D86" s="3">
        <f>IFERROR(1-B86/MAX(B$2:B86),0)</f>
        <v>0</v>
      </c>
      <c r="E86" s="3">
        <f ca="1">IFERROR(B86/AVERAGE(OFFSET(B86,0,0,-计算结果!B$17,1))-1,B86/AVERAGE(OFFSET(B86,0,0,-ROW(),1))-1)</f>
        <v>0.60492968351658094</v>
      </c>
      <c r="F86" s="4" t="str">
        <f ca="1">IF(MONTH(A86)&lt;&gt;MONTH(A87),IF(OR(AND(E86&lt;计算结果!B$18,E86&gt;计算结果!B$19),E86&lt;计算结果!B$20),"买","卖"),F85)</f>
        <v>买</v>
      </c>
      <c r="G86" s="4" t="str">
        <f t="shared" ca="1" si="3"/>
        <v/>
      </c>
      <c r="H86" s="3">
        <f ca="1">IF(F85="买",B86/B85-1,计算结果!B$21*(计算结果!B$22*(B86/B85-1)+(1-计算结果!B$22)*(K86/K85-1-IF(G86=1,计算结果!B$16,0))))-IF(AND(计算结果!B$21=0,G86=1),计算结果!B$16,0)</f>
        <v>3.4684986595174161E-2</v>
      </c>
      <c r="I86" s="2">
        <f t="shared" ca="1" si="4"/>
        <v>1.9967018629627948</v>
      </c>
      <c r="J86" s="3">
        <f ca="1">1-I86/MAX(I$2:I86)</f>
        <v>0</v>
      </c>
      <c r="K86" s="21">
        <v>121.56</v>
      </c>
      <c r="L86" s="37">
        <v>1.47</v>
      </c>
    </row>
    <row r="87" spans="1:12" hidden="1" x14ac:dyDescent="0.15">
      <c r="A87" s="1">
        <v>39220</v>
      </c>
      <c r="B87" s="16">
        <v>2.4764999999999997</v>
      </c>
      <c r="C87" s="3">
        <f t="shared" si="5"/>
        <v>2.6315789473683182E-3</v>
      </c>
      <c r="D87" s="3">
        <f>IFERROR(1-B87/MAX(B$2:B87),0)</f>
        <v>0</v>
      </c>
      <c r="E87" s="3">
        <f ca="1">IFERROR(B87/AVERAGE(OFFSET(B87,0,0,-计算结果!B$17,1))-1,B87/AVERAGE(OFFSET(B87,0,0,-ROW(),1))-1)</f>
        <v>0.59783543223084323</v>
      </c>
      <c r="F87" s="4" t="str">
        <f ca="1">IF(MONTH(A87)&lt;&gt;MONTH(A88),IF(OR(AND(E87&lt;计算结果!B$18,E87&gt;计算结果!B$19),E87&lt;计算结果!B$20),"买","卖"),F86)</f>
        <v>买</v>
      </c>
      <c r="G87" s="4" t="str">
        <f t="shared" ca="1" si="3"/>
        <v/>
      </c>
      <c r="H87" s="3">
        <f ca="1">IF(F86="买",B87/B86-1,计算结果!B$21*(计算结果!B$22*(B87/B86-1)+(1-计算结果!B$22)*(K87/K86-1-IF(G87=1,计算结果!B$16,0))))-IF(AND(计算结果!B$21=0,G87=1),计算结果!B$16,0)</f>
        <v>2.6315789473683182E-3</v>
      </c>
      <c r="I87" s="2">
        <f t="shared" ca="1" si="4"/>
        <v>2.0019563415495387</v>
      </c>
      <c r="J87" s="3">
        <f ca="1">1-I87/MAX(I$2:I87)</f>
        <v>0</v>
      </c>
      <c r="K87" s="21">
        <v>121.46</v>
      </c>
      <c r="L87" s="37">
        <v>1.4764999999999999</v>
      </c>
    </row>
    <row r="88" spans="1:12" hidden="1" x14ac:dyDescent="0.15">
      <c r="A88" s="1">
        <v>39223</v>
      </c>
      <c r="B88" s="16">
        <v>2.5221</v>
      </c>
      <c r="C88" s="3">
        <f t="shared" si="5"/>
        <v>1.8413082980012208E-2</v>
      </c>
      <c r="D88" s="3">
        <f>IFERROR(1-B88/MAX(B$2:B88),0)</f>
        <v>0</v>
      </c>
      <c r="E88" s="3">
        <f ca="1">IFERROR(B88/AVERAGE(OFFSET(B88,0,0,-计算结果!B$17,1))-1,B88/AVERAGE(OFFSET(B88,0,0,-ROW(),1))-1)</f>
        <v>0.61560822387627856</v>
      </c>
      <c r="F88" s="4" t="str">
        <f ca="1">IF(MONTH(A88)&lt;&gt;MONTH(A89),IF(OR(AND(E88&lt;计算结果!B$18,E88&gt;计算结果!B$19),E88&lt;计算结果!B$20),"买","卖"),F87)</f>
        <v>买</v>
      </c>
      <c r="G88" s="4" t="str">
        <f t="shared" ca="1" si="3"/>
        <v/>
      </c>
      <c r="H88" s="3">
        <f ca="1">IF(F87="买",B88/B87-1,计算结果!B$21*(计算结果!B$22*(B88/B87-1)+(1-计算结果!B$22)*(K88/K87-1-IF(G88=1,计算结果!B$16,0))))-IF(AND(计算结果!B$21=0,G88=1),计算结果!B$16,0)</f>
        <v>1.8413082980012208E-2</v>
      </c>
      <c r="I88" s="2">
        <f t="shared" ca="1" si="4"/>
        <v>2.0388185297888519</v>
      </c>
      <c r="J88" s="3">
        <f ca="1">1-I88/MAX(I$2:I88)</f>
        <v>0</v>
      </c>
      <c r="K88" s="21">
        <v>120.97</v>
      </c>
      <c r="L88" s="37">
        <v>1.5221</v>
      </c>
    </row>
    <row r="89" spans="1:12" hidden="1" x14ac:dyDescent="0.15">
      <c r="A89" s="1">
        <v>39224</v>
      </c>
      <c r="B89" s="16">
        <v>2.5783</v>
      </c>
      <c r="C89" s="3">
        <f t="shared" si="5"/>
        <v>2.2283018119820808E-2</v>
      </c>
      <c r="D89" s="3">
        <f>IFERROR(1-B89/MAX(B$2:B89),0)</f>
        <v>0</v>
      </c>
      <c r="E89" s="3">
        <f ca="1">IFERROR(B89/AVERAGE(OFFSET(B89,0,0,-计算结果!B$17,1))-1,B89/AVERAGE(OFFSET(B89,0,0,-ROW(),1))-1)</f>
        <v>0.63946916236850826</v>
      </c>
      <c r="F89" s="4" t="str">
        <f ca="1">IF(MONTH(A89)&lt;&gt;MONTH(A90),IF(OR(AND(E89&lt;计算结果!B$18,E89&gt;计算结果!B$19),E89&lt;计算结果!B$20),"买","卖"),F88)</f>
        <v>买</v>
      </c>
      <c r="G89" s="4" t="str">
        <f t="shared" ca="1" si="3"/>
        <v/>
      </c>
      <c r="H89" s="3">
        <f ca="1">IF(F88="买",B89/B88-1,计算结果!B$21*(计算结果!B$22*(B89/B88-1)+(1-计算结果!B$22)*(K89/K88-1-IF(G89=1,计算结果!B$16,0))))-IF(AND(计算结果!B$21=0,G89=1),计算结果!B$16,0)</f>
        <v>2.2283018119820808E-2</v>
      </c>
      <c r="I89" s="2">
        <f t="shared" ca="1" si="4"/>
        <v>2.0842495600311635</v>
      </c>
      <c r="J89" s="3">
        <f ca="1">1-I89/MAX(I$2:I89)</f>
        <v>0</v>
      </c>
      <c r="K89" s="21">
        <v>120.58</v>
      </c>
      <c r="L89" s="37">
        <v>1.5783</v>
      </c>
    </row>
    <row r="90" spans="1:12" hidden="1" x14ac:dyDescent="0.15">
      <c r="A90" s="1">
        <v>39225</v>
      </c>
      <c r="B90" s="16">
        <v>2.6574</v>
      </c>
      <c r="C90" s="3">
        <f t="shared" si="5"/>
        <v>3.0679129659077597E-2</v>
      </c>
      <c r="D90" s="3">
        <f>IFERROR(1-B90/MAX(B$2:B90),0)</f>
        <v>0</v>
      </c>
      <c r="E90" s="3">
        <f ca="1">IFERROR(B90/AVERAGE(OFFSET(B90,0,0,-计算结果!B$17,1))-1,B90/AVERAGE(OFFSET(B90,0,0,-ROW(),1))-1)</f>
        <v>0.67677135767458374</v>
      </c>
      <c r="F90" s="4" t="str">
        <f ca="1">IF(MONTH(A90)&lt;&gt;MONTH(A91),IF(OR(AND(E90&lt;计算结果!B$18,E90&gt;计算结果!B$19),E90&lt;计算结果!B$20),"买","卖"),F89)</f>
        <v>买</v>
      </c>
      <c r="G90" s="4" t="str">
        <f t="shared" ca="1" si="3"/>
        <v/>
      </c>
      <c r="H90" s="3">
        <f ca="1">IF(F89="买",B90/B89-1,计算结果!B$21*(计算结果!B$22*(B90/B89-1)+(1-计算结果!B$22)*(K90/K89-1-IF(G90=1,计算结果!B$16,0))))-IF(AND(计算结果!B$21=0,G90=1),计算结果!B$16,0)</f>
        <v>3.0679129659077597E-2</v>
      </c>
      <c r="I90" s="2">
        <f t="shared" ca="1" si="4"/>
        <v>2.148192522525235</v>
      </c>
      <c r="J90" s="3">
        <f ca="1">1-I90/MAX(I$2:I90)</f>
        <v>0</v>
      </c>
      <c r="K90" s="21">
        <v>120.63</v>
      </c>
      <c r="L90" s="37">
        <v>1.6574</v>
      </c>
    </row>
    <row r="91" spans="1:12" hidden="1" x14ac:dyDescent="0.15">
      <c r="A91" s="1">
        <v>39226</v>
      </c>
      <c r="B91" s="16">
        <v>2.6334</v>
      </c>
      <c r="C91" s="3">
        <f t="shared" si="5"/>
        <v>-9.0313840596071282E-3</v>
      </c>
      <c r="D91" s="3">
        <f>IFERROR(1-B91/MAX(B$2:B91),0)</f>
        <v>9.0313840596071282E-3</v>
      </c>
      <c r="E91" s="3">
        <f ca="1">IFERROR(B91/AVERAGE(OFFSET(B91,0,0,-计算结果!B$17,1))-1,B91/AVERAGE(OFFSET(B91,0,0,-ROW(),1))-1)</f>
        <v>0.64950161257319938</v>
      </c>
      <c r="F91" s="4" t="str">
        <f ca="1">IF(MONTH(A91)&lt;&gt;MONTH(A92),IF(OR(AND(E91&lt;计算结果!B$18,E91&gt;计算结果!B$19),E91&lt;计算结果!B$20),"买","卖"),F90)</f>
        <v>买</v>
      </c>
      <c r="G91" s="4" t="str">
        <f t="shared" ca="1" si="3"/>
        <v/>
      </c>
      <c r="H91" s="3">
        <f ca="1">IF(F90="买",B91/B90-1,计算结果!B$21*(计算结果!B$22*(B91/B90-1)+(1-计算结果!B$22)*(K91/K90-1-IF(G91=1,计算结果!B$16,0))))-IF(AND(计算结果!B$21=0,G91=1),计算结果!B$16,0)</f>
        <v>-9.0313840596071282E-3</v>
      </c>
      <c r="I91" s="2">
        <f t="shared" ca="1" si="4"/>
        <v>2.1287913708203332</v>
      </c>
      <c r="J91" s="3">
        <f ca="1">1-I91/MAX(I$2:I91)</f>
        <v>9.0313840596072392E-3</v>
      </c>
      <c r="K91" s="21">
        <v>120.36</v>
      </c>
      <c r="L91" s="37">
        <v>1.6334</v>
      </c>
    </row>
    <row r="92" spans="1:12" hidden="1" x14ac:dyDescent="0.15">
      <c r="A92" s="1">
        <v>39227</v>
      </c>
      <c r="B92" s="16">
        <v>2.6884999999999999</v>
      </c>
      <c r="C92" s="3">
        <f t="shared" si="5"/>
        <v>2.0923520923520789E-2</v>
      </c>
      <c r="D92" s="3">
        <f>IFERROR(1-B92/MAX(B$2:B92),0)</f>
        <v>0</v>
      </c>
      <c r="E92" s="3">
        <f ca="1">IFERROR(B92/AVERAGE(OFFSET(B92,0,0,-计算结果!B$17,1))-1,B92/AVERAGE(OFFSET(B92,0,0,-ROW(),1))-1)</f>
        <v>0.67145128265739551</v>
      </c>
      <c r="F92" s="4" t="str">
        <f ca="1">IF(MONTH(A92)&lt;&gt;MONTH(A93),IF(OR(AND(E92&lt;计算结果!B$18,E92&gt;计算结果!B$19),E92&lt;计算结果!B$20),"买","卖"),F91)</f>
        <v>买</v>
      </c>
      <c r="G92" s="4" t="str">
        <f t="shared" ca="1" si="3"/>
        <v/>
      </c>
      <c r="H92" s="3">
        <f ca="1">IF(F91="买",B92/B91-1,计算结果!B$21*(计算结果!B$22*(B92/B91-1)+(1-计算结果!B$22)*(K92/K91-1-IF(G92=1,计算结果!B$16,0))))-IF(AND(计算结果!B$21=0,G92=1),计算结果!B$16,0)</f>
        <v>2.0923520923520789E-2</v>
      </c>
      <c r="I92" s="2">
        <f t="shared" ca="1" si="4"/>
        <v>2.173333181609503</v>
      </c>
      <c r="J92" s="3">
        <f ca="1">1-I92/MAX(I$2:I92)</f>
        <v>0</v>
      </c>
      <c r="K92" s="21">
        <v>120.24</v>
      </c>
      <c r="L92" s="37">
        <v>1.6884999999999999</v>
      </c>
    </row>
    <row r="93" spans="1:12" hidden="1" x14ac:dyDescent="0.15">
      <c r="A93" s="1">
        <v>39230</v>
      </c>
      <c r="B93" s="16">
        <v>2.7633000000000001</v>
      </c>
      <c r="C93" s="3">
        <f t="shared" si="5"/>
        <v>2.7822205690905877E-2</v>
      </c>
      <c r="D93" s="3">
        <f>IFERROR(1-B93/MAX(B$2:B93),0)</f>
        <v>0</v>
      </c>
      <c r="E93" s="3">
        <f ca="1">IFERROR(B93/AVERAGE(OFFSET(B93,0,0,-计算结果!B$17,1))-1,B93/AVERAGE(OFFSET(B93,0,0,-ROW(),1))-1)</f>
        <v>0.70465188634205789</v>
      </c>
      <c r="F93" s="4" t="str">
        <f ca="1">IF(MONTH(A93)&lt;&gt;MONTH(A94),IF(OR(AND(E93&lt;计算结果!B$18,E93&gt;计算结果!B$19),E93&lt;计算结果!B$20),"买","卖"),F92)</f>
        <v>买</v>
      </c>
      <c r="G93" s="4" t="str">
        <f t="shared" ca="1" si="3"/>
        <v/>
      </c>
      <c r="H93" s="3">
        <f ca="1">IF(F92="买",B93/B92-1,计算结果!B$21*(计算结果!B$22*(B93/B92-1)+(1-计算结果!B$22)*(K93/K92-1-IF(G93=1,计算结果!B$16,0))))-IF(AND(计算结果!B$21=0,G93=1),计算结果!B$16,0)</f>
        <v>2.7822205690905877E-2</v>
      </c>
      <c r="I93" s="2">
        <f t="shared" ca="1" si="4"/>
        <v>2.2338001044231133</v>
      </c>
      <c r="J93" s="3">
        <f ca="1">1-I93/MAX(I$2:I93)</f>
        <v>0</v>
      </c>
      <c r="K93" s="21">
        <v>120.54</v>
      </c>
      <c r="L93" s="37">
        <v>1.7633000000000001</v>
      </c>
    </row>
    <row r="94" spans="1:12" hidden="1" x14ac:dyDescent="0.15">
      <c r="A94" s="1">
        <v>39231</v>
      </c>
      <c r="B94" s="16">
        <v>2.8429000000000002</v>
      </c>
      <c r="C94" s="3">
        <f t="shared" si="5"/>
        <v>2.8806137589114433E-2</v>
      </c>
      <c r="D94" s="3">
        <f>IFERROR(1-B94/MAX(B$2:B94),0)</f>
        <v>0</v>
      </c>
      <c r="E94" s="3">
        <f ca="1">IFERROR(B94/AVERAGE(OFFSET(B94,0,0,-计算结果!B$17,1))-1,B94/AVERAGE(OFFSET(B94,0,0,-ROW(),1))-1)</f>
        <v>0.73965656893986731</v>
      </c>
      <c r="F94" s="4" t="str">
        <f ca="1">IF(MONTH(A94)&lt;&gt;MONTH(A95),IF(OR(AND(E94&lt;计算结果!B$18,E94&gt;计算结果!B$19),E94&lt;计算结果!B$20),"买","卖"),F93)</f>
        <v>买</v>
      </c>
      <c r="G94" s="4" t="str">
        <f t="shared" ca="1" si="3"/>
        <v/>
      </c>
      <c r="H94" s="3">
        <f ca="1">IF(F93="买",B94/B93-1,计算结果!B$21*(计算结果!B$22*(B94/B93-1)+(1-计算结果!B$22)*(K94/K93-1-IF(G94=1,计算结果!B$16,0))))-IF(AND(计算结果!B$21=0,G94=1),计算结果!B$16,0)</f>
        <v>2.8806137589114433E-2</v>
      </c>
      <c r="I94" s="2">
        <f t="shared" ca="1" si="4"/>
        <v>2.2981472575777038</v>
      </c>
      <c r="J94" s="3">
        <f ca="1">1-I94/MAX(I$2:I94)</f>
        <v>0</v>
      </c>
      <c r="K94" s="21">
        <v>120.23</v>
      </c>
      <c r="L94" s="37">
        <v>1.8429</v>
      </c>
    </row>
    <row r="95" spans="1:12" hidden="1" x14ac:dyDescent="0.15">
      <c r="A95" s="1">
        <v>39232</v>
      </c>
      <c r="B95" s="16">
        <v>2.6063999999999998</v>
      </c>
      <c r="C95" s="3">
        <f t="shared" si="5"/>
        <v>-8.3189700657779198E-2</v>
      </c>
      <c r="D95" s="3">
        <f>IFERROR(1-B95/MAX(B$2:B95),0)</f>
        <v>8.3189700657779198E-2</v>
      </c>
      <c r="E95" s="3">
        <f ca="1">IFERROR(B95/AVERAGE(OFFSET(B95,0,0,-计算结果!B$17,1))-1,B95/AVERAGE(OFFSET(B95,0,0,-ROW(),1))-1)</f>
        <v>0.58490404924167683</v>
      </c>
      <c r="F95" s="4" t="str">
        <f ca="1">IF(MONTH(A95)&lt;&gt;MONTH(A96),IF(OR(AND(E95&lt;计算结果!B$18,E95&gt;计算结果!B$19),E95&lt;计算结果!B$20),"买","卖"),F94)</f>
        <v>买</v>
      </c>
      <c r="G95" s="4" t="str">
        <f t="shared" ca="1" si="3"/>
        <v/>
      </c>
      <c r="H95" s="3">
        <f ca="1">IF(F94="买",B95/B94-1,计算结果!B$21*(计算结果!B$22*(B95/B94-1)+(1-计算结果!B$22)*(K95/K94-1-IF(G95=1,计算结果!B$16,0))))-IF(AND(计算结果!B$21=0,G95=1),计算结果!B$16,0)</f>
        <v>-8.3189700657779198E-2</v>
      </c>
      <c r="I95" s="2">
        <f t="shared" ca="1" si="4"/>
        <v>2.1069650751523183</v>
      </c>
      <c r="J95" s="3">
        <f ca="1">1-I95/MAX(I$2:I95)</f>
        <v>8.3189700657779198E-2</v>
      </c>
      <c r="K95" s="21">
        <v>120.14</v>
      </c>
      <c r="L95" s="37">
        <v>1.6064000000000001</v>
      </c>
    </row>
    <row r="96" spans="1:12" hidden="1" x14ac:dyDescent="0.15">
      <c r="A96" s="1">
        <v>39233</v>
      </c>
      <c r="B96" s="16">
        <v>2.4252000000000002</v>
      </c>
      <c r="C96" s="3">
        <f t="shared" si="5"/>
        <v>-6.9521178637200531E-2</v>
      </c>
      <c r="D96" s="3">
        <f>IFERROR(1-B96/MAX(B$2:B96),0)</f>
        <v>0.14692743325477498</v>
      </c>
      <c r="E96" s="3">
        <f ca="1">IFERROR(B96/AVERAGE(OFFSET(B96,0,0,-计算结果!B$17,1))-1,B96/AVERAGE(OFFSET(B96,0,0,-ROW(),1))-1)</f>
        <v>0.4673870467875556</v>
      </c>
      <c r="F96" s="4" t="str">
        <f ca="1">IF(MONTH(A96)&lt;&gt;MONTH(A97),IF(OR(AND(E96&lt;计算结果!B$18,E96&gt;计算结果!B$19),E96&lt;计算结果!B$20),"买","卖"),F95)</f>
        <v>买</v>
      </c>
      <c r="G96" s="4" t="str">
        <f t="shared" ref="G96:G159" ca="1" si="6">IF(F95&lt;&gt;F96,1,"")</f>
        <v/>
      </c>
      <c r="H96" s="3">
        <f ca="1">IF(F95="买",B96/B95-1,计算结果!B$21*(计算结果!B$22*(B96/B95-1)+(1-计算结果!B$22)*(K96/K95-1-IF(G96=1,计算结果!B$16,0))))-IF(AND(计算结果!B$21=0,G96=1),计算结果!B$16,0)</f>
        <v>-6.9521178637200531E-2</v>
      </c>
      <c r="I96" s="2">
        <f t="shared" ref="I96:I159" ca="1" si="7">IFERROR(I95*(1+H96),I95)</f>
        <v>1.9604863797803114</v>
      </c>
      <c r="J96" s="3">
        <f ca="1">1-I96/MAX(I$2:I96)</f>
        <v>0.14692743325477509</v>
      </c>
      <c r="K96" s="21">
        <v>119.98</v>
      </c>
      <c r="L96" s="37">
        <v>1.4252</v>
      </c>
    </row>
    <row r="97" spans="1:12" hidden="1" x14ac:dyDescent="0.15">
      <c r="A97" s="1">
        <v>39234</v>
      </c>
      <c r="B97" s="16">
        <v>2.2039</v>
      </c>
      <c r="C97" s="3">
        <f t="shared" si="5"/>
        <v>-9.1250206168563497E-2</v>
      </c>
      <c r="D97" s="3">
        <f>IFERROR(1-B97/MAX(B$2:B97),0)</f>
        <v>0.22477048084702245</v>
      </c>
      <c r="E97" s="3">
        <f ca="1">IFERROR(B97/AVERAGE(OFFSET(B97,0,0,-计算结果!B$17,1))-1,B97/AVERAGE(OFFSET(B97,0,0,-ROW(),1))-1)</f>
        <v>0.32887140294547712</v>
      </c>
      <c r="F97" s="4" t="str">
        <f ca="1">IF(MONTH(A97)&lt;&gt;MONTH(A98),IF(OR(AND(E97&lt;计算结果!B$18,E97&gt;计算结果!B$19),E97&lt;计算结果!B$20),"买","卖"),F96)</f>
        <v>买</v>
      </c>
      <c r="G97" s="4" t="str">
        <f t="shared" ca="1" si="6"/>
        <v/>
      </c>
      <c r="H97" s="3">
        <f ca="1">IF(F96="买",B97/B96-1,计算结果!B$21*(计算结果!B$22*(B97/B96-1)+(1-计算结果!B$22)*(K97/K96-1-IF(G97=1,计算结果!B$16,0))))-IF(AND(计算结果!B$21=0,G97=1),计算结果!B$16,0)</f>
        <v>-9.1250206168563497E-2</v>
      </c>
      <c r="I97" s="2">
        <f t="shared" ca="1" si="7"/>
        <v>1.7815915934346973</v>
      </c>
      <c r="J97" s="3">
        <f ca="1">1-I97/MAX(I$2:I97)</f>
        <v>0.22477048084702245</v>
      </c>
      <c r="K97" s="21">
        <v>119.99</v>
      </c>
      <c r="L97" s="37">
        <v>1.2039</v>
      </c>
    </row>
    <row r="98" spans="1:12" hidden="1" x14ac:dyDescent="0.15">
      <c r="A98" s="1">
        <v>39237</v>
      </c>
      <c r="B98" s="16">
        <v>1.9864999999999999</v>
      </c>
      <c r="C98" s="3">
        <f t="shared" si="5"/>
        <v>-9.8643314124960302E-2</v>
      </c>
      <c r="D98" s="3">
        <f>IFERROR(1-B98/MAX(B$2:B98),0)</f>
        <v>0.30124168982377153</v>
      </c>
      <c r="E98" s="3">
        <f ca="1">IFERROR(B98/AVERAGE(OFFSET(B98,0,0,-计算结果!B$17,1))-1,B98/AVERAGE(OFFSET(B98,0,0,-ROW(),1))-1)</f>
        <v>0.19534975474580962</v>
      </c>
      <c r="F98" s="4" t="str">
        <f ca="1">IF(MONTH(A98)&lt;&gt;MONTH(A99),IF(OR(AND(E98&lt;计算结果!B$18,E98&gt;计算结果!B$19),E98&lt;计算结果!B$20),"买","卖"),F97)</f>
        <v>买</v>
      </c>
      <c r="G98" s="4" t="str">
        <f t="shared" ca="1" si="6"/>
        <v/>
      </c>
      <c r="H98" s="3">
        <f ca="1">IF(F97="买",B98/B97-1,计算结果!B$21*(计算结果!B$22*(B98/B97-1)+(1-计算结果!B$22)*(K98/K97-1-IF(G98=1,计算结果!B$16,0))))-IF(AND(计算结果!B$21=0,G98=1),计算结果!B$16,0)</f>
        <v>-9.8643314124960302E-2</v>
      </c>
      <c r="I98" s="2">
        <f t="shared" ca="1" si="7"/>
        <v>1.6058494942411299</v>
      </c>
      <c r="J98" s="3">
        <f ca="1">1-I98/MAX(I$2:I98)</f>
        <v>0.30124168982377153</v>
      </c>
      <c r="K98" s="21">
        <v>119.89</v>
      </c>
      <c r="L98" s="37">
        <v>0.98650000000000004</v>
      </c>
    </row>
    <row r="99" spans="1:12" hidden="1" x14ac:dyDescent="0.15">
      <c r="A99" s="1">
        <v>39238</v>
      </c>
      <c r="B99" s="16">
        <v>1.9241999999999999</v>
      </c>
      <c r="C99" s="3">
        <f t="shared" si="5"/>
        <v>-3.1361691417065241E-2</v>
      </c>
      <c r="D99" s="3">
        <f>IFERROR(1-B99/MAX(B$2:B99),0)</f>
        <v>0.3231559323226284</v>
      </c>
      <c r="E99" s="3">
        <f ca="1">IFERROR(B99/AVERAGE(OFFSET(B99,0,0,-计算结果!B$17,1))-1,B99/AVERAGE(OFFSET(B99,0,0,-ROW(),1))-1)</f>
        <v>0.15599944336925886</v>
      </c>
      <c r="F99" s="4" t="str">
        <f ca="1">IF(MONTH(A99)&lt;&gt;MONTH(A100),IF(OR(AND(E99&lt;计算结果!B$18,E99&gt;计算结果!B$19),E99&lt;计算结果!B$20),"买","卖"),F98)</f>
        <v>买</v>
      </c>
      <c r="G99" s="4" t="str">
        <f t="shared" ca="1" si="6"/>
        <v/>
      </c>
      <c r="H99" s="3">
        <f ca="1">IF(F98="买",B99/B98-1,计算结果!B$21*(计算结果!B$22*(B99/B98-1)+(1-计算结果!B$22)*(K99/K98-1-IF(G99=1,计算结果!B$16,0))))-IF(AND(计算结果!B$21=0,G99=1),计算结果!B$16,0)</f>
        <v>-3.1361691417065241E-2</v>
      </c>
      <c r="I99" s="2">
        <f t="shared" ca="1" si="7"/>
        <v>1.5554873379404892</v>
      </c>
      <c r="J99" s="3">
        <f ca="1">1-I99/MAX(I$2:I99)</f>
        <v>0.3231559323226284</v>
      </c>
      <c r="K99" s="21">
        <v>119.47</v>
      </c>
      <c r="L99" s="37">
        <v>0.92420000000000002</v>
      </c>
    </row>
    <row r="100" spans="1:12" hidden="1" x14ac:dyDescent="0.15">
      <c r="A100" s="1">
        <v>39239</v>
      </c>
      <c r="B100" s="16">
        <v>1.9622000000000002</v>
      </c>
      <c r="C100" s="3">
        <f t="shared" si="5"/>
        <v>1.9748466895333161E-2</v>
      </c>
      <c r="D100" s="3">
        <f>IFERROR(1-B100/MAX(B$2:B100),0)</f>
        <v>0.30978929965879909</v>
      </c>
      <c r="E100" s="3">
        <f ca="1">IFERROR(B100/AVERAGE(OFFSET(B100,0,0,-计算结果!B$17,1))-1,B100/AVERAGE(OFFSET(B100,0,0,-ROW(),1))-1)</f>
        <v>0.17670312230255059</v>
      </c>
      <c r="F100" s="4" t="str">
        <f ca="1">IF(MONTH(A100)&lt;&gt;MONTH(A101),IF(OR(AND(E100&lt;计算结果!B$18,E100&gt;计算结果!B$19),E100&lt;计算结果!B$20),"买","卖"),F99)</f>
        <v>买</v>
      </c>
      <c r="G100" s="4" t="str">
        <f t="shared" ca="1" si="6"/>
        <v/>
      </c>
      <c r="H100" s="3">
        <f ca="1">IF(F99="买",B100/B99-1,计算结果!B$21*(计算结果!B$22*(B100/B99-1)+(1-计算结果!B$22)*(K100/K99-1-IF(G100=1,计算结果!B$16,0))))-IF(AND(计算结果!B$21=0,G100=1),计算结果!B$16,0)</f>
        <v>1.9748466895333161E-2</v>
      </c>
      <c r="I100" s="2">
        <f t="shared" ca="1" si="7"/>
        <v>1.586205828139917</v>
      </c>
      <c r="J100" s="3">
        <f ca="1">1-I100/MAX(I$2:I100)</f>
        <v>0.3097892996587992</v>
      </c>
      <c r="K100" s="21">
        <v>119.53</v>
      </c>
      <c r="L100" s="37">
        <v>0.96220000000000006</v>
      </c>
    </row>
    <row r="101" spans="1:12" hidden="1" x14ac:dyDescent="0.15">
      <c r="A101" s="1">
        <v>39240</v>
      </c>
      <c r="B101" s="16">
        <v>2.0640000000000001</v>
      </c>
      <c r="C101" s="3">
        <f t="shared" si="5"/>
        <v>5.1880542248496475E-2</v>
      </c>
      <c r="D101" s="3">
        <f>IFERROR(1-B101/MAX(B$2:B101),0)</f>
        <v>0.27398079425938304</v>
      </c>
      <c r="E101" s="3">
        <f ca="1">IFERROR(B101/AVERAGE(OFFSET(B101,0,0,-计算结果!B$17,1))-1,B101/AVERAGE(OFFSET(B101,0,0,-ROW(),1))-1)</f>
        <v>0.23481533109383457</v>
      </c>
      <c r="F101" s="4" t="str">
        <f ca="1">IF(MONTH(A101)&lt;&gt;MONTH(A102),IF(OR(AND(E101&lt;计算结果!B$18,E101&gt;计算结果!B$19),E101&lt;计算结果!B$20),"买","卖"),F100)</f>
        <v>买</v>
      </c>
      <c r="G101" s="4" t="str">
        <f t="shared" ca="1" si="6"/>
        <v/>
      </c>
      <c r="H101" s="3">
        <f ca="1">IF(F100="买",B101/B100-1,计算结果!B$21*(计算结果!B$22*(B101/B100-1)+(1-计算结果!B$22)*(K101/K100-1-IF(G101=1,计算结果!B$16,0))))-IF(AND(计算结果!B$21=0,G101=1),计算结果!B$16,0)</f>
        <v>5.1880542248496475E-2</v>
      </c>
      <c r="I101" s="2">
        <f t="shared" ca="1" si="7"/>
        <v>1.6684990466215412</v>
      </c>
      <c r="J101" s="3">
        <f ca="1">1-I101/MAX(I$2:I101)</f>
        <v>0.27398079425938315</v>
      </c>
      <c r="K101" s="21">
        <v>119.25</v>
      </c>
      <c r="L101" s="37">
        <v>1.0640000000000001</v>
      </c>
    </row>
    <row r="102" spans="1:12" hidden="1" x14ac:dyDescent="0.15">
      <c r="A102" s="1">
        <v>39241</v>
      </c>
      <c r="B102" s="16">
        <v>2.0935999999999999</v>
      </c>
      <c r="C102" s="3">
        <f t="shared" si="5"/>
        <v>1.4341085271317722E-2</v>
      </c>
      <c r="D102" s="3">
        <f>IFERROR(1-B102/MAX(B$2:B102),0)</f>
        <v>0.26356889092124247</v>
      </c>
      <c r="E102" s="3">
        <f ca="1">IFERROR(B102/AVERAGE(OFFSET(B102,0,0,-计算结果!B$17,1))-1,B102/AVERAGE(OFFSET(B102,0,0,-ROW(),1))-1)</f>
        <v>0.24940012679910262</v>
      </c>
      <c r="F102" s="4" t="str">
        <f ca="1">IF(MONTH(A102)&lt;&gt;MONTH(A103),IF(OR(AND(E102&lt;计算结果!B$18,E102&gt;计算结果!B$19),E102&lt;计算结果!B$20),"买","卖"),F101)</f>
        <v>买</v>
      </c>
      <c r="G102" s="4" t="str">
        <f t="shared" ca="1" si="6"/>
        <v/>
      </c>
      <c r="H102" s="3">
        <f ca="1">IF(F101="买",B102/B101-1,计算结果!B$21*(计算结果!B$22*(B102/B101-1)+(1-计算结果!B$22)*(K102/K101-1-IF(G102=1,计算结果!B$16,0))))-IF(AND(计算结果!B$21=0,G102=1),计算结果!B$16,0)</f>
        <v>1.4341085271317722E-2</v>
      </c>
      <c r="I102" s="2">
        <f t="shared" ca="1" si="7"/>
        <v>1.6924271337242531</v>
      </c>
      <c r="J102" s="3">
        <f ca="1">1-I102/MAX(I$2:I102)</f>
        <v>0.26356889092124258</v>
      </c>
      <c r="K102" s="21">
        <v>119.25</v>
      </c>
      <c r="L102" s="37">
        <v>1.0935999999999999</v>
      </c>
    </row>
    <row r="103" spans="1:12" hidden="1" x14ac:dyDescent="0.15">
      <c r="A103" s="1">
        <v>39244</v>
      </c>
      <c r="B103" s="16">
        <v>2.1391</v>
      </c>
      <c r="C103" s="3">
        <f t="shared" si="5"/>
        <v>2.173290026748198E-2</v>
      </c>
      <c r="D103" s="3">
        <f>IFERROR(1-B103/MAX(B$2:B103),0)</f>
        <v>0.24756410707376275</v>
      </c>
      <c r="E103" s="3">
        <f ca="1">IFERROR(B103/AVERAGE(OFFSET(B103,0,0,-计算结果!B$17,1))-1,B103/AVERAGE(OFFSET(B103,0,0,-ROW(),1))-1)</f>
        <v>0.27310144751644261</v>
      </c>
      <c r="F103" s="4" t="str">
        <f ca="1">IF(MONTH(A103)&lt;&gt;MONTH(A104),IF(OR(AND(E103&lt;计算结果!B$18,E103&gt;计算结果!B$19),E103&lt;计算结果!B$20),"买","卖"),F102)</f>
        <v>买</v>
      </c>
      <c r="G103" s="4" t="str">
        <f t="shared" ca="1" si="6"/>
        <v/>
      </c>
      <c r="H103" s="3">
        <f ca="1">IF(F102="买",B103/B102-1,计算结果!B$21*(计算结果!B$22*(B103/B102-1)+(1-计算结果!B$22)*(K103/K102-1-IF(G103=1,计算结果!B$16,0))))-IF(AND(计算结果!B$21=0,G103=1),计算结果!B$16,0)</f>
        <v>2.173290026748198E-2</v>
      </c>
      <c r="I103" s="2">
        <f t="shared" ca="1" si="7"/>
        <v>1.7292084838314628</v>
      </c>
      <c r="J103" s="3">
        <f ca="1">1-I103/MAX(I$2:I103)</f>
        <v>0.24756410707376286</v>
      </c>
      <c r="K103" s="21">
        <v>119.11</v>
      </c>
      <c r="L103" s="37">
        <v>1.1391</v>
      </c>
    </row>
    <row r="104" spans="1:12" hidden="1" x14ac:dyDescent="0.15">
      <c r="A104" s="1">
        <v>39245</v>
      </c>
      <c r="B104" s="16">
        <v>2.1277999999999997</v>
      </c>
      <c r="C104" s="3">
        <f t="shared" si="5"/>
        <v>-5.2825954840822753E-3</v>
      </c>
      <c r="D104" s="3">
        <f>IFERROR(1-B104/MAX(B$2:B104),0)</f>
        <v>0.25153892152379631</v>
      </c>
      <c r="E104" s="3">
        <f ca="1">IFERROR(B104/AVERAGE(OFFSET(B104,0,0,-计算结果!B$17,1))-1,B104/AVERAGE(OFFSET(B104,0,0,-ROW(),1))-1)</f>
        <v>0.26310954348715621</v>
      </c>
      <c r="F104" s="4" t="str">
        <f ca="1">IF(MONTH(A104)&lt;&gt;MONTH(A105),IF(OR(AND(E104&lt;计算结果!B$18,E104&gt;计算结果!B$19),E104&lt;计算结果!B$20),"买","卖"),F103)</f>
        <v>买</v>
      </c>
      <c r="G104" s="4" t="str">
        <f t="shared" ca="1" si="6"/>
        <v/>
      </c>
      <c r="H104" s="3">
        <f ca="1">IF(F103="买",B104/B103-1,计算结果!B$21*(计算结果!B$22*(B104/B103-1)+(1-计算结果!B$22)*(K104/K103-1-IF(G104=1,计算结果!B$16,0))))-IF(AND(计算结果!B$21=0,G104=1),计算结果!B$16,0)</f>
        <v>-5.2825954840822753E-3</v>
      </c>
      <c r="I104" s="2">
        <f t="shared" ca="1" si="7"/>
        <v>1.7200737749037378</v>
      </c>
      <c r="J104" s="3">
        <f ca="1">1-I104/MAX(I$2:I104)</f>
        <v>0.25153892152379642</v>
      </c>
      <c r="K104" s="21">
        <v>119.49</v>
      </c>
      <c r="L104" s="37">
        <v>1.1277999999999999</v>
      </c>
    </row>
    <row r="105" spans="1:12" hidden="1" x14ac:dyDescent="0.15">
      <c r="A105" s="1">
        <v>39246</v>
      </c>
      <c r="B105" s="16">
        <v>2.2597</v>
      </c>
      <c r="C105" s="3">
        <f t="shared" si="5"/>
        <v>6.1988908732023784E-2</v>
      </c>
      <c r="D105" s="3">
        <f>IFERROR(1-B105/MAX(B$2:B105),0)</f>
        <v>0.20514263604066274</v>
      </c>
      <c r="E105" s="3">
        <f ca="1">IFERROR(B105/AVERAGE(OFFSET(B105,0,0,-计算结果!B$17,1))-1,B105/AVERAGE(OFFSET(B105,0,0,-ROW(),1))-1)</f>
        <v>0.33701919603210295</v>
      </c>
      <c r="F105" s="4" t="str">
        <f ca="1">IF(MONTH(A105)&lt;&gt;MONTH(A106),IF(OR(AND(E105&lt;计算结果!B$18,E105&gt;计算结果!B$19),E105&lt;计算结果!B$20),"买","卖"),F104)</f>
        <v>买</v>
      </c>
      <c r="G105" s="4" t="str">
        <f t="shared" ca="1" si="6"/>
        <v/>
      </c>
      <c r="H105" s="3">
        <f ca="1">IF(F104="买",B105/B104-1,计算结果!B$21*(计算结果!B$22*(B105/B104-1)+(1-计算结果!B$22)*(K105/K104-1-IF(G105=1,计算结果!B$16,0))))-IF(AND(计算结果!B$21=0,G105=1),计算结果!B$16,0)</f>
        <v>6.1988908732023784E-2</v>
      </c>
      <c r="I105" s="2">
        <f t="shared" ca="1" si="7"/>
        <v>1.8266992711485932</v>
      </c>
      <c r="J105" s="3">
        <f ca="1">1-I105/MAX(I$2:I105)</f>
        <v>0.20514263604066296</v>
      </c>
      <c r="K105" s="21">
        <v>119.06</v>
      </c>
      <c r="L105" s="37">
        <v>1.2597</v>
      </c>
    </row>
    <row r="106" spans="1:12" hidden="1" x14ac:dyDescent="0.15">
      <c r="A106" s="1">
        <v>39247</v>
      </c>
      <c r="B106" s="16">
        <v>2.2675999999999998</v>
      </c>
      <c r="C106" s="3">
        <f t="shared" si="5"/>
        <v>3.4960392972518406E-3</v>
      </c>
      <c r="D106" s="3">
        <f>IFERROR(1-B106/MAX(B$2:B106),0)</f>
        <v>0.20236378346055095</v>
      </c>
      <c r="E106" s="3">
        <f ca="1">IFERROR(B106/AVERAGE(OFFSET(B106,0,0,-计算结果!B$17,1))-1,B106/AVERAGE(OFFSET(B106,0,0,-ROW(),1))-1)</f>
        <v>0.33734145967468776</v>
      </c>
      <c r="F106" s="4" t="str">
        <f ca="1">IF(MONTH(A106)&lt;&gt;MONTH(A107),IF(OR(AND(E106&lt;计算结果!B$18,E106&gt;计算结果!B$19),E106&lt;计算结果!B$20),"买","卖"),F105)</f>
        <v>买</v>
      </c>
      <c r="G106" s="4" t="str">
        <f t="shared" ca="1" si="6"/>
        <v/>
      </c>
      <c r="H106" s="3">
        <f ca="1">IF(F105="买",B106/B105-1,计算结果!B$21*(计算结果!B$22*(B106/B105-1)+(1-计算结果!B$22)*(K106/K105-1-IF(G106=1,计算结果!B$16,0))))-IF(AND(计算结果!B$21=0,G106=1),计算结果!B$16,0)</f>
        <v>3.4960392972518406E-3</v>
      </c>
      <c r="I106" s="2">
        <f t="shared" ca="1" si="7"/>
        <v>1.8330854835847901</v>
      </c>
      <c r="J106" s="3">
        <f ca="1">1-I106/MAX(I$2:I106)</f>
        <v>0.20236378346055106</v>
      </c>
      <c r="K106" s="21">
        <v>118.93</v>
      </c>
      <c r="L106" s="37">
        <v>1.2676000000000001</v>
      </c>
    </row>
    <row r="107" spans="1:12" hidden="1" x14ac:dyDescent="0.15">
      <c r="A107" s="1">
        <v>39248</v>
      </c>
      <c r="B107" s="16">
        <v>2.2816000000000001</v>
      </c>
      <c r="C107" s="3">
        <f t="shared" si="5"/>
        <v>6.1739283824309155E-3</v>
      </c>
      <c r="D107" s="3">
        <f>IFERROR(1-B107/MAX(B$2:B107),0)</f>
        <v>0.19743923458440327</v>
      </c>
      <c r="E107" s="3">
        <f ca="1">IFERROR(B107/AVERAGE(OFFSET(B107,0,0,-计算结果!B$17,1))-1,B107/AVERAGE(OFFSET(B107,0,0,-ROW(),1))-1)</f>
        <v>0.34122523359873203</v>
      </c>
      <c r="F107" s="4" t="str">
        <f ca="1">IF(MONTH(A107)&lt;&gt;MONTH(A108),IF(OR(AND(E107&lt;计算结果!B$18,E107&gt;计算结果!B$19),E107&lt;计算结果!B$20),"买","卖"),F106)</f>
        <v>买</v>
      </c>
      <c r="G107" s="4" t="str">
        <f t="shared" ca="1" si="6"/>
        <v/>
      </c>
      <c r="H107" s="3">
        <f ca="1">IF(F106="买",B107/B106-1,计算结果!B$21*(计算结果!B$22*(B107/B106-1)+(1-计算结果!B$22)*(K107/K106-1-IF(G107=1,计算结果!B$16,0))))-IF(AND(计算结果!B$21=0,G107=1),计算结果!B$16,0)</f>
        <v>6.1739283824309155E-3</v>
      </c>
      <c r="I107" s="2">
        <f t="shared" ca="1" si="7"/>
        <v>1.8444028220793163</v>
      </c>
      <c r="J107" s="3">
        <f ca="1">1-I107/MAX(I$2:I107)</f>
        <v>0.19743923458440338</v>
      </c>
      <c r="K107" s="21">
        <v>119</v>
      </c>
      <c r="L107" s="37">
        <v>1.2816000000000001</v>
      </c>
    </row>
    <row r="108" spans="1:12" hidden="1" x14ac:dyDescent="0.15">
      <c r="A108" s="1">
        <v>39251</v>
      </c>
      <c r="B108" s="16">
        <v>2.3786</v>
      </c>
      <c r="C108" s="3">
        <f t="shared" si="5"/>
        <v>4.2514025245441678E-2</v>
      </c>
      <c r="D108" s="3">
        <f>IFERROR(1-B108/MAX(B$2:B108),0)</f>
        <v>0.1633191459425235</v>
      </c>
      <c r="E108" s="3">
        <f ca="1">IFERROR(B108/AVERAGE(OFFSET(B108,0,0,-计算结果!B$17,1))-1,B108/AVERAGE(OFFSET(B108,0,0,-ROW(),1))-1)</f>
        <v>0.39306124571356627</v>
      </c>
      <c r="F108" s="4" t="str">
        <f ca="1">IF(MONTH(A108)&lt;&gt;MONTH(A109),IF(OR(AND(E108&lt;计算结果!B$18,E108&gt;计算结果!B$19),E108&lt;计算结果!B$20),"买","卖"),F107)</f>
        <v>买</v>
      </c>
      <c r="G108" s="4" t="str">
        <f t="shared" ca="1" si="6"/>
        <v/>
      </c>
      <c r="H108" s="3">
        <f ca="1">IF(F107="买",B108/B107-1,计算结果!B$21*(计算结果!B$22*(B108/B107-1)+(1-计算结果!B$22)*(K108/K107-1-IF(G108=1,计算结果!B$16,0))))-IF(AND(计算结果!B$21=0,G108=1),计算结果!B$16,0)</f>
        <v>4.2514025245441678E-2</v>
      </c>
      <c r="I108" s="2">
        <f t="shared" ca="1" si="7"/>
        <v>1.9228158102199602</v>
      </c>
      <c r="J108" s="3">
        <f ca="1">1-I108/MAX(I$2:I108)</f>
        <v>0.16331914594252372</v>
      </c>
      <c r="K108" s="21">
        <v>118.75</v>
      </c>
      <c r="L108" s="37">
        <v>1.3786</v>
      </c>
    </row>
    <row r="109" spans="1:12" hidden="1" x14ac:dyDescent="0.15">
      <c r="A109" s="1">
        <v>39252</v>
      </c>
      <c r="B109" s="16">
        <v>2.407</v>
      </c>
      <c r="C109" s="3">
        <f t="shared" si="5"/>
        <v>1.193979651896071E-2</v>
      </c>
      <c r="D109" s="3">
        <f>IFERROR(1-B109/MAX(B$2:B109),0)</f>
        <v>0.15332934679376697</v>
      </c>
      <c r="E109" s="3">
        <f ca="1">IFERROR(B109/AVERAGE(OFFSET(B109,0,0,-计算结果!B$17,1))-1,B109/AVERAGE(OFFSET(B109,0,0,-ROW(),1))-1)</f>
        <v>0.40436669899057542</v>
      </c>
      <c r="F109" s="4" t="str">
        <f ca="1">IF(MONTH(A109)&lt;&gt;MONTH(A110),IF(OR(AND(E109&lt;计算结果!B$18,E109&gt;计算结果!B$19),E109&lt;计算结果!B$20),"买","卖"),F108)</f>
        <v>买</v>
      </c>
      <c r="G109" s="4" t="str">
        <f t="shared" ca="1" si="6"/>
        <v/>
      </c>
      <c r="H109" s="3">
        <f ca="1">IF(F108="买",B109/B108-1,计算结果!B$21*(计算结果!B$22*(B109/B108-1)+(1-计算结果!B$22)*(K109/K108-1-IF(G109=1,计算结果!B$16,0))))-IF(AND(计算结果!B$21=0,G109=1),计算结果!B$16,0)</f>
        <v>1.193979651896071E-2</v>
      </c>
      <c r="I109" s="2">
        <f t="shared" ca="1" si="7"/>
        <v>1.9457738397374271</v>
      </c>
      <c r="J109" s="3">
        <f ca="1">1-I109/MAX(I$2:I109)</f>
        <v>0.1533293467937672</v>
      </c>
      <c r="K109" s="21">
        <v>118.84</v>
      </c>
      <c r="L109" s="37">
        <v>1.407</v>
      </c>
    </row>
    <row r="110" spans="1:12" hidden="1" x14ac:dyDescent="0.15">
      <c r="A110" s="1">
        <v>39253</v>
      </c>
      <c r="B110" s="16">
        <v>2.3433999999999999</v>
      </c>
      <c r="C110" s="3">
        <f t="shared" si="5"/>
        <v>-2.6422933111757363E-2</v>
      </c>
      <c r="D110" s="3">
        <f>IFERROR(1-B110/MAX(B$2:B110),0)</f>
        <v>0.17570086883112324</v>
      </c>
      <c r="E110" s="3">
        <f ca="1">IFERROR(B110/AVERAGE(OFFSET(B110,0,0,-计算结果!B$17,1))-1,B110/AVERAGE(OFFSET(B110,0,0,-ROW(),1))-1)</f>
        <v>0.36266790575991603</v>
      </c>
      <c r="F110" s="4" t="str">
        <f ca="1">IF(MONTH(A110)&lt;&gt;MONTH(A111),IF(OR(AND(E110&lt;计算结果!B$18,E110&gt;计算结果!B$19),E110&lt;计算结果!B$20),"买","卖"),F109)</f>
        <v>买</v>
      </c>
      <c r="G110" s="4" t="str">
        <f t="shared" ca="1" si="6"/>
        <v/>
      </c>
      <c r="H110" s="3">
        <f ca="1">IF(F109="买",B110/B109-1,计算结果!B$21*(计算结果!B$22*(B110/B109-1)+(1-计算结果!B$22)*(K110/K109-1-IF(G110=1,计算结果!B$16,0))))-IF(AND(计算结果!B$21=0,G110=1),计算结果!B$16,0)</f>
        <v>-2.6422933111757363E-2</v>
      </c>
      <c r="I110" s="2">
        <f t="shared" ca="1" si="7"/>
        <v>1.8943607877194377</v>
      </c>
      <c r="J110" s="3">
        <f ca="1">1-I110/MAX(I$2:I110)</f>
        <v>0.17570086883112335</v>
      </c>
      <c r="K110" s="21">
        <v>118.08</v>
      </c>
      <c r="L110" s="37">
        <v>1.3433999999999999</v>
      </c>
    </row>
    <row r="111" spans="1:12" hidden="1" x14ac:dyDescent="0.15">
      <c r="A111" s="1">
        <v>39254</v>
      </c>
      <c r="B111" s="16">
        <v>2.3185000000000002</v>
      </c>
      <c r="C111" s="3">
        <f t="shared" si="5"/>
        <v>-1.0625586754288485E-2</v>
      </c>
      <c r="D111" s="3">
        <f>IFERROR(1-B111/MAX(B$2:B111),0)</f>
        <v>0.18445953076084276</v>
      </c>
      <c r="E111" s="3">
        <f ca="1">IFERROR(B111/AVERAGE(OFFSET(B111,0,0,-计算结果!B$17,1))-1,B111/AVERAGE(OFFSET(B111,0,0,-ROW(),1))-1)</f>
        <v>0.34393473273070074</v>
      </c>
      <c r="F111" s="4" t="str">
        <f ca="1">IF(MONTH(A111)&lt;&gt;MONTH(A112),IF(OR(AND(E111&lt;计算结果!B$18,E111&gt;计算结果!B$19),E111&lt;计算结果!B$20),"买","卖"),F110)</f>
        <v>买</v>
      </c>
      <c r="G111" s="4" t="str">
        <f t="shared" ca="1" si="6"/>
        <v/>
      </c>
      <c r="H111" s="3">
        <f ca="1">IF(F110="买",B111/B110-1,计算结果!B$21*(计算结果!B$22*(B111/B110-1)+(1-计算结果!B$22)*(K111/K110-1-IF(G111=1,计算结果!B$16,0))))-IF(AND(计算结果!B$21=0,G111=1),计算结果!B$16,0)</f>
        <v>-1.0625586754288485E-2</v>
      </c>
      <c r="I111" s="2">
        <f t="shared" ca="1" si="7"/>
        <v>1.8742320928256027</v>
      </c>
      <c r="J111" s="3">
        <f ca="1">1-I111/MAX(I$2:I111)</f>
        <v>0.18445953076084287</v>
      </c>
      <c r="K111" s="21">
        <v>118.44</v>
      </c>
      <c r="L111" s="37">
        <v>1.3185</v>
      </c>
    </row>
    <row r="112" spans="1:12" hidden="1" x14ac:dyDescent="0.15">
      <c r="A112" s="1">
        <v>39255</v>
      </c>
      <c r="B112" s="16">
        <v>2.2162999999999999</v>
      </c>
      <c r="C112" s="3">
        <f t="shared" si="5"/>
        <v>-4.4080224282941671E-2</v>
      </c>
      <c r="D112" s="3">
        <f>IFERROR(1-B112/MAX(B$2:B112),0)</f>
        <v>0.2204087375567203</v>
      </c>
      <c r="E112" s="3">
        <f ca="1">IFERROR(B112/AVERAGE(OFFSET(B112,0,0,-计算结果!B$17,1))-1,B112/AVERAGE(OFFSET(B112,0,0,-ROW(),1))-1)</f>
        <v>0.28140722363408943</v>
      </c>
      <c r="F112" s="4" t="str">
        <f ca="1">IF(MONTH(A112)&lt;&gt;MONTH(A113),IF(OR(AND(E112&lt;计算结果!B$18,E112&gt;计算结果!B$19),E112&lt;计算结果!B$20),"买","卖"),F111)</f>
        <v>买</v>
      </c>
      <c r="G112" s="4" t="str">
        <f t="shared" ca="1" si="6"/>
        <v/>
      </c>
      <c r="H112" s="3">
        <f ca="1">IF(F111="买",B112/B111-1,计算结果!B$21*(计算结果!B$22*(B112/B111-1)+(1-计算结果!B$22)*(K112/K111-1-IF(G112=1,计算结果!B$16,0))))-IF(AND(计算结果!B$21=0,G112=1),计算结果!B$16,0)</f>
        <v>-4.4080224282941671E-2</v>
      </c>
      <c r="I112" s="2">
        <f t="shared" ca="1" si="7"/>
        <v>1.7916155218155629</v>
      </c>
      <c r="J112" s="3">
        <f ca="1">1-I112/MAX(I$2:I112)</f>
        <v>0.22040873755672041</v>
      </c>
      <c r="K112" s="21">
        <v>118.18</v>
      </c>
      <c r="L112" s="37">
        <v>1.2162999999999999</v>
      </c>
    </row>
    <row r="113" spans="1:12" hidden="1" x14ac:dyDescent="0.15">
      <c r="A113" s="1">
        <v>39258</v>
      </c>
      <c r="B113" s="16">
        <v>2.1440999999999999</v>
      </c>
      <c r="C113" s="3">
        <f t="shared" si="5"/>
        <v>-3.2576817217885634E-2</v>
      </c>
      <c r="D113" s="3">
        <f>IFERROR(1-B113/MAX(B$2:B113),0)</f>
        <v>0.24580533961799578</v>
      </c>
      <c r="E113" s="3">
        <f ca="1">IFERROR(B113/AVERAGE(OFFSET(B113,0,0,-计算结果!B$17,1))-1,B113/AVERAGE(OFFSET(B113,0,0,-ROW(),1))-1)</f>
        <v>0.23701602758595075</v>
      </c>
      <c r="F113" s="4" t="str">
        <f ca="1">IF(MONTH(A113)&lt;&gt;MONTH(A114),IF(OR(AND(E113&lt;计算结果!B$18,E113&gt;计算结果!B$19),E113&lt;计算结果!B$20),"买","卖"),F112)</f>
        <v>买</v>
      </c>
      <c r="G113" s="4" t="str">
        <f t="shared" ca="1" si="6"/>
        <v/>
      </c>
      <c r="H113" s="3">
        <f ca="1">IF(F112="买",B113/B112-1,计算结果!B$21*(计算结果!B$22*(B113/B112-1)+(1-计算结果!B$22)*(K113/K112-1-IF(G113=1,计算结果!B$16,0))))-IF(AND(计算结果!B$21=0,G113=1),计算结果!B$16,0)</f>
        <v>-3.2576817217885634E-2</v>
      </c>
      <c r="I113" s="2">
        <f t="shared" ca="1" si="7"/>
        <v>1.7332503904366505</v>
      </c>
      <c r="J113" s="3">
        <f ca="1">1-I113/MAX(I$2:I113)</f>
        <v>0.24580533961799589</v>
      </c>
      <c r="K113" s="21">
        <v>117.96</v>
      </c>
      <c r="L113" s="37">
        <v>1.1440999999999999</v>
      </c>
    </row>
    <row r="114" spans="1:12" hidden="1" x14ac:dyDescent="0.15">
      <c r="A114" s="1">
        <v>39259</v>
      </c>
      <c r="B114" s="16">
        <v>2.1898</v>
      </c>
      <c r="C114" s="3">
        <f t="shared" si="5"/>
        <v>2.1314304370132042E-2</v>
      </c>
      <c r="D114" s="3">
        <f>IFERROR(1-B114/MAX(B$2:B114),0)</f>
        <v>0.22973020507228537</v>
      </c>
      <c r="E114" s="3">
        <f ca="1">IFERROR(B114/AVERAGE(OFFSET(B114,0,0,-计算结果!B$17,1))-1,B114/AVERAGE(OFFSET(B114,0,0,-ROW(),1))-1)</f>
        <v>0.26044430046007072</v>
      </c>
      <c r="F114" s="4" t="str">
        <f ca="1">IF(MONTH(A114)&lt;&gt;MONTH(A115),IF(OR(AND(E114&lt;计算结果!B$18,E114&gt;计算结果!B$19),E114&lt;计算结果!B$20),"买","卖"),F113)</f>
        <v>买</v>
      </c>
      <c r="G114" s="4" t="str">
        <f t="shared" ca="1" si="6"/>
        <v/>
      </c>
      <c r="H114" s="3">
        <f ca="1">IF(F113="买",B114/B113-1,计算结果!B$21*(计算结果!B$22*(B114/B113-1)+(1-计算结果!B$22)*(K114/K113-1-IF(G114=1,计算结果!B$16,0))))-IF(AND(计算结果!B$21=0,G114=1),计算结果!B$16,0)</f>
        <v>2.1314304370132042E-2</v>
      </c>
      <c r="I114" s="2">
        <f t="shared" ca="1" si="7"/>
        <v>1.7701934168080675</v>
      </c>
      <c r="J114" s="3">
        <f ca="1">1-I114/MAX(I$2:I114)</f>
        <v>0.22973020507228548</v>
      </c>
      <c r="K114" s="21">
        <v>118.18</v>
      </c>
      <c r="L114" s="37">
        <v>1.1898</v>
      </c>
    </row>
    <row r="115" spans="1:12" hidden="1" x14ac:dyDescent="0.15">
      <c r="A115" s="1">
        <v>39260</v>
      </c>
      <c r="B115" s="16">
        <v>2.2201</v>
      </c>
      <c r="C115" s="3">
        <f t="shared" si="5"/>
        <v>1.3836880080372538E-2</v>
      </c>
      <c r="D115" s="3">
        <f>IFERROR(1-B115/MAX(B$2:B115),0)</f>
        <v>0.21907207429033737</v>
      </c>
      <c r="E115" s="3">
        <f ca="1">IFERROR(B115/AVERAGE(OFFSET(B115,0,0,-计算结果!B$17,1))-1,B115/AVERAGE(OFFSET(B115,0,0,-ROW(),1))-1)</f>
        <v>0.27477753595412846</v>
      </c>
      <c r="F115" s="4" t="str">
        <f ca="1">IF(MONTH(A115)&lt;&gt;MONTH(A116),IF(OR(AND(E115&lt;计算结果!B$18,E115&gt;计算结果!B$19),E115&lt;计算结果!B$20),"买","卖"),F114)</f>
        <v>买</v>
      </c>
      <c r="G115" s="4" t="str">
        <f t="shared" ca="1" si="6"/>
        <v/>
      </c>
      <c r="H115" s="3">
        <f ca="1">IF(F114="买",B115/B114-1,计算结果!B$21*(计算结果!B$22*(B115/B114-1)+(1-计算结果!B$22)*(K115/K114-1-IF(G115=1,计算结果!B$16,0))))-IF(AND(计算结果!B$21=0,G115=1),计算结果!B$16,0)</f>
        <v>1.3836880080372538E-2</v>
      </c>
      <c r="I115" s="2">
        <f t="shared" ca="1" si="7"/>
        <v>1.7946873708355058</v>
      </c>
      <c r="J115" s="3">
        <f ca="1">1-I115/MAX(I$2:I115)</f>
        <v>0.21907207429033748</v>
      </c>
      <c r="K115" s="21">
        <v>118.07</v>
      </c>
      <c r="L115" s="37">
        <v>1.2201</v>
      </c>
    </row>
    <row r="116" spans="1:12" hidden="1" x14ac:dyDescent="0.15">
      <c r="A116" s="1">
        <v>39261</v>
      </c>
      <c r="B116" s="16">
        <v>2.1143999999999998</v>
      </c>
      <c r="C116" s="3">
        <f t="shared" si="5"/>
        <v>-4.7610467996937134E-2</v>
      </c>
      <c r="D116" s="3">
        <f>IFERROR(1-B116/MAX(B$2:B116),0)</f>
        <v>0.25625241830525181</v>
      </c>
      <c r="E116" s="3">
        <f ca="1">IFERROR(B116/AVERAGE(OFFSET(B116,0,0,-计算结果!B$17,1))-1,B116/AVERAGE(OFFSET(B116,0,0,-ROW(),1))-1)</f>
        <v>0.21182883209296066</v>
      </c>
      <c r="F116" s="4" t="str">
        <f ca="1">IF(MONTH(A116)&lt;&gt;MONTH(A117),IF(OR(AND(E116&lt;计算结果!B$18,E116&gt;计算结果!B$19),E116&lt;计算结果!B$20),"买","卖"),F115)</f>
        <v>买</v>
      </c>
      <c r="G116" s="4" t="str">
        <f t="shared" ca="1" si="6"/>
        <v/>
      </c>
      <c r="H116" s="3">
        <f ca="1">IF(F115="买",B116/B115-1,计算结果!B$21*(计算结果!B$22*(B116/B115-1)+(1-计算结果!B$22)*(K116/K115-1-IF(G116=1,计算结果!B$16,0))))-IF(AND(计算结果!B$21=0,G116=1),计算结果!B$16,0)</f>
        <v>-4.7610467996937134E-2</v>
      </c>
      <c r="I116" s="2">
        <f t="shared" ca="1" si="7"/>
        <v>1.7092414652018346</v>
      </c>
      <c r="J116" s="3">
        <f ca="1">1-I116/MAX(I$2:I116)</f>
        <v>0.25625241830525192</v>
      </c>
      <c r="K116" s="21">
        <v>117.78</v>
      </c>
      <c r="L116" s="37">
        <v>1.1144000000000001</v>
      </c>
    </row>
    <row r="117" spans="1:12" hidden="1" x14ac:dyDescent="0.15">
      <c r="A117" s="1">
        <v>39262</v>
      </c>
      <c r="B117" s="16">
        <v>2.0792999999999999</v>
      </c>
      <c r="C117" s="3">
        <f t="shared" si="5"/>
        <v>-1.6600454029511824E-2</v>
      </c>
      <c r="D117" s="3">
        <f>IFERROR(1-B117/MAX(B$2:B117),0)</f>
        <v>0.26859896584473608</v>
      </c>
      <c r="E117" s="3">
        <f ca="1">IFERROR(B117/AVERAGE(OFFSET(B117,0,0,-计算结果!B$17,1))-1,B117/AVERAGE(OFFSET(B117,0,0,-ROW(),1))-1)</f>
        <v>0.18974564374339642</v>
      </c>
      <c r="F117" s="4" t="str">
        <f ca="1">IF(MONTH(A117)&lt;&gt;MONTH(A118),IF(OR(AND(E117&lt;计算结果!B$18,E117&gt;计算结果!B$19),E117&lt;计算结果!B$20),"买","卖"),F116)</f>
        <v>买</v>
      </c>
      <c r="G117" s="4" t="str">
        <f t="shared" ca="1" si="6"/>
        <v/>
      </c>
      <c r="H117" s="3">
        <f ca="1">IF(F116="买",B117/B116-1,计算结果!B$21*(计算结果!B$22*(B117/B116-1)+(1-计算结果!B$22)*(K117/K116-1-IF(G117=1,计算结果!B$16,0))))-IF(AND(计算结果!B$21=0,G117=1),计算结果!B$16,0)</f>
        <v>-1.6600454029511824E-2</v>
      </c>
      <c r="I117" s="2">
        <f t="shared" ca="1" si="7"/>
        <v>1.6808672808334162</v>
      </c>
      <c r="J117" s="3">
        <f ca="1">1-I117/MAX(I$2:I117)</f>
        <v>0.26859896584473608</v>
      </c>
      <c r="K117" s="21">
        <v>118.21</v>
      </c>
      <c r="L117" s="37">
        <v>1.0792999999999999</v>
      </c>
    </row>
    <row r="118" spans="1:12" hidden="1" x14ac:dyDescent="0.15">
      <c r="A118" s="1">
        <v>39265</v>
      </c>
      <c r="B118" s="16">
        <v>2.0892999999999997</v>
      </c>
      <c r="C118" s="3">
        <f t="shared" si="5"/>
        <v>4.8093108257585282E-3</v>
      </c>
      <c r="D118" s="3">
        <f>IFERROR(1-B118/MAX(B$2:B118),0)</f>
        <v>0.26508143093320213</v>
      </c>
      <c r="E118" s="3">
        <f ca="1">IFERROR(B118/AVERAGE(OFFSET(B118,0,0,-计算结果!B$17,1))-1,B118/AVERAGE(OFFSET(B118,0,0,-ROW(),1))-1)</f>
        <v>0.19347360886863463</v>
      </c>
      <c r="F118" s="4" t="str">
        <f ca="1">IF(MONTH(A118)&lt;&gt;MONTH(A119),IF(OR(AND(E118&lt;计算结果!B$18,E118&gt;计算结果!B$19),E118&lt;计算结果!B$20),"买","卖"),F117)</f>
        <v>买</v>
      </c>
      <c r="G118" s="4" t="str">
        <f t="shared" ca="1" si="6"/>
        <v/>
      </c>
      <c r="H118" s="3">
        <f ca="1">IF(F117="买",B118/B117-1,计算结果!B$21*(计算结果!B$22*(B118/B117-1)+(1-计算结果!B$22)*(K118/K117-1-IF(G118=1,计算结果!B$16,0))))-IF(AND(计算结果!B$21=0,G118=1),计算结果!B$16,0)</f>
        <v>4.8093108257585282E-3</v>
      </c>
      <c r="I118" s="2">
        <f t="shared" ca="1" si="7"/>
        <v>1.6889510940437917</v>
      </c>
      <c r="J118" s="3">
        <f ca="1">1-I118/MAX(I$2:I118)</f>
        <v>0.26508143093320213</v>
      </c>
      <c r="K118" s="21">
        <v>117.93</v>
      </c>
      <c r="L118" s="37">
        <v>1.0892999999999999</v>
      </c>
    </row>
    <row r="119" spans="1:12" hidden="1" x14ac:dyDescent="0.15">
      <c r="A119" s="1">
        <v>39266</v>
      </c>
      <c r="B119" s="16">
        <v>2.0766</v>
      </c>
      <c r="C119" s="3">
        <f t="shared" si="5"/>
        <v>-6.0785909156175766E-3</v>
      </c>
      <c r="D119" s="3">
        <f>IFERROR(1-B119/MAX(B$2:B119),0)</f>
        <v>0.26954870027085021</v>
      </c>
      <c r="E119" s="3">
        <f ca="1">IFERROR(B119/AVERAGE(OFFSET(B119,0,0,-计算结果!B$17,1))-1,B119/AVERAGE(OFFSET(B119,0,0,-ROW(),1))-1)</f>
        <v>0.18434991660113487</v>
      </c>
      <c r="F119" s="4" t="str">
        <f ca="1">IF(MONTH(A119)&lt;&gt;MONTH(A120),IF(OR(AND(E119&lt;计算结果!B$18,E119&gt;计算结果!B$19),E119&lt;计算结果!B$20),"买","卖"),F118)</f>
        <v>买</v>
      </c>
      <c r="G119" s="4" t="str">
        <f t="shared" ca="1" si="6"/>
        <v/>
      </c>
      <c r="H119" s="3">
        <f ca="1">IF(F118="买",B119/B118-1,计算结果!B$21*(计算结果!B$22*(B119/B118-1)+(1-计算结果!B$22)*(K119/K118-1-IF(G119=1,计算结果!B$16,0))))-IF(AND(计算结果!B$21=0,G119=1),计算结果!B$16,0)</f>
        <v>-6.0785909156175766E-3</v>
      </c>
      <c r="I119" s="2">
        <f t="shared" ca="1" si="7"/>
        <v>1.6786846512666147</v>
      </c>
      <c r="J119" s="3">
        <f ca="1">1-I119/MAX(I$2:I119)</f>
        <v>0.26954870027085032</v>
      </c>
      <c r="K119" s="21">
        <v>118.04</v>
      </c>
      <c r="L119" s="37">
        <v>1.0766</v>
      </c>
    </row>
    <row r="120" spans="1:12" hidden="1" x14ac:dyDescent="0.15">
      <c r="A120" s="1">
        <v>39267</v>
      </c>
      <c r="B120" s="16">
        <v>2.0116000000000001</v>
      </c>
      <c r="C120" s="3">
        <f t="shared" si="5"/>
        <v>-3.1301165366464434E-2</v>
      </c>
      <c r="D120" s="3">
        <f>IFERROR(1-B120/MAX(B$2:B120),0)</f>
        <v>0.2924126771958212</v>
      </c>
      <c r="E120" s="3">
        <f ca="1">IFERROR(B120/AVERAGE(OFFSET(B120,0,0,-计算结果!B$17,1))-1,B120/AVERAGE(OFFSET(B120,0,0,-ROW(),1))-1)</f>
        <v>0.14586022902805951</v>
      </c>
      <c r="F120" s="4" t="str">
        <f ca="1">IF(MONTH(A120)&lt;&gt;MONTH(A121),IF(OR(AND(E120&lt;计算结果!B$18,E120&gt;计算结果!B$19),E120&lt;计算结果!B$20),"买","卖"),F119)</f>
        <v>买</v>
      </c>
      <c r="G120" s="4" t="str">
        <f t="shared" ca="1" si="6"/>
        <v/>
      </c>
      <c r="H120" s="3">
        <f ca="1">IF(F119="买",B120/B119-1,计算结果!B$21*(计算结果!B$22*(B120/B119-1)+(1-计算结果!B$22)*(K120/K119-1-IF(G120=1,计算结果!B$16,0))))-IF(AND(计算结果!B$21=0,G120=1),计算结果!B$16,0)</f>
        <v>-3.1301165366464434E-2</v>
      </c>
      <c r="I120" s="2">
        <f t="shared" ca="1" si="7"/>
        <v>1.6261398653991728</v>
      </c>
      <c r="J120" s="3">
        <f ca="1">1-I120/MAX(I$2:I120)</f>
        <v>0.29241267719582131</v>
      </c>
      <c r="K120" s="21">
        <v>117.72</v>
      </c>
      <c r="L120" s="37">
        <v>1.0116000000000001</v>
      </c>
    </row>
    <row r="121" spans="1:12" hidden="1" x14ac:dyDescent="0.15">
      <c r="A121" s="1">
        <v>39268</v>
      </c>
      <c r="B121" s="16">
        <v>1.8927</v>
      </c>
      <c r="C121" s="3">
        <f t="shared" si="5"/>
        <v>-5.9107178365480184E-2</v>
      </c>
      <c r="D121" s="3">
        <f>IFERROR(1-B121/MAX(B$2:B121),0)</f>
        <v>0.33423616729396044</v>
      </c>
      <c r="E121" s="3">
        <f ca="1">IFERROR(B121/AVERAGE(OFFSET(B121,0,0,-计算结果!B$17,1))-1,B121/AVERAGE(OFFSET(B121,0,0,-ROW(),1))-1)</f>
        <v>7.7430152332809588E-2</v>
      </c>
      <c r="F121" s="4" t="str">
        <f ca="1">IF(MONTH(A121)&lt;&gt;MONTH(A122),IF(OR(AND(E121&lt;计算结果!B$18,E121&gt;计算结果!B$19),E121&lt;计算结果!B$20),"买","卖"),F120)</f>
        <v>买</v>
      </c>
      <c r="G121" s="4" t="str">
        <f t="shared" ca="1" si="6"/>
        <v/>
      </c>
      <c r="H121" s="3">
        <f ca="1">IF(F120="买",B121/B120-1,计算结果!B$21*(计算结果!B$22*(B121/B120-1)+(1-计算结果!B$22)*(K121/K120-1-IF(G121=1,计算结果!B$16,0))))-IF(AND(计算结果!B$21=0,G121=1),计算结果!B$16,0)</f>
        <v>-5.9107178365480184E-2</v>
      </c>
      <c r="I121" s="2">
        <f t="shared" ca="1" si="7"/>
        <v>1.530023326327806</v>
      </c>
      <c r="J121" s="3">
        <f ca="1">1-I121/MAX(I$2:I121)</f>
        <v>0.33423616729396044</v>
      </c>
      <c r="K121" s="21">
        <v>117.92</v>
      </c>
      <c r="L121" s="37">
        <v>0.89270000000000005</v>
      </c>
    </row>
    <row r="122" spans="1:12" hidden="1" x14ac:dyDescent="0.15">
      <c r="A122" s="1">
        <v>39269</v>
      </c>
      <c r="B122" s="16">
        <v>1.9853000000000001</v>
      </c>
      <c r="C122" s="3">
        <f t="shared" si="5"/>
        <v>4.8924816399852133E-2</v>
      </c>
      <c r="D122" s="3">
        <f>IFERROR(1-B122/MAX(B$2:B122),0)</f>
        <v>0.30166379401315557</v>
      </c>
      <c r="E122" s="3">
        <f ca="1">IFERROR(B122/AVERAGE(OFFSET(B122,0,0,-计算结果!B$17,1))-1,B122/AVERAGE(OFFSET(B122,0,0,-ROW(),1))-1)</f>
        <v>0.12892898951956155</v>
      </c>
      <c r="F122" s="4" t="str">
        <f ca="1">IF(MONTH(A122)&lt;&gt;MONTH(A123),IF(OR(AND(E122&lt;计算结果!B$18,E122&gt;计算结果!B$19),E122&lt;计算结果!B$20),"买","卖"),F121)</f>
        <v>买</v>
      </c>
      <c r="G122" s="4" t="str">
        <f t="shared" ca="1" si="6"/>
        <v/>
      </c>
      <c r="H122" s="3">
        <f ca="1">IF(F121="买",B122/B121-1,计算结果!B$21*(计算结果!B$22*(B122/B121-1)+(1-计算结果!B$22)*(K122/K121-1-IF(G122=1,计算结果!B$16,0))))-IF(AND(计算结果!B$21=0,G122=1),计算结果!B$16,0)</f>
        <v>4.8924816399852133E-2</v>
      </c>
      <c r="I122" s="2">
        <f t="shared" ca="1" si="7"/>
        <v>1.604879436655885</v>
      </c>
      <c r="J122" s="3">
        <f ca="1">1-I122/MAX(I$2:I122)</f>
        <v>0.30166379401315557</v>
      </c>
      <c r="K122" s="21">
        <v>117.83</v>
      </c>
      <c r="L122" s="37">
        <v>0.98529999999999995</v>
      </c>
    </row>
    <row r="123" spans="1:12" hidden="1" x14ac:dyDescent="0.15">
      <c r="A123" s="1">
        <v>39272</v>
      </c>
      <c r="B123" s="16">
        <v>2.0364</v>
      </c>
      <c r="C123" s="3">
        <f t="shared" si="5"/>
        <v>2.5739182995013321E-2</v>
      </c>
      <c r="D123" s="3">
        <f>IFERROR(1-B123/MAX(B$2:B123),0)</f>
        <v>0.28368919061521691</v>
      </c>
      <c r="E123" s="3">
        <f ca="1">IFERROR(B123/AVERAGE(OFFSET(B123,0,0,-计算结果!B$17,1))-1,B123/AVERAGE(OFFSET(B123,0,0,-ROW(),1))-1)</f>
        <v>0.15648907730213635</v>
      </c>
      <c r="F123" s="4" t="str">
        <f ca="1">IF(MONTH(A123)&lt;&gt;MONTH(A124),IF(OR(AND(E123&lt;计算结果!B$18,E123&gt;计算结果!B$19),E123&lt;计算结果!B$20),"买","卖"),F122)</f>
        <v>买</v>
      </c>
      <c r="G123" s="4" t="str">
        <f t="shared" ca="1" si="6"/>
        <v/>
      </c>
      <c r="H123" s="3">
        <f ca="1">IF(F122="买",B123/B122-1,计算结果!B$21*(计算结果!B$22*(B123/B122-1)+(1-计算结果!B$22)*(K123/K122-1-IF(G123=1,计算结果!B$16,0))))-IF(AND(计算结果!B$21=0,G123=1),计算结果!B$16,0)</f>
        <v>2.5739182995013321E-2</v>
      </c>
      <c r="I123" s="2">
        <f t="shared" ca="1" si="7"/>
        <v>1.6461877221609047</v>
      </c>
      <c r="J123" s="3">
        <f ca="1">1-I123/MAX(I$2:I123)</f>
        <v>0.2836891906152168</v>
      </c>
      <c r="K123" s="21">
        <v>117.79</v>
      </c>
      <c r="L123" s="37">
        <v>1.0364</v>
      </c>
    </row>
    <row r="124" spans="1:12" hidden="1" x14ac:dyDescent="0.15">
      <c r="A124" s="1">
        <v>39273</v>
      </c>
      <c r="B124" s="16">
        <v>1.9641999999999999</v>
      </c>
      <c r="C124" s="3">
        <f t="shared" si="5"/>
        <v>-3.5454724022785378E-2</v>
      </c>
      <c r="D124" s="3">
        <f>IFERROR(1-B124/MAX(B$2:B124),0)</f>
        <v>0.30908579267649239</v>
      </c>
      <c r="E124" s="3">
        <f ca="1">IFERROR(B124/AVERAGE(OFFSET(B124,0,0,-计算结果!B$17,1))-1,B124/AVERAGE(OFFSET(B124,0,0,-ROW(),1))-1)</f>
        <v>0.11443971631205674</v>
      </c>
      <c r="F124" s="4" t="str">
        <f ca="1">IF(MONTH(A124)&lt;&gt;MONTH(A125),IF(OR(AND(E124&lt;计算结果!B$18,E124&gt;计算结果!B$19),E124&lt;计算结果!B$20),"买","卖"),F123)</f>
        <v>买</v>
      </c>
      <c r="G124" s="4" t="str">
        <f t="shared" ca="1" si="6"/>
        <v/>
      </c>
      <c r="H124" s="3">
        <f ca="1">IF(F123="买",B124/B123-1,计算结果!B$21*(计算结果!B$22*(B124/B123-1)+(1-计算结果!B$22)*(K124/K123-1-IF(G124=1,计算结果!B$16,0))))-IF(AND(计算结果!B$21=0,G124=1),计算结果!B$16,0)</f>
        <v>-3.5454724022785378E-2</v>
      </c>
      <c r="I124" s="2">
        <f t="shared" ca="1" si="7"/>
        <v>1.5878225907819921</v>
      </c>
      <c r="J124" s="3">
        <f ca="1">1-I124/MAX(I$2:I124)</f>
        <v>0.30908579267649239</v>
      </c>
      <c r="K124" s="21">
        <v>117.77</v>
      </c>
      <c r="L124" s="37">
        <v>0.96419999999999995</v>
      </c>
    </row>
    <row r="125" spans="1:12" hidden="1" x14ac:dyDescent="0.15">
      <c r="A125" s="1">
        <v>39274</v>
      </c>
      <c r="B125" s="16">
        <v>2.0087999999999999</v>
      </c>
      <c r="C125" s="3">
        <f t="shared" si="5"/>
        <v>2.270644537216171E-2</v>
      </c>
      <c r="D125" s="3">
        <f>IFERROR(1-B125/MAX(B$2:B125),0)</f>
        <v>0.29339758697105078</v>
      </c>
      <c r="E125" s="3">
        <f ca="1">IFERROR(B125/AVERAGE(OFFSET(B125,0,0,-计算结果!B$17,1))-1,B125/AVERAGE(OFFSET(B125,0,0,-ROW(),1))-1)</f>
        <v>0.13846166502815627</v>
      </c>
      <c r="F125" s="4" t="str">
        <f ca="1">IF(MONTH(A125)&lt;&gt;MONTH(A126),IF(OR(AND(E125&lt;计算结果!B$18,E125&gt;计算结果!B$19),E125&lt;计算结果!B$20),"买","卖"),F124)</f>
        <v>买</v>
      </c>
      <c r="G125" s="4" t="str">
        <f t="shared" ca="1" si="6"/>
        <v/>
      </c>
      <c r="H125" s="3">
        <f ca="1">IF(F124="买",B125/B124-1,计算结果!B$21*(计算结果!B$22*(B125/B124-1)+(1-计算结果!B$22)*(K125/K124-1-IF(G125=1,计算结果!B$16,0))))-IF(AND(计算结果!B$21=0,G125=1),计算结果!B$16,0)</f>
        <v>2.270644537216171E-2</v>
      </c>
      <c r="I125" s="2">
        <f t="shared" ca="1" si="7"/>
        <v>1.6238763977002677</v>
      </c>
      <c r="J125" s="3">
        <f ca="1">1-I125/MAX(I$2:I125)</f>
        <v>0.29339758697105078</v>
      </c>
      <c r="K125" s="21">
        <v>118.44</v>
      </c>
      <c r="L125" s="37">
        <v>1.0087999999999999</v>
      </c>
    </row>
    <row r="126" spans="1:12" hidden="1" x14ac:dyDescent="0.15">
      <c r="A126" s="1">
        <v>39275</v>
      </c>
      <c r="B126" s="16">
        <v>2.0609000000000002</v>
      </c>
      <c r="C126" s="3">
        <f t="shared" si="5"/>
        <v>2.5935882118677922E-2</v>
      </c>
      <c r="D126" s="3">
        <f>IFERROR(1-B126/MAX(B$2:B126),0)</f>
        <v>0.27507123008195855</v>
      </c>
      <c r="E126" s="3">
        <f ca="1">IFERROR(B126/AVERAGE(OFFSET(B126,0,0,-计算结果!B$17,1))-1,B126/AVERAGE(OFFSET(B126,0,0,-ROW(),1))-1)</f>
        <v>0.1664211082998428</v>
      </c>
      <c r="F126" s="4" t="str">
        <f ca="1">IF(MONTH(A126)&lt;&gt;MONTH(A127),IF(OR(AND(E126&lt;计算结果!B$18,E126&gt;计算结果!B$19),E126&lt;计算结果!B$20),"买","卖"),F125)</f>
        <v>买</v>
      </c>
      <c r="G126" s="4" t="str">
        <f t="shared" ca="1" si="6"/>
        <v/>
      </c>
      <c r="H126" s="3">
        <f ca="1">IF(F125="买",B126/B125-1,计算结果!B$21*(计算结果!B$22*(B126/B125-1)+(1-计算结果!B$22)*(K126/K125-1-IF(G126=1,计算结果!B$16,0))))-IF(AND(计算结果!B$21=0,G126=1),计算结果!B$16,0)</f>
        <v>2.5935882118677922E-2</v>
      </c>
      <c r="I126" s="2">
        <f t="shared" ca="1" si="7"/>
        <v>1.6659930645263252</v>
      </c>
      <c r="J126" s="3">
        <f ca="1">1-I126/MAX(I$2:I126)</f>
        <v>0.27507123008195855</v>
      </c>
      <c r="K126" s="21">
        <v>117.68</v>
      </c>
      <c r="L126" s="37">
        <v>1.0609</v>
      </c>
    </row>
    <row r="127" spans="1:12" hidden="1" x14ac:dyDescent="0.15">
      <c r="A127" s="1">
        <v>39276</v>
      </c>
      <c r="B127" s="16">
        <v>2.0265</v>
      </c>
      <c r="C127" s="3">
        <f t="shared" si="5"/>
        <v>-1.6691736619923403E-2</v>
      </c>
      <c r="D127" s="3">
        <f>IFERROR(1-B127/MAX(B$2:B127),0)</f>
        <v>0.28717155017763563</v>
      </c>
      <c r="E127" s="3">
        <f ca="1">IFERROR(B127/AVERAGE(OFFSET(B127,0,0,-计算结果!B$17,1))-1,B127/AVERAGE(OFFSET(B127,0,0,-ROW(),1))-1)</f>
        <v>0.14561540390795735</v>
      </c>
      <c r="F127" s="4" t="str">
        <f ca="1">IF(MONTH(A127)&lt;&gt;MONTH(A128),IF(OR(AND(E127&lt;计算结果!B$18,E127&gt;计算结果!B$19),E127&lt;计算结果!B$20),"买","卖"),F126)</f>
        <v>买</v>
      </c>
      <c r="G127" s="4" t="str">
        <f t="shared" ca="1" si="6"/>
        <v/>
      </c>
      <c r="H127" s="3">
        <f ca="1">IF(F126="买",B127/B126-1,计算结果!B$21*(计算结果!B$22*(B127/B126-1)+(1-计算结果!B$22)*(K127/K126-1-IF(G127=1,计算结果!B$16,0))))-IF(AND(计算结果!B$21=0,G127=1),计算结果!B$16,0)</f>
        <v>-1.6691736619923403E-2</v>
      </c>
      <c r="I127" s="2">
        <f t="shared" ca="1" si="7"/>
        <v>1.6381847470826327</v>
      </c>
      <c r="J127" s="3">
        <f ca="1">1-I127/MAX(I$2:I127)</f>
        <v>0.28717155017763552</v>
      </c>
      <c r="K127" s="21">
        <v>118.13</v>
      </c>
      <c r="L127" s="37">
        <v>1.0265</v>
      </c>
    </row>
    <row r="128" spans="1:12" hidden="1" x14ac:dyDescent="0.15">
      <c r="A128" s="1">
        <v>39279</v>
      </c>
      <c r="B128" s="16">
        <v>1.9412</v>
      </c>
      <c r="C128" s="3">
        <f t="shared" si="5"/>
        <v>-4.2092277325437966E-2</v>
      </c>
      <c r="D128" s="3">
        <f>IFERROR(1-B128/MAX(B$2:B128),0)</f>
        <v>0.31717612297302056</v>
      </c>
      <c r="E128" s="3">
        <f ca="1">IFERROR(B128/AVERAGE(OFFSET(B128,0,0,-计算结果!B$17,1))-1,B128/AVERAGE(OFFSET(B128,0,0,-ROW(),1))-1)</f>
        <v>9.6552917403721628E-2</v>
      </c>
      <c r="F128" s="4" t="str">
        <f ca="1">IF(MONTH(A128)&lt;&gt;MONTH(A129),IF(OR(AND(E128&lt;计算结果!B$18,E128&gt;计算结果!B$19),E128&lt;计算结果!B$20),"买","卖"),F127)</f>
        <v>买</v>
      </c>
      <c r="G128" s="4" t="str">
        <f t="shared" ca="1" si="6"/>
        <v/>
      </c>
      <c r="H128" s="3">
        <f ca="1">IF(F127="买",B128/B127-1,计算结果!B$21*(计算结果!B$22*(B128/B127-1)+(1-计算结果!B$22)*(K128/K127-1-IF(G128=1,计算结果!B$16,0))))-IF(AND(计算结果!B$21=0,G128=1),计算结果!B$16,0)</f>
        <v>-4.2092277325437966E-2</v>
      </c>
      <c r="I128" s="2">
        <f t="shared" ca="1" si="7"/>
        <v>1.5692298203981281</v>
      </c>
      <c r="J128" s="3">
        <f ca="1">1-I128/MAX(I$2:I128)</f>
        <v>0.31717612297302056</v>
      </c>
      <c r="K128" s="21">
        <v>117.82</v>
      </c>
      <c r="L128" s="37">
        <v>0.94120000000000004</v>
      </c>
    </row>
    <row r="129" spans="1:12" hidden="1" x14ac:dyDescent="0.15">
      <c r="A129" s="1">
        <v>39280</v>
      </c>
      <c r="B129" s="16">
        <v>1.9731000000000001</v>
      </c>
      <c r="C129" s="3">
        <f t="shared" si="5"/>
        <v>1.6433134143828632E-2</v>
      </c>
      <c r="D129" s="3">
        <f>IFERROR(1-B129/MAX(B$2:B129),0)</f>
        <v>0.30595518660522703</v>
      </c>
      <c r="E129" s="3">
        <f ca="1">IFERROR(B129/AVERAGE(OFFSET(B129,0,0,-计算结果!B$17,1))-1,B129/AVERAGE(OFFSET(B129,0,0,-ROW(),1))-1)</f>
        <v>0.11357595745994242</v>
      </c>
      <c r="F129" s="4" t="str">
        <f ca="1">IF(MONTH(A129)&lt;&gt;MONTH(A130),IF(OR(AND(E129&lt;计算结果!B$18,E129&gt;计算结果!B$19),E129&lt;计算结果!B$20),"买","卖"),F128)</f>
        <v>买</v>
      </c>
      <c r="G129" s="4" t="str">
        <f t="shared" ca="1" si="6"/>
        <v/>
      </c>
      <c r="H129" s="3">
        <f ca="1">IF(F128="买",B129/B128-1,计算结果!B$21*(计算结果!B$22*(B129/B128-1)+(1-计算结果!B$22)*(K129/K128-1-IF(G129=1,计算结果!B$16,0))))-IF(AND(计算结果!B$21=0,G129=1),计算结果!B$16,0)</f>
        <v>1.6433134143828632E-2</v>
      </c>
      <c r="I129" s="2">
        <f t="shared" ca="1" si="7"/>
        <v>1.5950171845392267</v>
      </c>
      <c r="J129" s="3">
        <f ca="1">1-I129/MAX(I$2:I129)</f>
        <v>0.30595518660522703</v>
      </c>
      <c r="K129" s="21">
        <v>118.2</v>
      </c>
      <c r="L129" s="37">
        <v>0.97309999999999997</v>
      </c>
    </row>
    <row r="130" spans="1:12" hidden="1" x14ac:dyDescent="0.15">
      <c r="A130" s="1">
        <v>39281</v>
      </c>
      <c r="B130" s="16">
        <v>1.9635</v>
      </c>
      <c r="C130" s="3">
        <f t="shared" si="5"/>
        <v>-4.8654401702904471E-3</v>
      </c>
      <c r="D130" s="3">
        <f>IFERROR(1-B130/MAX(B$2:B130),0)</f>
        <v>0.3093320201202997</v>
      </c>
      <c r="E130" s="3">
        <f ca="1">IFERROR(B130/AVERAGE(OFFSET(B130,0,0,-计算结果!B$17,1))-1,B130/AVERAGE(OFFSET(B130,0,0,-ROW(),1))-1)</f>
        <v>0.10722958190080045</v>
      </c>
      <c r="F130" s="4" t="str">
        <f ca="1">IF(MONTH(A130)&lt;&gt;MONTH(A131),IF(OR(AND(E130&lt;计算结果!B$18,E130&gt;计算结果!B$19),E130&lt;计算结果!B$20),"买","卖"),F129)</f>
        <v>买</v>
      </c>
      <c r="G130" s="4" t="str">
        <f t="shared" ca="1" si="6"/>
        <v/>
      </c>
      <c r="H130" s="3">
        <f ca="1">IF(F129="买",B130/B129-1,计算结果!B$21*(计算结果!B$22*(B130/B129-1)+(1-计算结果!B$22)*(K130/K129-1-IF(G130=1,计算结果!B$16,0))))-IF(AND(计算结果!B$21=0,G130=1),计算结果!B$16,0)</f>
        <v>-4.8654401702904471E-3</v>
      </c>
      <c r="I130" s="2">
        <f t="shared" ca="1" si="7"/>
        <v>1.5872567238572659</v>
      </c>
      <c r="J130" s="3">
        <f ca="1">1-I130/MAX(I$2:I130)</f>
        <v>0.3093320201202997</v>
      </c>
      <c r="K130" s="21">
        <v>117.76</v>
      </c>
      <c r="L130" s="37">
        <v>0.96350000000000002</v>
      </c>
    </row>
    <row r="131" spans="1:12" hidden="1" x14ac:dyDescent="0.15">
      <c r="A131" s="1">
        <v>39282</v>
      </c>
      <c r="B131" s="16">
        <v>1.988</v>
      </c>
      <c r="C131" s="3">
        <f t="shared" si="5"/>
        <v>1.2477718360071277E-2</v>
      </c>
      <c r="D131" s="3">
        <f>IFERROR(1-B131/MAX(B$2:B131),0)</f>
        <v>0.30071405958704145</v>
      </c>
      <c r="E131" s="3">
        <f ca="1">IFERROR(B131/AVERAGE(OFFSET(B131,0,0,-计算结果!B$17,1))-1,B131/AVERAGE(OFFSET(B131,0,0,-ROW(),1))-1)</f>
        <v>0.1200024268741644</v>
      </c>
      <c r="F131" s="4" t="str">
        <f ca="1">IF(MONTH(A131)&lt;&gt;MONTH(A132),IF(OR(AND(E131&lt;计算结果!B$18,E131&gt;计算结果!B$19),E131&lt;计算结果!B$20),"买","卖"),F130)</f>
        <v>买</v>
      </c>
      <c r="G131" s="4" t="str">
        <f t="shared" ca="1" si="6"/>
        <v/>
      </c>
      <c r="H131" s="3">
        <f ca="1">IF(F130="买",B131/B130-1,计算结果!B$21*(计算结果!B$22*(B131/B130-1)+(1-计算结果!B$22)*(K131/K130-1-IF(G131=1,计算结果!B$16,0))))-IF(AND(计算结果!B$21=0,G131=1),计算结果!B$16,0)</f>
        <v>1.2477718360071277E-2</v>
      </c>
      <c r="I131" s="2">
        <f t="shared" ca="1" si="7"/>
        <v>1.6070620662226862</v>
      </c>
      <c r="J131" s="3">
        <f ca="1">1-I131/MAX(I$2:I131)</f>
        <v>0.30071405958704145</v>
      </c>
      <c r="K131" s="21">
        <v>118.63</v>
      </c>
      <c r="L131" s="37">
        <v>0.98799999999999999</v>
      </c>
    </row>
    <row r="132" spans="1:12" hidden="1" x14ac:dyDescent="0.15">
      <c r="A132" s="1">
        <v>39283</v>
      </c>
      <c r="B132" s="16">
        <v>2.0665</v>
      </c>
      <c r="C132" s="3">
        <f t="shared" ref="C132:C195" si="8">IFERROR(B132/B131-1,0)</f>
        <v>3.9486921529175101E-2</v>
      </c>
      <c r="D132" s="3">
        <f>IFERROR(1-B132/MAX(B$2:B132),0)</f>
        <v>0.27310141053149961</v>
      </c>
      <c r="E132" s="3">
        <f ca="1">IFERROR(B132/AVERAGE(OFFSET(B132,0,0,-计算结果!B$17,1))-1,B132/AVERAGE(OFFSET(B132,0,0,-ROW(),1))-1)</f>
        <v>0.16277017043502151</v>
      </c>
      <c r="F132" s="4" t="str">
        <f ca="1">IF(MONTH(A132)&lt;&gt;MONTH(A133),IF(OR(AND(E132&lt;计算结果!B$18,E132&gt;计算结果!B$19),E132&lt;计算结果!B$20),"买","卖"),F131)</f>
        <v>买</v>
      </c>
      <c r="G132" s="4" t="str">
        <f t="shared" ca="1" si="6"/>
        <v/>
      </c>
      <c r="H132" s="3">
        <f ca="1">IF(F131="买",B132/B131-1,计算结果!B$21*(计算结果!B$22*(B132/B131-1)+(1-计算结果!B$22)*(K132/K131-1-IF(G132=1,计算结果!B$16,0))))-IF(AND(计算结果!B$21=0,G132=1),计算结果!B$16,0)</f>
        <v>3.9486921529175101E-2</v>
      </c>
      <c r="I132" s="2">
        <f t="shared" ca="1" si="7"/>
        <v>1.6705199999241354</v>
      </c>
      <c r="J132" s="3">
        <f ca="1">1-I132/MAX(I$2:I132)</f>
        <v>0.27310141053149961</v>
      </c>
      <c r="K132" s="21">
        <v>117.73</v>
      </c>
      <c r="L132" s="37">
        <v>1.0665</v>
      </c>
    </row>
    <row r="133" spans="1:12" hidden="1" x14ac:dyDescent="0.15">
      <c r="A133" s="1">
        <v>39286</v>
      </c>
      <c r="B133" s="16">
        <v>2.1621999999999999</v>
      </c>
      <c r="C133" s="3">
        <f t="shared" si="8"/>
        <v>4.6310186305347223E-2</v>
      </c>
      <c r="D133" s="3">
        <f>IFERROR(1-B133/MAX(B$2:B133),0)</f>
        <v>0.23943860142811924</v>
      </c>
      <c r="E133" s="3">
        <f ca="1">IFERROR(B133/AVERAGE(OFFSET(B133,0,0,-计算结果!B$17,1))-1,B133/AVERAGE(OFFSET(B133,0,0,-ROW(),1))-1)</f>
        <v>0.2146250162781056</v>
      </c>
      <c r="F133" s="4" t="str">
        <f ca="1">IF(MONTH(A133)&lt;&gt;MONTH(A134),IF(OR(AND(E133&lt;计算结果!B$18,E133&gt;计算结果!B$19),E133&lt;计算结果!B$20),"买","卖"),F132)</f>
        <v>买</v>
      </c>
      <c r="G133" s="4" t="str">
        <f t="shared" ca="1" si="6"/>
        <v/>
      </c>
      <c r="H133" s="3">
        <f ca="1">IF(F132="买",B133/B132-1,计算结果!B$21*(计算结果!B$22*(B133/B132-1)+(1-计算结果!B$22)*(K133/K132-1-IF(G133=1,计算结果!B$16,0))))-IF(AND(计算结果!B$21=0,G133=1),计算结果!B$16,0)</f>
        <v>4.6310186305347223E-2</v>
      </c>
      <c r="I133" s="2">
        <f t="shared" ca="1" si="7"/>
        <v>1.7478820923474307</v>
      </c>
      <c r="J133" s="3">
        <f ca="1">1-I133/MAX(I$2:I133)</f>
        <v>0.23943860142811924</v>
      </c>
      <c r="K133" s="21">
        <v>117.93</v>
      </c>
      <c r="L133" s="37">
        <v>1.1621999999999999</v>
      </c>
    </row>
    <row r="134" spans="1:12" hidden="1" x14ac:dyDescent="0.15">
      <c r="A134" s="1">
        <v>39287</v>
      </c>
      <c r="B134" s="16">
        <v>2.1489000000000003</v>
      </c>
      <c r="C134" s="3">
        <f t="shared" si="8"/>
        <v>-6.1511423550085764E-3</v>
      </c>
      <c r="D134" s="3">
        <f>IFERROR(1-B134/MAX(B$2:B134),0)</f>
        <v>0.24411692286045938</v>
      </c>
      <c r="E134" s="3">
        <f ca="1">IFERROR(B134/AVERAGE(OFFSET(B134,0,0,-计算结果!B$17,1))-1,B134/AVERAGE(OFFSET(B134,0,0,-ROW(),1))-1)</f>
        <v>0.20527641083621395</v>
      </c>
      <c r="F134" s="4" t="str">
        <f ca="1">IF(MONTH(A134)&lt;&gt;MONTH(A135),IF(OR(AND(E134&lt;计算结果!B$18,E134&gt;计算结果!B$19),E134&lt;计算结果!B$20),"买","卖"),F133)</f>
        <v>买</v>
      </c>
      <c r="G134" s="4" t="str">
        <f t="shared" ca="1" si="6"/>
        <v/>
      </c>
      <c r="H134" s="3">
        <f ca="1">IF(F133="买",B134/B133-1,计算结果!B$21*(计算结果!B$22*(B134/B133-1)+(1-计算结果!B$22)*(K134/K133-1-IF(G134=1,计算结果!B$16,0))))-IF(AND(计算结果!B$21=0,G134=1),计算结果!B$16,0)</f>
        <v>-6.1511423550085764E-3</v>
      </c>
      <c r="I134" s="2">
        <f t="shared" ca="1" si="7"/>
        <v>1.7371306207776314</v>
      </c>
      <c r="J134" s="3">
        <f ca="1">1-I134/MAX(I$2:I134)</f>
        <v>0.24411692286045927</v>
      </c>
      <c r="K134" s="21">
        <v>118.17</v>
      </c>
      <c r="L134" s="37">
        <v>1.1489</v>
      </c>
    </row>
    <row r="135" spans="1:12" hidden="1" x14ac:dyDescent="0.15">
      <c r="A135" s="1">
        <v>39288</v>
      </c>
      <c r="B135" s="16">
        <v>2.2401999999999997</v>
      </c>
      <c r="C135" s="3">
        <f t="shared" si="8"/>
        <v>4.2486853739122088E-2</v>
      </c>
      <c r="D135" s="3">
        <f>IFERROR(1-B135/MAX(B$2:B135),0)</f>
        <v>0.21200182911815413</v>
      </c>
      <c r="E135" s="3">
        <f ca="1">IFERROR(B135/AVERAGE(OFFSET(B135,0,0,-计算结果!B$17,1))-1,B135/AVERAGE(OFFSET(B135,0,0,-ROW(),1))-1)</f>
        <v>0.25408441336807464</v>
      </c>
      <c r="F135" s="4" t="str">
        <f ca="1">IF(MONTH(A135)&lt;&gt;MONTH(A136),IF(OR(AND(E135&lt;计算结果!B$18,E135&gt;计算结果!B$19),E135&lt;计算结果!B$20),"买","卖"),F134)</f>
        <v>买</v>
      </c>
      <c r="G135" s="4" t="str">
        <f t="shared" ca="1" si="6"/>
        <v/>
      </c>
      <c r="H135" s="3">
        <f ca="1">IF(F134="买",B135/B134-1,计算结果!B$21*(计算结果!B$22*(B135/B134-1)+(1-计算结果!B$22)*(K135/K134-1-IF(G135=1,计算结果!B$16,0))))-IF(AND(计算结果!B$21=0,G135=1),计算结果!B$16,0)</f>
        <v>4.2486853739122088E-2</v>
      </c>
      <c r="I135" s="2">
        <f t="shared" ca="1" si="7"/>
        <v>1.8109358353883609</v>
      </c>
      <c r="J135" s="3">
        <f ca="1">1-I135/MAX(I$2:I135)</f>
        <v>0.21200182911815413</v>
      </c>
      <c r="K135" s="21">
        <v>118.01</v>
      </c>
      <c r="L135" s="37">
        <v>1.2402</v>
      </c>
    </row>
    <row r="136" spans="1:12" hidden="1" x14ac:dyDescent="0.15">
      <c r="A136" s="1">
        <v>39289</v>
      </c>
      <c r="B136" s="16">
        <v>2.2975000000000003</v>
      </c>
      <c r="C136" s="3">
        <f t="shared" si="8"/>
        <v>2.5578073386305133E-2</v>
      </c>
      <c r="D136" s="3">
        <f>IFERROR(1-B136/MAX(B$2:B136),0)</f>
        <v>0.19184635407506412</v>
      </c>
      <c r="E136" s="3">
        <f ca="1">IFERROR(B136/AVERAGE(OFFSET(B136,0,0,-计算结果!B$17,1))-1,B136/AVERAGE(OFFSET(B136,0,0,-ROW(),1))-1)</f>
        <v>0.28344094795766717</v>
      </c>
      <c r="F136" s="4" t="str">
        <f ca="1">IF(MONTH(A136)&lt;&gt;MONTH(A137),IF(OR(AND(E136&lt;计算结果!B$18,E136&gt;计算结果!B$19),E136&lt;计算结果!B$20),"买","卖"),F135)</f>
        <v>买</v>
      </c>
      <c r="G136" s="4" t="str">
        <f t="shared" ca="1" si="6"/>
        <v/>
      </c>
      <c r="H136" s="3">
        <f ca="1">IF(F135="买",B136/B135-1,计算结果!B$21*(计算结果!B$22*(B136/B135-1)+(1-计算结果!B$22)*(K136/K135-1-IF(G136=1,计算结果!B$16,0))))-IF(AND(计算结果!B$21=0,G136=1),计算结果!B$16,0)</f>
        <v>2.5578073386305133E-2</v>
      </c>
      <c r="I136" s="2">
        <f t="shared" ca="1" si="7"/>
        <v>1.8572560850838142</v>
      </c>
      <c r="J136" s="3">
        <f ca="1">1-I136/MAX(I$2:I136)</f>
        <v>0.19184635407506401</v>
      </c>
      <c r="K136" s="21">
        <v>117.87</v>
      </c>
      <c r="L136" s="37">
        <v>1.2975000000000001</v>
      </c>
    </row>
    <row r="137" spans="1:12" hidden="1" x14ac:dyDescent="0.15">
      <c r="A137" s="1">
        <v>39290</v>
      </c>
      <c r="B137" s="16">
        <v>2.3451</v>
      </c>
      <c r="C137" s="3">
        <f t="shared" si="8"/>
        <v>2.0718171926006335E-2</v>
      </c>
      <c r="D137" s="3">
        <f>IFERROR(1-B137/MAX(B$2:B137),0)</f>
        <v>0.17510288789616246</v>
      </c>
      <c r="E137" s="3">
        <f ca="1">IFERROR(B137/AVERAGE(OFFSET(B137,0,0,-计算结果!B$17,1))-1,B137/AVERAGE(OFFSET(B137,0,0,-ROW(),1))-1)</f>
        <v>0.30705188600954303</v>
      </c>
      <c r="F137" s="4" t="str">
        <f ca="1">IF(MONTH(A137)&lt;&gt;MONTH(A138),IF(OR(AND(E137&lt;计算结果!B$18,E137&gt;计算结果!B$19),E137&lt;计算结果!B$20),"买","卖"),F136)</f>
        <v>买</v>
      </c>
      <c r="G137" s="4" t="str">
        <f t="shared" ca="1" si="6"/>
        <v/>
      </c>
      <c r="H137" s="3">
        <f ca="1">IF(F136="买",B137/B136-1,计算结果!B$21*(计算结果!B$22*(B137/B136-1)+(1-计算结果!B$22)*(K137/K136-1-IF(G137=1,计算结果!B$16,0))))-IF(AND(计算结果!B$21=0,G137=1),计算结果!B$16,0)</f>
        <v>2.0718171926006335E-2</v>
      </c>
      <c r="I137" s="2">
        <f t="shared" ca="1" si="7"/>
        <v>1.8957350359652021</v>
      </c>
      <c r="J137" s="3">
        <f ca="1">1-I137/MAX(I$2:I137)</f>
        <v>0.17510288789616235</v>
      </c>
      <c r="K137" s="21">
        <v>117.77</v>
      </c>
      <c r="L137" s="37">
        <v>1.3451</v>
      </c>
    </row>
    <row r="138" spans="1:12" hidden="1" x14ac:dyDescent="0.15">
      <c r="A138" s="1">
        <v>39293</v>
      </c>
      <c r="B138" s="16">
        <v>2.4333999999999998</v>
      </c>
      <c r="C138" s="3">
        <f t="shared" si="8"/>
        <v>3.7652978551021121E-2</v>
      </c>
      <c r="D138" s="3">
        <f>IFERROR(1-B138/MAX(B$2:B138),0)</f>
        <v>0.14404305462731737</v>
      </c>
      <c r="E138" s="3">
        <f ca="1">IFERROR(B138/AVERAGE(OFFSET(B138,0,0,-计算结果!B$17,1))-1,B138/AVERAGE(OFFSET(B138,0,0,-ROW(),1))-1)</f>
        <v>0.35274848210521426</v>
      </c>
      <c r="F138" s="4" t="str">
        <f ca="1">IF(MONTH(A138)&lt;&gt;MONTH(A139),IF(OR(AND(E138&lt;计算结果!B$18,E138&gt;计算结果!B$19),E138&lt;计算结果!B$20),"买","卖"),F137)</f>
        <v>买</v>
      </c>
      <c r="G138" s="4" t="str">
        <f t="shared" ca="1" si="6"/>
        <v/>
      </c>
      <c r="H138" s="3">
        <f ca="1">IF(F137="买",B138/B137-1,计算结果!B$21*(计算结果!B$22*(B138/B137-1)+(1-计算结果!B$22)*(K138/K137-1-IF(G138=1,计算结果!B$16,0))))-IF(AND(计算结果!B$21=0,G138=1),计算结果!B$16,0)</f>
        <v>3.7652978551021121E-2</v>
      </c>
      <c r="I138" s="2">
        <f t="shared" ca="1" si="7"/>
        <v>1.9671151066128192</v>
      </c>
      <c r="J138" s="3">
        <f ca="1">1-I138/MAX(I$2:I138)</f>
        <v>0.14404305462731726</v>
      </c>
      <c r="K138" s="21">
        <v>117.76</v>
      </c>
      <c r="L138" s="37">
        <v>1.4334</v>
      </c>
    </row>
    <row r="139" spans="1:12" hidden="1" x14ac:dyDescent="0.15">
      <c r="A139" s="1">
        <v>39294</v>
      </c>
      <c r="B139" s="16">
        <v>2.4421999999999997</v>
      </c>
      <c r="C139" s="3">
        <f t="shared" si="8"/>
        <v>3.6163392783759019E-3</v>
      </c>
      <c r="D139" s="3">
        <f>IFERROR(1-B139/MAX(B$2:B139),0)</f>
        <v>0.14094762390516746</v>
      </c>
      <c r="E139" s="3">
        <f ca="1">IFERROR(B139/AVERAGE(OFFSET(B139,0,0,-计算结果!B$17,1))-1,B139/AVERAGE(OFFSET(B139,0,0,-ROW(),1))-1)</f>
        <v>0.35413111651743434</v>
      </c>
      <c r="F139" s="4" t="str">
        <f ca="1">IF(MONTH(A139)&lt;&gt;MONTH(A140),IF(OR(AND(E139&lt;计算结果!B$18,E139&gt;计算结果!B$19),E139&lt;计算结果!B$20),"买","卖"),F138)</f>
        <v>买</v>
      </c>
      <c r="G139" s="4" t="str">
        <f t="shared" ca="1" si="6"/>
        <v/>
      </c>
      <c r="H139" s="3">
        <f ca="1">IF(F138="买",B139/B138-1,计算结果!B$21*(计算结果!B$22*(B139/B138-1)+(1-计算结果!B$22)*(K139/K138-1-IF(G139=1,计算结果!B$16,0))))-IF(AND(计算结果!B$21=0,G139=1),计算结果!B$16,0)</f>
        <v>3.6163392783759019E-3</v>
      </c>
      <c r="I139" s="2">
        <f t="shared" ca="1" si="7"/>
        <v>1.9742288622379498</v>
      </c>
      <c r="J139" s="3">
        <f ca="1">1-I139/MAX(I$2:I139)</f>
        <v>0.14094762390516735</v>
      </c>
      <c r="K139" s="21">
        <v>117.71</v>
      </c>
      <c r="L139" s="37">
        <v>1.4421999999999999</v>
      </c>
    </row>
    <row r="140" spans="1:12" hidden="1" x14ac:dyDescent="0.15">
      <c r="A140" s="1">
        <v>39295</v>
      </c>
      <c r="B140" s="16">
        <v>2.3426999999999998</v>
      </c>
      <c r="C140" s="3">
        <f t="shared" si="8"/>
        <v>-4.0741953975923284E-2</v>
      </c>
      <c r="D140" s="3">
        <f>IFERROR(1-B140/MAX(B$2:B140),0)</f>
        <v>0.17594709627493066</v>
      </c>
      <c r="E140" s="3">
        <f ca="1">IFERROR(B140/AVERAGE(OFFSET(B140,0,0,-计算结果!B$17,1))-1,B140/AVERAGE(OFFSET(B140,0,0,-ROW(),1))-1)</f>
        <v>0.29617335951935297</v>
      </c>
      <c r="F140" s="4" t="str">
        <f ca="1">IF(MONTH(A140)&lt;&gt;MONTH(A141),IF(OR(AND(E140&lt;计算结果!B$18,E140&gt;计算结果!B$19),E140&lt;计算结果!B$20),"买","卖"),F139)</f>
        <v>买</v>
      </c>
      <c r="G140" s="4" t="str">
        <f t="shared" ca="1" si="6"/>
        <v/>
      </c>
      <c r="H140" s="3">
        <f ca="1">IF(F139="买",B140/B139-1,计算结果!B$21*(计算结果!B$22*(B140/B139-1)+(1-计算结果!B$22)*(K140/K139-1-IF(G140=1,计算结果!B$16,0))))-IF(AND(计算结果!B$21=0,G140=1),计算结果!B$16,0)</f>
        <v>-4.0741953975923284E-2</v>
      </c>
      <c r="I140" s="2">
        <f t="shared" ca="1" si="7"/>
        <v>1.8937949207947118</v>
      </c>
      <c r="J140" s="3">
        <f ca="1">1-I140/MAX(I$2:I140)</f>
        <v>0.17594709627493055</v>
      </c>
      <c r="K140" s="21">
        <v>117.08</v>
      </c>
      <c r="L140" s="37">
        <v>1.3427</v>
      </c>
    </row>
    <row r="141" spans="1:12" hidden="1" x14ac:dyDescent="0.15">
      <c r="A141" s="1">
        <v>39296</v>
      </c>
      <c r="B141" s="16">
        <v>2.4603999999999999</v>
      </c>
      <c r="C141" s="3">
        <f t="shared" si="8"/>
        <v>5.0241174712938097E-2</v>
      </c>
      <c r="D141" s="3">
        <f>IFERROR(1-B141/MAX(B$2:B141),0)</f>
        <v>0.13454571036617546</v>
      </c>
      <c r="E141" s="3">
        <f ca="1">IFERROR(B141/AVERAGE(OFFSET(B141,0,0,-计算结果!B$17,1))-1,B141/AVERAGE(OFFSET(B141,0,0,-ROW(),1))-1)</f>
        <v>0.35779061416240188</v>
      </c>
      <c r="F141" s="4" t="str">
        <f ca="1">IF(MONTH(A141)&lt;&gt;MONTH(A142),IF(OR(AND(E141&lt;计算结果!B$18,E141&gt;计算结果!B$19),E141&lt;计算结果!B$20),"买","卖"),F140)</f>
        <v>买</v>
      </c>
      <c r="G141" s="4" t="str">
        <f t="shared" ca="1" si="6"/>
        <v/>
      </c>
      <c r="H141" s="3">
        <f ca="1">IF(F140="买",B141/B140-1,计算结果!B$21*(计算结果!B$22*(B141/B140-1)+(1-计算结果!B$22)*(K141/K140-1-IF(G141=1,计算结果!B$16,0))))-IF(AND(计算结果!B$21=0,G141=1),计算结果!B$16,0)</f>
        <v>5.0241174712938097E-2</v>
      </c>
      <c r="I141" s="2">
        <f t="shared" ca="1" si="7"/>
        <v>1.9889414022808336</v>
      </c>
      <c r="J141" s="3">
        <f ca="1">1-I141/MAX(I$2:I141)</f>
        <v>0.13454571036617546</v>
      </c>
      <c r="K141" s="21">
        <v>117.32</v>
      </c>
      <c r="L141" s="37">
        <v>1.4603999999999999</v>
      </c>
    </row>
    <row r="142" spans="1:12" hidden="1" x14ac:dyDescent="0.15">
      <c r="A142" s="1">
        <v>39297</v>
      </c>
      <c r="B142" s="16">
        <v>2.4744000000000002</v>
      </c>
      <c r="C142" s="3">
        <f t="shared" si="8"/>
        <v>5.6901316859048201E-3</v>
      </c>
      <c r="D142" s="3">
        <f>IFERROR(1-B142/MAX(B$2:B142),0)</f>
        <v>0.12962116149002778</v>
      </c>
      <c r="E142" s="3">
        <f ca="1">IFERROR(B142/AVERAGE(OFFSET(B142,0,0,-计算结果!B$17,1))-1,B142/AVERAGE(OFFSET(B142,0,0,-ROW(),1))-1)</f>
        <v>0.36198592302557375</v>
      </c>
      <c r="F142" s="4" t="str">
        <f ca="1">IF(MONTH(A142)&lt;&gt;MONTH(A143),IF(OR(AND(E142&lt;计算结果!B$18,E142&gt;计算结果!B$19),E142&lt;计算结果!B$20),"买","卖"),F141)</f>
        <v>买</v>
      </c>
      <c r="G142" s="4" t="str">
        <f t="shared" ca="1" si="6"/>
        <v/>
      </c>
      <c r="H142" s="3">
        <f ca="1">IF(F141="买",B142/B141-1,计算结果!B$21*(计算结果!B$22*(B142/B141-1)+(1-计算结果!B$22)*(K142/K141-1-IF(G142=1,计算结果!B$16,0))))-IF(AND(计算结果!B$21=0,G142=1),计算结果!B$16,0)</f>
        <v>5.6901316859048201E-3</v>
      </c>
      <c r="I142" s="2">
        <f t="shared" ca="1" si="7"/>
        <v>2.0002587407753598</v>
      </c>
      <c r="J142" s="3">
        <f ca="1">1-I142/MAX(I$2:I142)</f>
        <v>0.12962116149002778</v>
      </c>
      <c r="K142" s="21">
        <v>117.47</v>
      </c>
      <c r="L142" s="37">
        <v>1.4743999999999999</v>
      </c>
    </row>
    <row r="143" spans="1:12" hidden="1" x14ac:dyDescent="0.15">
      <c r="A143" s="1">
        <v>39300</v>
      </c>
      <c r="B143" s="16">
        <v>2.5087999999999999</v>
      </c>
      <c r="C143" s="3">
        <f t="shared" si="8"/>
        <v>1.3902360168121408E-2</v>
      </c>
      <c r="D143" s="3">
        <f>IFERROR(1-B143/MAX(B$2:B143),0)</f>
        <v>0.11752084139435093</v>
      </c>
      <c r="E143" s="3">
        <f ca="1">IFERROR(B143/AVERAGE(OFFSET(B143,0,0,-计算结果!B$17,1))-1,B143/AVERAGE(OFFSET(B143,0,0,-ROW(),1))-1)</f>
        <v>0.37722627669502407</v>
      </c>
      <c r="F143" s="4" t="str">
        <f ca="1">IF(MONTH(A143)&lt;&gt;MONTH(A144),IF(OR(AND(E143&lt;计算结果!B$18,E143&gt;计算结果!B$19),E143&lt;计算结果!B$20),"买","卖"),F142)</f>
        <v>买</v>
      </c>
      <c r="G143" s="4" t="str">
        <f t="shared" ca="1" si="6"/>
        <v/>
      </c>
      <c r="H143" s="3">
        <f ca="1">IF(F142="买",B143/B142-1,计算结果!B$21*(计算结果!B$22*(B143/B142-1)+(1-计算结果!B$22)*(K143/K142-1-IF(G143=1,计算结果!B$16,0))))-IF(AND(计算结果!B$21=0,G143=1),计算结果!B$16,0)</f>
        <v>1.3902360168121408E-2</v>
      </c>
      <c r="I143" s="2">
        <f t="shared" ca="1" si="7"/>
        <v>2.0280670582190519</v>
      </c>
      <c r="J143" s="3">
        <f ca="1">1-I143/MAX(I$2:I143)</f>
        <v>0.11752084139435093</v>
      </c>
      <c r="K143" s="21">
        <v>117.14</v>
      </c>
      <c r="L143" s="37">
        <v>1.5087999999999999</v>
      </c>
    </row>
    <row r="144" spans="1:12" hidden="1" x14ac:dyDescent="0.15">
      <c r="A144" s="1">
        <v>39301</v>
      </c>
      <c r="B144" s="16">
        <v>2.4638</v>
      </c>
      <c r="C144" s="3">
        <f t="shared" si="8"/>
        <v>-1.7936862244897878E-2</v>
      </c>
      <c r="D144" s="3">
        <f>IFERROR(1-B144/MAX(B$2:B144),0)</f>
        <v>0.13334974849625392</v>
      </c>
      <c r="E144" s="3">
        <f ca="1">IFERROR(B144/AVERAGE(OFFSET(B144,0,0,-计算结果!B$17,1))-1,B144/AVERAGE(OFFSET(B144,0,0,-ROW(),1))-1)</f>
        <v>0.3491971221082073</v>
      </c>
      <c r="F144" s="4" t="str">
        <f ca="1">IF(MONTH(A144)&lt;&gt;MONTH(A145),IF(OR(AND(E144&lt;计算结果!B$18,E144&gt;计算结果!B$19),E144&lt;计算结果!B$20),"买","卖"),F143)</f>
        <v>买</v>
      </c>
      <c r="G144" s="4" t="str">
        <f t="shared" ca="1" si="6"/>
        <v/>
      </c>
      <c r="H144" s="3">
        <f ca="1">IF(F143="买",B144/B143-1,计算结果!B$21*(计算结果!B$22*(B144/B143-1)+(1-计算结果!B$22)*(K144/K143-1-IF(G144=1,计算结果!B$16,0))))-IF(AND(计算结果!B$21=0,G144=1),计算结果!B$16,0)</f>
        <v>-1.7936862244897878E-2</v>
      </c>
      <c r="I144" s="2">
        <f t="shared" ca="1" si="7"/>
        <v>1.9916898987723615</v>
      </c>
      <c r="J144" s="3">
        <f ca="1">1-I144/MAX(I$2:I144)</f>
        <v>0.13334974849625381</v>
      </c>
      <c r="K144" s="21">
        <v>116.71</v>
      </c>
      <c r="L144" s="37">
        <v>1.4638</v>
      </c>
    </row>
    <row r="145" spans="1:12" hidden="1" x14ac:dyDescent="0.15">
      <c r="A145" s="1">
        <v>39302</v>
      </c>
      <c r="B145" s="16">
        <v>2.4614000000000003</v>
      </c>
      <c r="C145" s="3">
        <f t="shared" si="8"/>
        <v>-9.7410504099348927E-4</v>
      </c>
      <c r="D145" s="3">
        <f>IFERROR(1-B145/MAX(B$2:B145),0)</f>
        <v>0.134193956875022</v>
      </c>
      <c r="E145" s="3">
        <f ca="1">IFERROR(B145/AVERAGE(OFFSET(B145,0,0,-计算结果!B$17,1))-1,B145/AVERAGE(OFFSET(B145,0,0,-ROW(),1))-1)</f>
        <v>0.34463442300177904</v>
      </c>
      <c r="F145" s="4" t="str">
        <f ca="1">IF(MONTH(A145)&lt;&gt;MONTH(A146),IF(OR(AND(E145&lt;计算结果!B$18,E145&gt;计算结果!B$19),E145&lt;计算结果!B$20),"买","卖"),F144)</f>
        <v>买</v>
      </c>
      <c r="G145" s="4" t="str">
        <f t="shared" ca="1" si="6"/>
        <v/>
      </c>
      <c r="H145" s="3">
        <f ca="1">IF(F144="买",B145/B144-1,计算结果!B$21*(计算结果!B$22*(B145/B144-1)+(1-计算结果!B$22)*(K145/K144-1-IF(G145=1,计算结果!B$16,0))))-IF(AND(计算结果!B$21=0,G145=1),计算结果!B$16,0)</f>
        <v>-9.7410504099348927E-4</v>
      </c>
      <c r="I145" s="2">
        <f t="shared" ca="1" si="7"/>
        <v>1.9897497836018716</v>
      </c>
      <c r="J145" s="3">
        <f ca="1">1-I145/MAX(I$2:I145)</f>
        <v>0.13419395687502189</v>
      </c>
      <c r="K145" s="21">
        <v>116.74</v>
      </c>
      <c r="L145" s="37">
        <v>1.4614</v>
      </c>
    </row>
    <row r="146" spans="1:12" hidden="1" x14ac:dyDescent="0.15">
      <c r="A146" s="1">
        <v>39303</v>
      </c>
      <c r="B146" s="16">
        <v>2.4994000000000001</v>
      </c>
      <c r="C146" s="3">
        <f t="shared" si="8"/>
        <v>1.543836840822288E-2</v>
      </c>
      <c r="D146" s="3">
        <f>IFERROR(1-B146/MAX(B$2:B146),0)</f>
        <v>0.1208273242111928</v>
      </c>
      <c r="E146" s="3">
        <f ca="1">IFERROR(B146/AVERAGE(OFFSET(B146,0,0,-计算结果!B$17,1))-1,B146/AVERAGE(OFFSET(B146,0,0,-ROW(),1))-1)</f>
        <v>0.36196130424913675</v>
      </c>
      <c r="F146" s="4" t="str">
        <f ca="1">IF(MONTH(A146)&lt;&gt;MONTH(A147),IF(OR(AND(E146&lt;计算结果!B$18,E146&gt;计算结果!B$19),E146&lt;计算结果!B$20),"买","卖"),F145)</f>
        <v>买</v>
      </c>
      <c r="G146" s="4" t="str">
        <f t="shared" ca="1" si="6"/>
        <v/>
      </c>
      <c r="H146" s="3">
        <f ca="1">IF(F145="买",B146/B145-1,计算结果!B$21*(计算结果!B$22*(B146/B145-1)+(1-计算结果!B$22)*(K146/K145-1-IF(G146=1,计算结果!B$16,0))))-IF(AND(计算结果!B$21=0,G146=1),计算结果!B$16,0)</f>
        <v>1.543836840822288E-2</v>
      </c>
      <c r="I146" s="2">
        <f t="shared" ca="1" si="7"/>
        <v>2.0204682738012991</v>
      </c>
      <c r="J146" s="3">
        <f ca="1">1-I146/MAX(I$2:I146)</f>
        <v>0.12082732421119269</v>
      </c>
      <c r="K146" s="21">
        <v>116.32</v>
      </c>
      <c r="L146" s="37">
        <v>1.4994000000000001</v>
      </c>
    </row>
    <row r="147" spans="1:12" hidden="1" x14ac:dyDescent="0.15">
      <c r="A147" s="1">
        <v>39304</v>
      </c>
      <c r="B147" s="16">
        <v>2.4352</v>
      </c>
      <c r="C147" s="3">
        <f t="shared" si="8"/>
        <v>-2.5686164679523116E-2</v>
      </c>
      <c r="D147" s="3">
        <f>IFERROR(1-B147/MAX(B$2:B147),0)</f>
        <v>0.14340989834324114</v>
      </c>
      <c r="E147" s="3">
        <f ca="1">IFERROR(B147/AVERAGE(OFFSET(B147,0,0,-计算结果!B$17,1))-1,B147/AVERAGE(OFFSET(B147,0,0,-ROW(),1))-1)</f>
        <v>0.32401251845220447</v>
      </c>
      <c r="F147" s="4" t="str">
        <f ca="1">IF(MONTH(A147)&lt;&gt;MONTH(A148),IF(OR(AND(E147&lt;计算结果!B$18,E147&gt;计算结果!B$19),E147&lt;计算结果!B$20),"买","卖"),F146)</f>
        <v>买</v>
      </c>
      <c r="G147" s="4" t="str">
        <f t="shared" ca="1" si="6"/>
        <v/>
      </c>
      <c r="H147" s="3">
        <f ca="1">IF(F146="买",B147/B146-1,计算结果!B$21*(计算结果!B$22*(B147/B146-1)+(1-计算结果!B$22)*(K147/K146-1-IF(G147=1,计算结果!B$16,0))))-IF(AND(计算结果!B$21=0,G147=1),计算结果!B$16,0)</f>
        <v>-2.5686164679523116E-2</v>
      </c>
      <c r="I147" s="2">
        <f t="shared" ca="1" si="7"/>
        <v>1.9685701929906871</v>
      </c>
      <c r="J147" s="3">
        <f ca="1">1-I147/MAX(I$2:I147)</f>
        <v>0.14340989834324103</v>
      </c>
      <c r="K147" s="21">
        <v>115.99</v>
      </c>
      <c r="L147" s="37">
        <v>1.4352</v>
      </c>
    </row>
    <row r="148" spans="1:12" hidden="1" x14ac:dyDescent="0.15">
      <c r="A148" s="1">
        <v>39307</v>
      </c>
      <c r="B148" s="16">
        <v>2.4028999999999998</v>
      </c>
      <c r="C148" s="3">
        <f t="shared" si="8"/>
        <v>-1.3263797634691321E-2</v>
      </c>
      <c r="D148" s="3">
        <f>IFERROR(1-B148/MAX(B$2:B148),0)</f>
        <v>0.15477153610749594</v>
      </c>
      <c r="E148" s="3">
        <f ca="1">IFERROR(B148/AVERAGE(OFFSET(B148,0,0,-计算结果!B$17,1))-1,B148/AVERAGE(OFFSET(B148,0,0,-ROW(),1))-1)</f>
        <v>0.30373319012528843</v>
      </c>
      <c r="F148" s="4" t="str">
        <f ca="1">IF(MONTH(A148)&lt;&gt;MONTH(A149),IF(OR(AND(E148&lt;计算结果!B$18,E148&gt;计算结果!B$19),E148&lt;计算结果!B$20),"买","卖"),F147)</f>
        <v>买</v>
      </c>
      <c r="G148" s="4" t="str">
        <f t="shared" ca="1" si="6"/>
        <v/>
      </c>
      <c r="H148" s="3">
        <f ca="1">IF(F147="买",B148/B147-1,计算结果!B$21*(计算结果!B$22*(B148/B147-1)+(1-计算结果!B$22)*(K148/K147-1-IF(G148=1,计算结果!B$16,0))))-IF(AND(计算结果!B$21=0,G148=1),计算结果!B$16,0)</f>
        <v>-1.3263797634691321E-2</v>
      </c>
      <c r="I148" s="2">
        <f t="shared" ca="1" si="7"/>
        <v>1.9424594763211733</v>
      </c>
      <c r="J148" s="3">
        <f ca="1">1-I148/MAX(I$2:I148)</f>
        <v>0.15477153610749594</v>
      </c>
      <c r="K148" s="21">
        <v>116.06</v>
      </c>
      <c r="L148" s="37">
        <v>1.4029</v>
      </c>
    </row>
    <row r="149" spans="1:12" hidden="1" x14ac:dyDescent="0.15">
      <c r="A149" s="1">
        <v>39308</v>
      </c>
      <c r="B149" s="16">
        <v>2.4723999999999999</v>
      </c>
      <c r="C149" s="3">
        <f t="shared" si="8"/>
        <v>2.8923384244038397E-2</v>
      </c>
      <c r="D149" s="3">
        <f>IFERROR(1-B149/MAX(B$2:B149),0)</f>
        <v>0.1303246684723347</v>
      </c>
      <c r="E149" s="3">
        <f ca="1">IFERROR(B149/AVERAGE(OFFSET(B149,0,0,-计算结果!B$17,1))-1,B149/AVERAGE(OFFSET(B149,0,0,-ROW(),1))-1)</f>
        <v>0.33835393327673868</v>
      </c>
      <c r="F149" s="4" t="str">
        <f ca="1">IF(MONTH(A149)&lt;&gt;MONTH(A150),IF(OR(AND(E149&lt;计算结果!B$18,E149&gt;计算结果!B$19),E149&lt;计算结果!B$20),"买","卖"),F148)</f>
        <v>买</v>
      </c>
      <c r="G149" s="4" t="str">
        <f t="shared" ca="1" si="6"/>
        <v/>
      </c>
      <c r="H149" s="3">
        <f ca="1">IF(F148="买",B149/B148-1,计算结果!B$21*(计算结果!B$22*(B149/B148-1)+(1-计算结果!B$22)*(K149/K148-1-IF(G149=1,计算结果!B$16,0))))-IF(AND(计算结果!B$21=0,G149=1),计算结果!B$16,0)</f>
        <v>2.8923384244038397E-2</v>
      </c>
      <c r="I149" s="2">
        <f t="shared" ca="1" si="7"/>
        <v>1.9986419781332843</v>
      </c>
      <c r="J149" s="3">
        <f ca="1">1-I149/MAX(I$2:I149)</f>
        <v>0.1303246684723347</v>
      </c>
      <c r="K149" s="21">
        <v>116.17</v>
      </c>
      <c r="L149" s="37">
        <v>1.4723999999999999</v>
      </c>
    </row>
    <row r="150" spans="1:12" hidden="1" x14ac:dyDescent="0.15">
      <c r="A150" s="1">
        <v>39309</v>
      </c>
      <c r="B150" s="16">
        <v>2.4722999999999997</v>
      </c>
      <c r="C150" s="3">
        <f t="shared" si="8"/>
        <v>-4.044652968782092E-5</v>
      </c>
      <c r="D150" s="3">
        <f>IFERROR(1-B150/MAX(B$2:B150),0)</f>
        <v>0.13035984382145005</v>
      </c>
      <c r="E150" s="3">
        <f ca="1">IFERROR(B150/AVERAGE(OFFSET(B150,0,0,-计算结果!B$17,1))-1,B150/AVERAGE(OFFSET(B150,0,0,-ROW(),1))-1)</f>
        <v>0.33526811734991235</v>
      </c>
      <c r="F150" s="4" t="str">
        <f ca="1">IF(MONTH(A150)&lt;&gt;MONTH(A151),IF(OR(AND(E150&lt;计算结果!B$18,E150&gt;计算结果!B$19),E150&lt;计算结果!B$20),"买","卖"),F149)</f>
        <v>买</v>
      </c>
      <c r="G150" s="4" t="str">
        <f t="shared" ca="1" si="6"/>
        <v/>
      </c>
      <c r="H150" s="3">
        <f ca="1">IF(F149="买",B150/B149-1,计算结果!B$21*(计算结果!B$22*(B150/B149-1)+(1-计算结果!B$22)*(K150/K149-1-IF(G150=1,计算结果!B$16,0))))-IF(AND(计算结果!B$21=0,G150=1),计算结果!B$16,0)</f>
        <v>-4.044652968782092E-5</v>
      </c>
      <c r="I150" s="2">
        <f t="shared" ca="1" si="7"/>
        <v>1.9985611400011805</v>
      </c>
      <c r="J150" s="3">
        <f ca="1">1-I150/MAX(I$2:I150)</f>
        <v>0.13035984382145005</v>
      </c>
      <c r="K150" s="21">
        <v>115.75</v>
      </c>
      <c r="L150" s="37">
        <v>1.4722999999999999</v>
      </c>
    </row>
    <row r="151" spans="1:12" hidden="1" x14ac:dyDescent="0.15">
      <c r="A151" s="1">
        <v>39310</v>
      </c>
      <c r="B151" s="16">
        <v>2.5163000000000002</v>
      </c>
      <c r="C151" s="3">
        <f t="shared" si="8"/>
        <v>1.7797192897302194E-2</v>
      </c>
      <c r="D151" s="3">
        <f>IFERROR(1-B151/MAX(B$2:B151),0)</f>
        <v>0.1148826902107003</v>
      </c>
      <c r="E151" s="3">
        <f ca="1">IFERROR(B151/AVERAGE(OFFSET(B151,0,0,-计算结果!B$17,1))-1,B151/AVERAGE(OFFSET(B151,0,0,-ROW(),1))-1)</f>
        <v>0.35578700086747084</v>
      </c>
      <c r="F151" s="4" t="str">
        <f ca="1">IF(MONTH(A151)&lt;&gt;MONTH(A152),IF(OR(AND(E151&lt;计算结果!B$18,E151&gt;计算结果!B$19),E151&lt;计算结果!B$20),"买","卖"),F150)</f>
        <v>买</v>
      </c>
      <c r="G151" s="4" t="str">
        <f t="shared" ca="1" si="6"/>
        <v/>
      </c>
      <c r="H151" s="3">
        <f ca="1">IF(F150="买",B151/B150-1,计算结果!B$21*(计算结果!B$22*(B151/B150-1)+(1-计算结果!B$22)*(K151/K150-1-IF(G151=1,计算结果!B$16,0))))-IF(AND(计算结果!B$21=0,G151=1),计算结果!B$16,0)</f>
        <v>1.7797192897302194E-2</v>
      </c>
      <c r="I151" s="2">
        <f t="shared" ca="1" si="7"/>
        <v>2.0341299181268337</v>
      </c>
      <c r="J151" s="3">
        <f ca="1">1-I151/MAX(I$2:I151)</f>
        <v>0.11488269021070041</v>
      </c>
      <c r="K151" s="21">
        <v>115.13</v>
      </c>
      <c r="L151" s="37">
        <v>1.5163</v>
      </c>
    </row>
    <row r="152" spans="1:12" hidden="1" x14ac:dyDescent="0.15">
      <c r="A152" s="1">
        <v>39311</v>
      </c>
      <c r="B152" s="16">
        <v>2.5376000000000003</v>
      </c>
      <c r="C152" s="3">
        <f t="shared" si="8"/>
        <v>8.4648094424353282E-3</v>
      </c>
      <c r="D152" s="3">
        <f>IFERROR(1-B152/MAX(B$2:B152),0)</f>
        <v>0.1073903408491329</v>
      </c>
      <c r="E152" s="3">
        <f ca="1">IFERROR(B152/AVERAGE(OFFSET(B152,0,0,-计算结果!B$17,1))-1,B152/AVERAGE(OFFSET(B152,0,0,-ROW(),1))-1)</f>
        <v>0.36394607826560854</v>
      </c>
      <c r="F152" s="4" t="str">
        <f ca="1">IF(MONTH(A152)&lt;&gt;MONTH(A153),IF(OR(AND(E152&lt;计算结果!B$18,E152&gt;计算结果!B$19),E152&lt;计算结果!B$20),"买","卖"),F151)</f>
        <v>买</v>
      </c>
      <c r="G152" s="4" t="str">
        <f t="shared" ca="1" si="6"/>
        <v/>
      </c>
      <c r="H152" s="3">
        <f ca="1">IF(F151="买",B152/B151-1,计算结果!B$21*(计算结果!B$22*(B152/B151-1)+(1-计算结果!B$22)*(K152/K151-1-IF(G152=1,计算结果!B$16,0))))-IF(AND(计算结果!B$21=0,G152=1),计算结果!B$16,0)</f>
        <v>8.4648094424353282E-3</v>
      </c>
      <c r="I152" s="2">
        <f t="shared" ca="1" si="7"/>
        <v>2.0513484402649338</v>
      </c>
      <c r="J152" s="3">
        <f ca="1">1-I152/MAX(I$2:I152)</f>
        <v>0.10739034084913301</v>
      </c>
      <c r="K152" s="21">
        <v>115.46</v>
      </c>
      <c r="L152" s="37">
        <v>1.5376000000000001</v>
      </c>
    </row>
    <row r="153" spans="1:12" hidden="1" x14ac:dyDescent="0.15">
      <c r="A153" s="1">
        <v>39314</v>
      </c>
      <c r="B153" s="16">
        <v>2.6452</v>
      </c>
      <c r="C153" s="3">
        <f t="shared" si="8"/>
        <v>4.2402269861286035E-2</v>
      </c>
      <c r="D153" s="3">
        <f>IFERROR(1-B153/MAX(B$2:B153),0)</f>
        <v>6.9541665201027225E-2</v>
      </c>
      <c r="E153" s="3">
        <f ca="1">IFERROR(B153/AVERAGE(OFFSET(B153,0,0,-计算结果!B$17,1))-1,B153/AVERAGE(OFFSET(B153,0,0,-ROW(),1))-1)</f>
        <v>0.41784614690193145</v>
      </c>
      <c r="F153" s="4" t="str">
        <f ca="1">IF(MONTH(A153)&lt;&gt;MONTH(A154),IF(OR(AND(E153&lt;计算结果!B$18,E153&gt;计算结果!B$19),E153&lt;计算结果!B$20),"买","卖"),F152)</f>
        <v>买</v>
      </c>
      <c r="G153" s="4" t="str">
        <f t="shared" ca="1" si="6"/>
        <v/>
      </c>
      <c r="H153" s="3">
        <f ca="1">IF(F152="买",B153/B152-1,计算结果!B$21*(计算结果!B$22*(B153/B152-1)+(1-计算结果!B$22)*(K153/K152-1-IF(G153=1,计算结果!B$16,0))))-IF(AND(计算结果!B$21=0,G153=1),计算结果!B$16,0)</f>
        <v>4.2402269861286035E-2</v>
      </c>
      <c r="I153" s="2">
        <f t="shared" ca="1" si="7"/>
        <v>2.1383302704085758</v>
      </c>
      <c r="J153" s="3">
        <f ca="1">1-I153/MAX(I$2:I153)</f>
        <v>6.9541665201027447E-2</v>
      </c>
      <c r="K153" s="21">
        <v>115.65</v>
      </c>
      <c r="L153" s="37">
        <v>1.6452</v>
      </c>
    </row>
    <row r="154" spans="1:12" hidden="1" x14ac:dyDescent="0.15">
      <c r="A154" s="1">
        <v>39315</v>
      </c>
      <c r="B154" s="16">
        <v>2.7332999999999998</v>
      </c>
      <c r="C154" s="3">
        <f t="shared" si="8"/>
        <v>3.3305610161802557E-2</v>
      </c>
      <c r="D154" s="3">
        <f>IFERROR(1-B154/MAX(B$2:B154),0)</f>
        <v>3.8552182630412712E-2</v>
      </c>
      <c r="E154" s="3">
        <f ca="1">IFERROR(B154/AVERAGE(OFFSET(B154,0,0,-计算结果!B$17,1))-1,B154/AVERAGE(OFFSET(B154,0,0,-ROW(),1))-1)</f>
        <v>0.46062855993260476</v>
      </c>
      <c r="F154" s="4" t="str">
        <f ca="1">IF(MONTH(A154)&lt;&gt;MONTH(A155),IF(OR(AND(E154&lt;计算结果!B$18,E154&gt;计算结果!B$19),E154&lt;计算结果!B$20),"买","卖"),F153)</f>
        <v>买</v>
      </c>
      <c r="G154" s="4" t="str">
        <f t="shared" ca="1" si="6"/>
        <v/>
      </c>
      <c r="H154" s="3">
        <f ca="1">IF(F153="买",B154/B153-1,计算结果!B$21*(计算结果!B$22*(B154/B153-1)+(1-计算结果!B$22)*(K154/K153-1-IF(G154=1,计算结果!B$16,0))))-IF(AND(计算结果!B$21=0,G154=1),计算结果!B$16,0)</f>
        <v>3.3305610161802557E-2</v>
      </c>
      <c r="I154" s="2">
        <f t="shared" ca="1" si="7"/>
        <v>2.2095486647919858</v>
      </c>
      <c r="J154" s="3">
        <f ca="1">1-I154/MAX(I$2:I154)</f>
        <v>3.8552182630412823E-2</v>
      </c>
      <c r="K154" s="21">
        <v>115.97</v>
      </c>
      <c r="L154" s="37">
        <v>1.7333000000000001</v>
      </c>
    </row>
    <row r="155" spans="1:12" hidden="1" x14ac:dyDescent="0.15">
      <c r="A155" s="1">
        <v>39316</v>
      </c>
      <c r="B155" s="16">
        <v>2.7970999999999999</v>
      </c>
      <c r="C155" s="3">
        <f t="shared" si="8"/>
        <v>2.3341748070098367E-2</v>
      </c>
      <c r="D155" s="3">
        <f>IFERROR(1-B155/MAX(B$2:B155),0)</f>
        <v>1.6110309894825758E-2</v>
      </c>
      <c r="E155" s="3">
        <f ca="1">IFERROR(B155/AVERAGE(OFFSET(B155,0,0,-计算结果!B$17,1))-1,B155/AVERAGE(OFFSET(B155,0,0,-ROW(),1))-1)</f>
        <v>0.48993579231617734</v>
      </c>
      <c r="F155" s="4" t="str">
        <f ca="1">IF(MONTH(A155)&lt;&gt;MONTH(A156),IF(OR(AND(E155&lt;计算结果!B$18,E155&gt;计算结果!B$19),E155&lt;计算结果!B$20),"买","卖"),F154)</f>
        <v>买</v>
      </c>
      <c r="G155" s="4" t="str">
        <f t="shared" ca="1" si="6"/>
        <v/>
      </c>
      <c r="H155" s="3">
        <f ca="1">IF(F154="买",B155/B154-1,计算结果!B$21*(计算结果!B$22*(B155/B154-1)+(1-计算结果!B$22)*(K155/K154-1-IF(G155=1,计算结果!B$16,0))))-IF(AND(计算结果!B$21=0,G155=1),计算结果!B$16,0)</f>
        <v>2.3341748070098367E-2</v>
      </c>
      <c r="I155" s="2">
        <f t="shared" ca="1" si="7"/>
        <v>2.2611233930741825</v>
      </c>
      <c r="J155" s="3">
        <f ca="1">1-I155/MAX(I$2:I155)</f>
        <v>1.611030989482598E-2</v>
      </c>
      <c r="K155" s="21">
        <v>115.48</v>
      </c>
      <c r="L155" s="37">
        <v>1.7970999999999999</v>
      </c>
    </row>
    <row r="156" spans="1:12" hidden="1" x14ac:dyDescent="0.15">
      <c r="A156" s="1">
        <v>39317</v>
      </c>
      <c r="B156" s="16">
        <v>2.8501000000000003</v>
      </c>
      <c r="C156" s="3">
        <f t="shared" si="8"/>
        <v>1.8948196346215918E-2</v>
      </c>
      <c r="D156" s="3">
        <f>IFERROR(1-B156/MAX(B$2:B156),0)</f>
        <v>0</v>
      </c>
      <c r="E156" s="3">
        <f ca="1">IFERROR(B156/AVERAGE(OFFSET(B156,0,0,-计算结果!B$17,1))-1,B156/AVERAGE(OFFSET(B156,0,0,-ROW(),1))-1)</f>
        <v>0.51310904141269265</v>
      </c>
      <c r="F156" s="4" t="str">
        <f ca="1">IF(MONTH(A156)&lt;&gt;MONTH(A157),IF(OR(AND(E156&lt;计算结果!B$18,E156&gt;计算结果!B$19),E156&lt;计算结果!B$20),"买","卖"),F155)</f>
        <v>买</v>
      </c>
      <c r="G156" s="4" t="str">
        <f t="shared" ca="1" si="6"/>
        <v/>
      </c>
      <c r="H156" s="3">
        <f ca="1">IF(F155="买",B156/B155-1,计算结果!B$21*(计算结果!B$22*(B156/B155-1)+(1-计算结果!B$22)*(K156/K155-1-IF(G156=1,计算结果!B$16,0))))-IF(AND(计算结果!B$21=0,G156=1),计算结果!B$16,0)</f>
        <v>1.8948196346215918E-2</v>
      </c>
      <c r="I156" s="2">
        <f t="shared" ca="1" si="7"/>
        <v>2.3039676030891743</v>
      </c>
      <c r="J156" s="3">
        <f ca="1">1-I156/MAX(I$2:I156)</f>
        <v>0</v>
      </c>
      <c r="K156" s="21">
        <v>115.86</v>
      </c>
      <c r="L156" s="37">
        <v>1.8501000000000001</v>
      </c>
    </row>
    <row r="157" spans="1:12" hidden="1" x14ac:dyDescent="0.15">
      <c r="A157" s="1">
        <v>39318</v>
      </c>
      <c r="B157" s="16">
        <v>2.8487999999999998</v>
      </c>
      <c r="C157" s="3">
        <f t="shared" si="8"/>
        <v>-4.5612434651431943E-4</v>
      </c>
      <c r="D157" s="3">
        <f>IFERROR(1-B157/MAX(B$2:B157),0)</f>
        <v>4.5612434651431943E-4</v>
      </c>
      <c r="E157" s="3">
        <f ca="1">IFERROR(B157/AVERAGE(OFFSET(B157,0,0,-计算结果!B$17,1))-1,B157/AVERAGE(OFFSET(B157,0,0,-ROW(),1))-1)</f>
        <v>0.50746724304258106</v>
      </c>
      <c r="F157" s="4" t="str">
        <f ca="1">IF(MONTH(A157)&lt;&gt;MONTH(A158),IF(OR(AND(E157&lt;计算结果!B$18,E157&gt;计算结果!B$19),E157&lt;计算结果!B$20),"买","卖"),F156)</f>
        <v>买</v>
      </c>
      <c r="G157" s="4" t="str">
        <f t="shared" ca="1" si="6"/>
        <v/>
      </c>
      <c r="H157" s="3">
        <f ca="1">IF(F156="买",B157/B156-1,计算结果!B$21*(计算结果!B$22*(B157/B156-1)+(1-计算结果!B$22)*(K157/K156-1-IF(G157=1,计算结果!B$16,0))))-IF(AND(计算结果!B$21=0,G157=1),计算结果!B$16,0)</f>
        <v>-4.5612434651431943E-4</v>
      </c>
      <c r="I157" s="2">
        <f t="shared" ca="1" si="7"/>
        <v>2.3029167073718249</v>
      </c>
      <c r="J157" s="3">
        <f ca="1">1-I157/MAX(I$2:I157)</f>
        <v>4.5612434651443046E-4</v>
      </c>
      <c r="K157" s="21">
        <v>115.61</v>
      </c>
      <c r="L157" s="37">
        <v>1.8488</v>
      </c>
    </row>
    <row r="158" spans="1:12" hidden="1" x14ac:dyDescent="0.15">
      <c r="A158" s="1">
        <v>39321</v>
      </c>
      <c r="B158" s="16">
        <v>2.8893</v>
      </c>
      <c r="C158" s="3">
        <f t="shared" si="8"/>
        <v>1.4216512215669885E-2</v>
      </c>
      <c r="D158" s="3">
        <f>IFERROR(1-B158/MAX(B$2:B158),0)</f>
        <v>0</v>
      </c>
      <c r="E158" s="3">
        <f ca="1">IFERROR(B158/AVERAGE(OFFSET(B158,0,0,-计算结果!B$17,1))-1,B158/AVERAGE(OFFSET(B158,0,0,-ROW(),1))-1)</f>
        <v>0.5237649434710272</v>
      </c>
      <c r="F158" s="4" t="str">
        <f ca="1">IF(MONTH(A158)&lt;&gt;MONTH(A159),IF(OR(AND(E158&lt;计算结果!B$18,E158&gt;计算结果!B$19),E158&lt;计算结果!B$20),"买","卖"),F157)</f>
        <v>买</v>
      </c>
      <c r="G158" s="4" t="str">
        <f t="shared" ca="1" si="6"/>
        <v/>
      </c>
      <c r="H158" s="3">
        <f ca="1">IF(F157="买",B158/B157-1,计算结果!B$21*(计算结果!B$22*(B158/B157-1)+(1-计算结果!B$22)*(K158/K157-1-IF(G158=1,计算结果!B$16,0))))-IF(AND(计算结果!B$21=0,G158=1),计算结果!B$16,0)</f>
        <v>1.4216512215669885E-2</v>
      </c>
      <c r="I158" s="2">
        <f t="shared" ca="1" si="7"/>
        <v>2.3356561508738465</v>
      </c>
      <c r="J158" s="3">
        <f ca="1">1-I158/MAX(I$2:I158)</f>
        <v>0</v>
      </c>
      <c r="K158" s="21">
        <v>115.52</v>
      </c>
      <c r="L158" s="37">
        <v>1.8893</v>
      </c>
    </row>
    <row r="159" spans="1:12" hidden="1" x14ac:dyDescent="0.15">
      <c r="A159" s="1">
        <v>39322</v>
      </c>
      <c r="B159" s="16">
        <v>2.9211</v>
      </c>
      <c r="C159" s="3">
        <f t="shared" si="8"/>
        <v>1.1006126051292808E-2</v>
      </c>
      <c r="D159" s="3">
        <f>IFERROR(1-B159/MAX(B$2:B159),0)</f>
        <v>0</v>
      </c>
      <c r="E159" s="3">
        <f ca="1">IFERROR(B159/AVERAGE(OFFSET(B159,0,0,-计算结果!B$17,1))-1,B159/AVERAGE(OFFSET(B159,0,0,-ROW(),1))-1)</f>
        <v>0.5352833163682813</v>
      </c>
      <c r="F159" s="4" t="str">
        <f ca="1">IF(MONTH(A159)&lt;&gt;MONTH(A160),IF(OR(AND(E159&lt;计算结果!B$18,E159&gt;计算结果!B$19),E159&lt;计算结果!B$20),"买","卖"),F158)</f>
        <v>买</v>
      </c>
      <c r="G159" s="4" t="str">
        <f t="shared" ca="1" si="6"/>
        <v/>
      </c>
      <c r="H159" s="3">
        <f ca="1">IF(F158="买",B159/B158-1,计算结果!B$21*(计算结果!B$22*(B159/B158-1)+(1-计算结果!B$22)*(K159/K158-1-IF(G159=1,计算结果!B$16,0))))-IF(AND(计算结果!B$21=0,G159=1),计算结果!B$16,0)</f>
        <v>1.1006126051292808E-2</v>
      </c>
      <c r="I159" s="2">
        <f t="shared" ca="1" si="7"/>
        <v>2.3613626768828415</v>
      </c>
      <c r="J159" s="3">
        <f ca="1">1-I159/MAX(I$2:I159)</f>
        <v>0</v>
      </c>
      <c r="K159" s="21">
        <v>115.59</v>
      </c>
      <c r="L159" s="37">
        <v>1.9211</v>
      </c>
    </row>
    <row r="160" spans="1:12" hidden="1" x14ac:dyDescent="0.15">
      <c r="A160" s="1">
        <v>39323</v>
      </c>
      <c r="B160" s="16">
        <v>2.9096000000000002</v>
      </c>
      <c r="C160" s="3">
        <f t="shared" si="8"/>
        <v>-3.9368730957515252E-3</v>
      </c>
      <c r="D160" s="3">
        <f>IFERROR(1-B160/MAX(B$2:B160),0)</f>
        <v>3.9368730957515252E-3</v>
      </c>
      <c r="E160" s="3">
        <f ca="1">IFERROR(B160/AVERAGE(OFFSET(B160,0,0,-计算结果!B$17,1))-1,B160/AVERAGE(OFFSET(B160,0,0,-ROW(),1))-1)</f>
        <v>0.52416584192014182</v>
      </c>
      <c r="F160" s="4" t="str">
        <f ca="1">IF(MONTH(A160)&lt;&gt;MONTH(A161),IF(OR(AND(E160&lt;计算结果!B$18,E160&gt;计算结果!B$19),E160&lt;计算结果!B$20),"买","卖"),F159)</f>
        <v>买</v>
      </c>
      <c r="G160" s="4" t="str">
        <f t="shared" ref="G160:G223" ca="1" si="9">IF(F159&lt;&gt;F160,1,"")</f>
        <v/>
      </c>
      <c r="H160" s="3">
        <f ca="1">IF(F159="买",B160/B159-1,计算结果!B$21*(计算结果!B$22*(B160/B159-1)+(1-计算结果!B$22)*(K160/K159-1-IF(G160=1,计算结果!B$16,0))))-IF(AND(计算结果!B$21=0,G160=1),计算结果!B$16,0)</f>
        <v>-3.9368730957515252E-3</v>
      </c>
      <c r="I160" s="2">
        <f t="shared" ref="I160:I223" ca="1" si="10">IFERROR(I159*(1+H160),I159)</f>
        <v>2.3520662916909099</v>
      </c>
      <c r="J160" s="3">
        <f ca="1">1-I160/MAX(I$2:I160)</f>
        <v>3.9368730957514142E-3</v>
      </c>
      <c r="K160" s="21">
        <v>115.51</v>
      </c>
      <c r="L160" s="37">
        <v>1.9096</v>
      </c>
    </row>
    <row r="161" spans="1:12" hidden="1" x14ac:dyDescent="0.15">
      <c r="A161" s="1">
        <v>39324</v>
      </c>
      <c r="B161" s="16">
        <v>3.0320999999999998</v>
      </c>
      <c r="C161" s="3">
        <f t="shared" si="8"/>
        <v>4.2102007148748788E-2</v>
      </c>
      <c r="D161" s="3">
        <f>IFERROR(1-B161/MAX(B$2:B161),0)</f>
        <v>0</v>
      </c>
      <c r="E161" s="3">
        <f ca="1">IFERROR(B161/AVERAGE(OFFSET(B161,0,0,-计算结果!B$17,1))-1,B161/AVERAGE(OFFSET(B161,0,0,-ROW(),1))-1)</f>
        <v>0.5825172062733619</v>
      </c>
      <c r="F161" s="4" t="str">
        <f ca="1">IF(MONTH(A161)&lt;&gt;MONTH(A162),IF(OR(AND(E161&lt;计算结果!B$18,E161&gt;计算结果!B$19),E161&lt;计算结果!B$20),"买","卖"),F160)</f>
        <v>买</v>
      </c>
      <c r="G161" s="4" t="str">
        <f t="shared" ca="1" si="9"/>
        <v/>
      </c>
      <c r="H161" s="3">
        <f ca="1">IF(F160="买",B161/B160-1,计算结果!B$21*(计算结果!B$22*(B161/B160-1)+(1-计算结果!B$22)*(K161/K160-1-IF(G161=1,计算结果!B$16,0))))-IF(AND(计算结果!B$21=0,G161=1),计算结果!B$16,0)</f>
        <v>4.2102007148748788E-2</v>
      </c>
      <c r="I161" s="2">
        <f t="shared" ca="1" si="10"/>
        <v>2.4510930035180114</v>
      </c>
      <c r="J161" s="3">
        <f ca="1">1-I161/MAX(I$2:I161)</f>
        <v>0</v>
      </c>
      <c r="K161" s="21">
        <v>115.74</v>
      </c>
      <c r="L161" s="37">
        <v>2.0320999999999998</v>
      </c>
    </row>
    <row r="162" spans="1:12" hidden="1" x14ac:dyDescent="0.15">
      <c r="A162" s="1">
        <v>39325</v>
      </c>
      <c r="B162" s="16">
        <v>3.0327000000000002</v>
      </c>
      <c r="C162" s="3">
        <f t="shared" si="8"/>
        <v>1.9788265558529083E-4</v>
      </c>
      <c r="D162" s="3">
        <f>IFERROR(1-B162/MAX(B$2:B162),0)</f>
        <v>0</v>
      </c>
      <c r="E162" s="3">
        <f ca="1">IFERROR(B162/AVERAGE(OFFSET(B162,0,0,-计算结果!B$17,1))-1,B162/AVERAGE(OFFSET(B162,0,0,-ROW(),1))-1)</f>
        <v>0.57712107919961864</v>
      </c>
      <c r="F162" s="4" t="str">
        <f ca="1">IF(MONTH(A162)&lt;&gt;MONTH(A163),IF(OR(AND(E162&lt;计算结果!B$18,E162&gt;计算结果!B$19),E162&lt;计算结果!B$20),"买","卖"),F161)</f>
        <v>买</v>
      </c>
      <c r="G162" s="4" t="str">
        <f t="shared" ca="1" si="9"/>
        <v/>
      </c>
      <c r="H162" s="3">
        <f ca="1">IF(F161="买",B162/B161-1,计算结果!B$21*(计算结果!B$22*(B162/B161-1)+(1-计算结果!B$22)*(K162/K161-1-IF(G162=1,计算结果!B$16,0))))-IF(AND(计算结果!B$21=0,G162=1),计算结果!B$16,0)</f>
        <v>1.9788265558529083E-4</v>
      </c>
      <c r="I162" s="2">
        <f t="shared" ca="1" si="10"/>
        <v>2.4515780323106342</v>
      </c>
      <c r="J162" s="3">
        <f ca="1">1-I162/MAX(I$2:I162)</f>
        <v>0</v>
      </c>
      <c r="K162" s="21">
        <v>115.56</v>
      </c>
      <c r="L162" s="37">
        <v>2.0327000000000002</v>
      </c>
    </row>
    <row r="163" spans="1:12" hidden="1" x14ac:dyDescent="0.15">
      <c r="A163" s="1">
        <v>39328</v>
      </c>
      <c r="B163" s="16">
        <v>3.0897000000000001</v>
      </c>
      <c r="C163" s="3">
        <f t="shared" si="8"/>
        <v>1.8795133049757551E-2</v>
      </c>
      <c r="D163" s="3">
        <f>IFERROR(1-B163/MAX(B$2:B163),0)</f>
        <v>0</v>
      </c>
      <c r="E163" s="3">
        <f ca="1">IFERROR(B163/AVERAGE(OFFSET(B163,0,0,-计算结果!B$17,1))-1,B163/AVERAGE(OFFSET(B163,0,0,-ROW(),1))-1)</f>
        <v>0.6007676806571276</v>
      </c>
      <c r="F163" s="4" t="str">
        <f ca="1">IF(MONTH(A163)&lt;&gt;MONTH(A164),IF(OR(AND(E163&lt;计算结果!B$18,E163&gt;计算结果!B$19),E163&lt;计算结果!B$20),"买","卖"),F162)</f>
        <v>买</v>
      </c>
      <c r="G163" s="4" t="str">
        <f t="shared" ca="1" si="9"/>
        <v/>
      </c>
      <c r="H163" s="3">
        <f ca="1">IF(F162="买",B163/B162-1,计算结果!B$21*(计算结果!B$22*(B163/B162-1)+(1-计算结果!B$22)*(K163/K162-1-IF(G163=1,计算结果!B$16,0))))-IF(AND(计算结果!B$21=0,G163=1),计算结果!B$16,0)</f>
        <v>1.8795133049757551E-2</v>
      </c>
      <c r="I163" s="2">
        <f t="shared" ca="1" si="10"/>
        <v>2.4976557676097753</v>
      </c>
      <c r="J163" s="3">
        <f ca="1">1-I163/MAX(I$2:I163)</f>
        <v>0</v>
      </c>
      <c r="K163" s="21">
        <v>115.41</v>
      </c>
      <c r="L163" s="37">
        <v>2.0897000000000001</v>
      </c>
    </row>
    <row r="164" spans="1:12" hidden="1" x14ac:dyDescent="0.15">
      <c r="A164" s="1">
        <v>39329</v>
      </c>
      <c r="B164" s="16">
        <v>3.1190000000000002</v>
      </c>
      <c r="C164" s="3">
        <f t="shared" si="8"/>
        <v>9.4831213386412649E-3</v>
      </c>
      <c r="D164" s="3">
        <f>IFERROR(1-B164/MAX(B$2:B164),0)</f>
        <v>0</v>
      </c>
      <c r="E164" s="3">
        <f ca="1">IFERROR(B164/AVERAGE(OFFSET(B164,0,0,-计算结果!B$17,1))-1,B164/AVERAGE(OFFSET(B164,0,0,-ROW(),1))-1)</f>
        <v>0.60986456348632112</v>
      </c>
      <c r="F164" s="4" t="str">
        <f ca="1">IF(MONTH(A164)&lt;&gt;MONTH(A165),IF(OR(AND(E164&lt;计算结果!B$18,E164&gt;计算结果!B$19),E164&lt;计算结果!B$20),"买","卖"),F163)</f>
        <v>买</v>
      </c>
      <c r="G164" s="4" t="str">
        <f t="shared" ca="1" si="9"/>
        <v/>
      </c>
      <c r="H164" s="3">
        <f ca="1">IF(F163="买",B164/B163-1,计算结果!B$21*(计算结果!B$22*(B164/B163-1)+(1-计算结果!B$22)*(K164/K163-1-IF(G164=1,计算结果!B$16,0))))-IF(AND(计算结果!B$21=0,G164=1),计算结果!B$16,0)</f>
        <v>9.4831213386412649E-3</v>
      </c>
      <c r="I164" s="2">
        <f t="shared" ca="1" si="10"/>
        <v>2.5213413403161757</v>
      </c>
      <c r="J164" s="3">
        <f ca="1">1-I164/MAX(I$2:I164)</f>
        <v>0</v>
      </c>
      <c r="K164" s="21">
        <v>115.41</v>
      </c>
      <c r="L164" s="37">
        <v>2.1190000000000002</v>
      </c>
    </row>
    <row r="165" spans="1:12" hidden="1" x14ac:dyDescent="0.15">
      <c r="A165" s="1">
        <v>39330</v>
      </c>
      <c r="B165" s="16">
        <v>3.1659000000000002</v>
      </c>
      <c r="C165" s="3">
        <f t="shared" si="8"/>
        <v>1.5036870791920398E-2</v>
      </c>
      <c r="D165" s="3">
        <f>IFERROR(1-B165/MAX(B$2:B165),0)</f>
        <v>0</v>
      </c>
      <c r="E165" s="3">
        <f ca="1">IFERROR(B165/AVERAGE(OFFSET(B165,0,0,-计算结果!B$17,1))-1,B165/AVERAGE(OFFSET(B165,0,0,-ROW(),1))-1)</f>
        <v>0.6277784222192262</v>
      </c>
      <c r="F165" s="4" t="str">
        <f ca="1">IF(MONTH(A165)&lt;&gt;MONTH(A166),IF(OR(AND(E165&lt;计算结果!B$18,E165&gt;计算结果!B$19),E165&lt;计算结果!B$20),"买","卖"),F164)</f>
        <v>买</v>
      </c>
      <c r="G165" s="4" t="str">
        <f t="shared" ca="1" si="9"/>
        <v/>
      </c>
      <c r="H165" s="3">
        <f ca="1">IF(F164="买",B165/B164-1,计算结果!B$21*(计算结果!B$22*(B165/B164-1)+(1-计算结果!B$22)*(K165/K164-1-IF(G165=1,计算结果!B$16,0))))-IF(AND(计算结果!B$21=0,G165=1),计算结果!B$16,0)</f>
        <v>1.5036870791920398E-2</v>
      </c>
      <c r="I165" s="2">
        <f t="shared" ca="1" si="10"/>
        <v>2.5592544242728374</v>
      </c>
      <c r="J165" s="3">
        <f ca="1">1-I165/MAX(I$2:I165)</f>
        <v>0</v>
      </c>
      <c r="K165" s="21">
        <v>115.28</v>
      </c>
      <c r="L165" s="37">
        <v>2.1659000000000002</v>
      </c>
    </row>
    <row r="166" spans="1:12" hidden="1" x14ac:dyDescent="0.15">
      <c r="A166" s="1">
        <v>39331</v>
      </c>
      <c r="B166" s="16">
        <v>3.2227000000000001</v>
      </c>
      <c r="C166" s="3">
        <f t="shared" si="8"/>
        <v>1.7941185760763201E-2</v>
      </c>
      <c r="D166" s="3">
        <f>IFERROR(1-B166/MAX(B$2:B166),0)</f>
        <v>0</v>
      </c>
      <c r="E166" s="3">
        <f ca="1">IFERROR(B166/AVERAGE(OFFSET(B166,0,0,-计算结果!B$17,1))-1,B166/AVERAGE(OFFSET(B166,0,0,-ROW(),1))-1)</f>
        <v>0.65041123288547098</v>
      </c>
      <c r="F166" s="4" t="str">
        <f ca="1">IF(MONTH(A166)&lt;&gt;MONTH(A167),IF(OR(AND(E166&lt;计算结果!B$18,E166&gt;计算结果!B$19),E166&lt;计算结果!B$20),"买","卖"),F165)</f>
        <v>买</v>
      </c>
      <c r="G166" s="4" t="str">
        <f t="shared" ca="1" si="9"/>
        <v/>
      </c>
      <c r="H166" s="3">
        <f ca="1">IF(F165="买",B166/B165-1,计算结果!B$21*(计算结果!B$22*(B166/B165-1)+(1-计算结果!B$22)*(K166/K165-1-IF(G166=1,计算结果!B$16,0))))-IF(AND(计算结果!B$21=0,G166=1),计算结果!B$16,0)</f>
        <v>1.7941185760763201E-2</v>
      </c>
      <c r="I166" s="2">
        <f t="shared" ca="1" si="10"/>
        <v>2.6051704833077713</v>
      </c>
      <c r="J166" s="3">
        <f ca="1">1-I166/MAX(I$2:I166)</f>
        <v>0</v>
      </c>
      <c r="K166" s="21">
        <v>115.42</v>
      </c>
      <c r="L166" s="37">
        <v>2.2227000000000001</v>
      </c>
    </row>
    <row r="167" spans="1:12" hidden="1" x14ac:dyDescent="0.15">
      <c r="A167" s="1">
        <v>39332</v>
      </c>
      <c r="B167" s="16">
        <v>3.2568999999999999</v>
      </c>
      <c r="C167" s="3">
        <f t="shared" si="8"/>
        <v>1.0612219567443404E-2</v>
      </c>
      <c r="D167" s="3">
        <f>IFERROR(1-B167/MAX(B$2:B167),0)</f>
        <v>0</v>
      </c>
      <c r="E167" s="3">
        <f ca="1">IFERROR(B167/AVERAGE(OFFSET(B167,0,0,-计算结果!B$17,1))-1,B167/AVERAGE(OFFSET(B167,0,0,-ROW(),1))-1)</f>
        <v>0.66124150628705292</v>
      </c>
      <c r="F167" s="4" t="str">
        <f ca="1">IF(MONTH(A167)&lt;&gt;MONTH(A168),IF(OR(AND(E167&lt;计算结果!B$18,E167&gt;计算结果!B$19),E167&lt;计算结果!B$20),"买","卖"),F166)</f>
        <v>买</v>
      </c>
      <c r="G167" s="4" t="str">
        <f t="shared" ca="1" si="9"/>
        <v/>
      </c>
      <c r="H167" s="3">
        <f ca="1">IF(F166="买",B167/B166-1,计算结果!B$21*(计算结果!B$22*(B167/B166-1)+(1-计算结果!B$22)*(K167/K166-1-IF(G167=1,计算结果!B$16,0))))-IF(AND(计算结果!B$21=0,G167=1),计算结果!B$16,0)</f>
        <v>1.0612219567443404E-2</v>
      </c>
      <c r="I167" s="2">
        <f t="shared" ca="1" si="10"/>
        <v>2.6328171244872562</v>
      </c>
      <c r="J167" s="3">
        <f ca="1">1-I167/MAX(I$2:I167)</f>
        <v>0</v>
      </c>
      <c r="K167" s="21">
        <v>115.25</v>
      </c>
      <c r="L167" s="37">
        <v>2.2568999999999999</v>
      </c>
    </row>
    <row r="168" spans="1:12" hidden="1" x14ac:dyDescent="0.15">
      <c r="A168" s="1">
        <v>39335</v>
      </c>
      <c r="B168" s="16">
        <v>3.3622999999999998</v>
      </c>
      <c r="C168" s="3">
        <f t="shared" si="8"/>
        <v>3.2362062083576282E-2</v>
      </c>
      <c r="D168" s="3">
        <f>IFERROR(1-B168/MAX(B$2:B168),0)</f>
        <v>0</v>
      </c>
      <c r="E168" s="3">
        <f ca="1">IFERROR(B168/AVERAGE(OFFSET(B168,0,0,-计算结果!B$17,1))-1,B168/AVERAGE(OFFSET(B168,0,0,-ROW(),1))-1)</f>
        <v>0.70769130640928513</v>
      </c>
      <c r="F168" s="4" t="str">
        <f ca="1">IF(MONTH(A168)&lt;&gt;MONTH(A169),IF(OR(AND(E168&lt;计算结果!B$18,E168&gt;计算结果!B$19),E168&lt;计算结果!B$20),"买","卖"),F167)</f>
        <v>买</v>
      </c>
      <c r="G168" s="4" t="str">
        <f t="shared" ca="1" si="9"/>
        <v/>
      </c>
      <c r="H168" s="3">
        <f ca="1">IF(F167="买",B168/B167-1,计算结果!B$21*(计算结果!B$22*(B168/B167-1)+(1-计算结果!B$22)*(K168/K167-1-IF(G168=1,计算结果!B$16,0))))-IF(AND(计算结果!B$21=0,G168=1),计算结果!B$16,0)</f>
        <v>3.2362062083576282E-2</v>
      </c>
      <c r="I168" s="2">
        <f t="shared" ca="1" si="10"/>
        <v>2.7180205157246156</v>
      </c>
      <c r="J168" s="3">
        <f ca="1">1-I168/MAX(I$2:I168)</f>
        <v>0</v>
      </c>
      <c r="K168" s="21">
        <v>115.16</v>
      </c>
      <c r="L168" s="37">
        <v>2.3622999999999998</v>
      </c>
    </row>
    <row r="169" spans="1:12" hidden="1" x14ac:dyDescent="0.15">
      <c r="A169" s="1">
        <v>39336</v>
      </c>
      <c r="B169" s="16">
        <v>3.1734</v>
      </c>
      <c r="C169" s="3">
        <f t="shared" si="8"/>
        <v>-5.61817803289415E-2</v>
      </c>
      <c r="D169" s="3">
        <f>IFERROR(1-B169/MAX(B$2:B169),0)</f>
        <v>5.61817803289415E-2</v>
      </c>
      <c r="E169" s="3">
        <f ca="1">IFERROR(B169/AVERAGE(OFFSET(B169,0,0,-计算结果!B$17,1))-1,B169/AVERAGE(OFFSET(B169,0,0,-ROW(),1))-1)</f>
        <v>0.60590248335528729</v>
      </c>
      <c r="F169" s="4" t="str">
        <f ca="1">IF(MONTH(A169)&lt;&gt;MONTH(A170),IF(OR(AND(E169&lt;计算结果!B$18,E169&gt;计算结果!B$19),E169&lt;计算结果!B$20),"买","卖"),F168)</f>
        <v>买</v>
      </c>
      <c r="G169" s="4" t="str">
        <f t="shared" ca="1" si="9"/>
        <v/>
      </c>
      <c r="H169" s="3">
        <f ca="1">IF(F168="买",B169/B168-1,计算结果!B$21*(计算结果!B$22*(B169/B168-1)+(1-计算结果!B$22)*(K169/K168-1-IF(G169=1,计算结果!B$16,0))))-IF(AND(计算结果!B$21=0,G169=1),计算结果!B$16,0)</f>
        <v>-5.61817803289415E-2</v>
      </c>
      <c r="I169" s="2">
        <f t="shared" ca="1" si="10"/>
        <v>2.5653172841806189</v>
      </c>
      <c r="J169" s="3">
        <f ca="1">1-I169/MAX(I$2:I169)</f>
        <v>5.61817803289415E-2</v>
      </c>
      <c r="K169" s="21">
        <v>114.9</v>
      </c>
      <c r="L169" s="37">
        <v>2.1734</v>
      </c>
    </row>
    <row r="170" spans="1:12" hidden="1" x14ac:dyDescent="0.15">
      <c r="A170" s="1">
        <v>39337</v>
      </c>
      <c r="B170" s="16">
        <v>3.1861000000000002</v>
      </c>
      <c r="C170" s="3">
        <f t="shared" si="8"/>
        <v>4.0020167643537441E-3</v>
      </c>
      <c r="D170" s="3">
        <f>IFERROR(1-B170/MAX(B$2:B170),0)</f>
        <v>5.2404603991315413E-2</v>
      </c>
      <c r="E170" s="3">
        <f ca="1">IFERROR(B170/AVERAGE(OFFSET(B170,0,0,-计算结果!B$17,1))-1,B170/AVERAGE(OFFSET(B170,0,0,-ROW(),1))-1)</f>
        <v>0.60650854913530039</v>
      </c>
      <c r="F170" s="4" t="str">
        <f ca="1">IF(MONTH(A170)&lt;&gt;MONTH(A171),IF(OR(AND(E170&lt;计算结果!B$18,E170&gt;计算结果!B$19),E170&lt;计算结果!B$20),"买","卖"),F169)</f>
        <v>买</v>
      </c>
      <c r="G170" s="4" t="str">
        <f t="shared" ca="1" si="9"/>
        <v/>
      </c>
      <c r="H170" s="3">
        <f ca="1">IF(F169="买",B170/B169-1,计算结果!B$21*(计算结果!B$22*(B170/B169-1)+(1-计算结果!B$22)*(K170/K169-1-IF(G170=1,计算结果!B$16,0))))-IF(AND(计算结果!B$21=0,G170=1),计算结果!B$16,0)</f>
        <v>4.0020167643537441E-3</v>
      </c>
      <c r="I170" s="2">
        <f t="shared" ca="1" si="10"/>
        <v>2.5755837269577961</v>
      </c>
      <c r="J170" s="3">
        <f ca="1">1-I170/MAX(I$2:I170)</f>
        <v>5.2404603991315413E-2</v>
      </c>
      <c r="K170" s="21">
        <v>114.6</v>
      </c>
      <c r="L170" s="37">
        <v>2.1861000000000002</v>
      </c>
    </row>
    <row r="171" spans="1:12" hidden="1" x14ac:dyDescent="0.15">
      <c r="A171" s="1">
        <v>39338</v>
      </c>
      <c r="B171" s="16">
        <v>3.2212000000000001</v>
      </c>
      <c r="C171" s="3">
        <f t="shared" si="8"/>
        <v>1.1016603370892275E-2</v>
      </c>
      <c r="D171" s="3">
        <f>IFERROR(1-B171/MAX(B$2:B171),0)</f>
        <v>4.1965321357404051E-2</v>
      </c>
      <c r="E171" s="3">
        <f ca="1">IFERROR(B171/AVERAGE(OFFSET(B171,0,0,-计算结果!B$17,1))-1,B171/AVERAGE(OFFSET(B171,0,0,-ROW(),1))-1)</f>
        <v>0.61826486393198832</v>
      </c>
      <c r="F171" s="4" t="str">
        <f ca="1">IF(MONTH(A171)&lt;&gt;MONTH(A172),IF(OR(AND(E171&lt;计算结果!B$18,E171&gt;计算结果!B$19),E171&lt;计算结果!B$20),"买","卖"),F170)</f>
        <v>买</v>
      </c>
      <c r="G171" s="4" t="str">
        <f t="shared" ca="1" si="9"/>
        <v/>
      </c>
      <c r="H171" s="3">
        <f ca="1">IF(F170="买",B171/B170-1,计算结果!B$21*(计算结果!B$22*(B171/B170-1)+(1-计算结果!B$22)*(K171/K170-1-IF(G171=1,计算结果!B$16,0))))-IF(AND(计算结果!B$21=0,G171=1),计算结果!B$16,0)</f>
        <v>1.1016603370892275E-2</v>
      </c>
      <c r="I171" s="2">
        <f t="shared" ca="1" si="10"/>
        <v>2.6039579113262148</v>
      </c>
      <c r="J171" s="3">
        <f ca="1">1-I171/MAX(I$2:I171)</f>
        <v>4.1965321357404162E-2</v>
      </c>
      <c r="K171" s="21">
        <v>114.66</v>
      </c>
      <c r="L171" s="37">
        <v>2.2212000000000001</v>
      </c>
    </row>
    <row r="172" spans="1:12" hidden="1" x14ac:dyDescent="0.15">
      <c r="A172" s="1">
        <v>39339</v>
      </c>
      <c r="B172" s="16">
        <v>3.3189000000000002</v>
      </c>
      <c r="C172" s="3">
        <f t="shared" si="8"/>
        <v>3.0330311685086375E-2</v>
      </c>
      <c r="D172" s="3">
        <f>IFERROR(1-B172/MAX(B$2:B172),0)</f>
        <v>1.2907830949052679E-2</v>
      </c>
      <c r="E172" s="3">
        <f ca="1">IFERROR(B172/AVERAGE(OFFSET(B172,0,0,-计算结果!B$17,1))-1,B172/AVERAGE(OFFSET(B172,0,0,-ROW(),1))-1)</f>
        <v>0.66086562084349665</v>
      </c>
      <c r="F172" s="4" t="str">
        <f ca="1">IF(MONTH(A172)&lt;&gt;MONTH(A173),IF(OR(AND(E172&lt;计算结果!B$18,E172&gt;计算结果!B$19),E172&lt;计算结果!B$20),"买","卖"),F171)</f>
        <v>买</v>
      </c>
      <c r="G172" s="4" t="str">
        <f t="shared" ca="1" si="9"/>
        <v/>
      </c>
      <c r="H172" s="3">
        <f ca="1">IF(F171="买",B172/B171-1,计算结果!B$21*(计算结果!B$22*(B172/B171-1)+(1-计算结果!B$22)*(K172/K171-1-IF(G172=1,计算结果!B$16,0))))-IF(AND(计算结果!B$21=0,G172=1),计算结果!B$16,0)</f>
        <v>3.0330311685086375E-2</v>
      </c>
      <c r="I172" s="2">
        <f t="shared" ca="1" si="10"/>
        <v>2.6829367663915855</v>
      </c>
      <c r="J172" s="3">
        <f ca="1">1-I172/MAX(I$2:I172)</f>
        <v>1.2907830949052568E-2</v>
      </c>
      <c r="K172" s="21">
        <v>114.76</v>
      </c>
      <c r="L172" s="37">
        <v>2.3189000000000002</v>
      </c>
    </row>
    <row r="173" spans="1:12" hidden="1" x14ac:dyDescent="0.15">
      <c r="A173" s="1">
        <v>39342</v>
      </c>
      <c r="B173" s="16">
        <v>3.3816999999999999</v>
      </c>
      <c r="C173" s="3">
        <f t="shared" si="8"/>
        <v>1.8921931965410144E-2</v>
      </c>
      <c r="D173" s="3">
        <f>IFERROR(1-B173/MAX(B$2:B173),0)</f>
        <v>0</v>
      </c>
      <c r="E173" s="3">
        <f ca="1">IFERROR(B173/AVERAGE(OFFSET(B173,0,0,-计算结果!B$17,1))-1,B173/AVERAGE(OFFSET(B173,0,0,-ROW(),1))-1)</f>
        <v>0.68550831058082773</v>
      </c>
      <c r="F173" s="4" t="str">
        <f ca="1">IF(MONTH(A173)&lt;&gt;MONTH(A174),IF(OR(AND(E173&lt;计算结果!B$18,E173&gt;计算结果!B$19),E173&lt;计算结果!B$20),"买","卖"),F172)</f>
        <v>买</v>
      </c>
      <c r="G173" s="4" t="str">
        <f t="shared" ca="1" si="9"/>
        <v/>
      </c>
      <c r="H173" s="3">
        <f ca="1">IF(F172="买",B173/B172-1,计算结果!B$21*(计算结果!B$22*(B173/B172-1)+(1-计算结果!B$22)*(K173/K172-1-IF(G173=1,计算结果!B$16,0))))-IF(AND(计算结果!B$21=0,G173=1),计算结果!B$16,0)</f>
        <v>1.8921931965410144E-2</v>
      </c>
      <c r="I173" s="2">
        <f t="shared" ca="1" si="10"/>
        <v>2.7337031133527447</v>
      </c>
      <c r="J173" s="3">
        <f ca="1">1-I173/MAX(I$2:I173)</f>
        <v>0</v>
      </c>
      <c r="K173" s="21">
        <v>114.48</v>
      </c>
      <c r="L173" s="37">
        <v>2.3816999999999999</v>
      </c>
    </row>
    <row r="174" spans="1:12" hidden="1" x14ac:dyDescent="0.15">
      <c r="A174" s="1">
        <v>39343</v>
      </c>
      <c r="B174" s="16">
        <v>3.4257</v>
      </c>
      <c r="C174" s="3">
        <f t="shared" si="8"/>
        <v>1.3011207380903E-2</v>
      </c>
      <c r="D174" s="3">
        <f>IFERROR(1-B174/MAX(B$2:B174),0)</f>
        <v>0</v>
      </c>
      <c r="E174" s="3">
        <f ca="1">IFERROR(B174/AVERAGE(OFFSET(B174,0,0,-计算结果!B$17,1))-1,B174/AVERAGE(OFFSET(B174,0,0,-ROW(),1))-1)</f>
        <v>0.70048511416552284</v>
      </c>
      <c r="F174" s="4" t="str">
        <f ca="1">IF(MONTH(A174)&lt;&gt;MONTH(A175),IF(OR(AND(E174&lt;计算结果!B$18,E174&gt;计算结果!B$19),E174&lt;计算结果!B$20),"买","卖"),F173)</f>
        <v>买</v>
      </c>
      <c r="G174" s="4" t="str">
        <f t="shared" ca="1" si="9"/>
        <v/>
      </c>
      <c r="H174" s="3">
        <f ca="1">IF(F173="买",B174/B173-1,计算结果!B$21*(计算结果!B$22*(B174/B173-1)+(1-计算结果!B$22)*(K174/K173-1-IF(G174=1,计算结果!B$16,0))))-IF(AND(计算结果!B$21=0,G174=1),计算结果!B$16,0)</f>
        <v>1.3011207380903E-2</v>
      </c>
      <c r="I174" s="2">
        <f t="shared" ca="1" si="10"/>
        <v>2.7692718914783976</v>
      </c>
      <c r="J174" s="3">
        <f ca="1">1-I174/MAX(I$2:I174)</f>
        <v>0</v>
      </c>
      <c r="K174" s="21">
        <v>114.32</v>
      </c>
      <c r="L174" s="37">
        <v>2.4257</v>
      </c>
    </row>
    <row r="175" spans="1:12" hidden="1" x14ac:dyDescent="0.15">
      <c r="A175" s="1">
        <v>39344</v>
      </c>
      <c r="B175" s="16">
        <v>3.4272</v>
      </c>
      <c r="C175" s="3">
        <f t="shared" si="8"/>
        <v>4.3786671337242566E-4</v>
      </c>
      <c r="D175" s="3">
        <f>IFERROR(1-B175/MAX(B$2:B175),0)</f>
        <v>0</v>
      </c>
      <c r="E175" s="3">
        <f ca="1">IFERROR(B175/AVERAGE(OFFSET(B175,0,0,-计算结果!B$17,1))-1,B175/AVERAGE(OFFSET(B175,0,0,-ROW(),1))-1)</f>
        <v>0.69440116882530134</v>
      </c>
      <c r="F175" s="4" t="str">
        <f ca="1">IF(MONTH(A175)&lt;&gt;MONTH(A176),IF(OR(AND(E175&lt;计算结果!B$18,E175&gt;计算结果!B$19),E175&lt;计算结果!B$20),"买","卖"),F174)</f>
        <v>买</v>
      </c>
      <c r="G175" s="4" t="str">
        <f t="shared" ca="1" si="9"/>
        <v/>
      </c>
      <c r="H175" s="3">
        <f ca="1">IF(F174="买",B175/B174-1,计算结果!B$21*(计算结果!B$22*(B175/B174-1)+(1-计算结果!B$22)*(K175/K174-1-IF(G175=1,计算结果!B$16,0))))-IF(AND(计算结果!B$21=0,G175=1),计算结果!B$16,0)</f>
        <v>4.3786671337242566E-4</v>
      </c>
      <c r="I175" s="2">
        <f t="shared" ca="1" si="10"/>
        <v>2.7704844634599537</v>
      </c>
      <c r="J175" s="3">
        <f ca="1">1-I175/MAX(I$2:I175)</f>
        <v>0</v>
      </c>
      <c r="K175" s="21">
        <v>114.44</v>
      </c>
      <c r="L175" s="37">
        <v>2.4272</v>
      </c>
    </row>
    <row r="176" spans="1:12" hidden="1" x14ac:dyDescent="0.15">
      <c r="A176" s="1">
        <v>39345</v>
      </c>
      <c r="B176" s="16">
        <v>3.4232</v>
      </c>
      <c r="C176" s="3">
        <f t="shared" si="8"/>
        <v>-1.1671335200746924E-3</v>
      </c>
      <c r="D176" s="3">
        <f>IFERROR(1-B176/MAX(B$2:B176),0)</f>
        <v>1.1671335200746924E-3</v>
      </c>
      <c r="E176" s="3">
        <f ca="1">IFERROR(B176/AVERAGE(OFFSET(B176,0,0,-计算结果!B$17,1))-1,B176/AVERAGE(OFFSET(B176,0,0,-ROW(),1))-1)</f>
        <v>0.68575354500412633</v>
      </c>
      <c r="F176" s="4" t="str">
        <f ca="1">IF(MONTH(A176)&lt;&gt;MONTH(A177),IF(OR(AND(E176&lt;计算结果!B$18,E176&gt;计算结果!B$19),E176&lt;计算结果!B$20),"买","卖"),F175)</f>
        <v>买</v>
      </c>
      <c r="G176" s="4" t="str">
        <f t="shared" ca="1" si="9"/>
        <v/>
      </c>
      <c r="H176" s="3">
        <f ca="1">IF(F175="买",B176/B175-1,计算结果!B$21*(计算结果!B$22*(B176/B175-1)+(1-计算结果!B$22)*(K176/K175-1-IF(G176=1,计算结果!B$16,0))))-IF(AND(计算结果!B$21=0,G176=1),计算结果!B$16,0)</f>
        <v>-1.1671335200746924E-3</v>
      </c>
      <c r="I176" s="2">
        <f t="shared" ca="1" si="10"/>
        <v>2.7672509381758035</v>
      </c>
      <c r="J176" s="3">
        <f ca="1">1-I176/MAX(I$2:I176)</f>
        <v>1.1671335200746924E-3</v>
      </c>
      <c r="K176" s="21">
        <v>114.18</v>
      </c>
      <c r="L176" s="37">
        <v>2.4232</v>
      </c>
    </row>
    <row r="177" spans="1:12" hidden="1" x14ac:dyDescent="0.15">
      <c r="A177" s="1">
        <v>39346</v>
      </c>
      <c r="B177" s="16">
        <v>3.3509000000000002</v>
      </c>
      <c r="C177" s="3">
        <f t="shared" si="8"/>
        <v>-2.1120588922645456E-2</v>
      </c>
      <c r="D177" s="3">
        <f>IFERROR(1-B177/MAX(B$2:B177),0)</f>
        <v>2.2263071895424758E-2</v>
      </c>
      <c r="E177" s="3">
        <f ca="1">IFERROR(B177/AVERAGE(OFFSET(B177,0,0,-计算结果!B$17,1))-1,B177/AVERAGE(OFFSET(B177,0,0,-ROW(),1))-1)</f>
        <v>0.64407616919400512</v>
      </c>
      <c r="F177" s="4" t="str">
        <f ca="1">IF(MONTH(A177)&lt;&gt;MONTH(A178),IF(OR(AND(E177&lt;计算结果!B$18,E177&gt;计算结果!B$19),E177&lt;计算结果!B$20),"买","卖"),F176)</f>
        <v>买</v>
      </c>
      <c r="G177" s="4" t="str">
        <f t="shared" ca="1" si="9"/>
        <v/>
      </c>
      <c r="H177" s="3">
        <f ca="1">IF(F176="买",B177/B176-1,计算结果!B$21*(计算结果!B$22*(B177/B176-1)+(1-计算结果!B$22)*(K177/K176-1-IF(G177=1,计算结果!B$16,0))))-IF(AND(计算结果!B$21=0,G177=1),计算结果!B$16,0)</f>
        <v>-2.1120588922645456E-2</v>
      </c>
      <c r="I177" s="2">
        <f t="shared" ca="1" si="10"/>
        <v>2.7088049686647873</v>
      </c>
      <c r="J177" s="3">
        <f ca="1">1-I177/MAX(I$2:I177)</f>
        <v>2.2263071895424869E-2</v>
      </c>
      <c r="K177" s="21">
        <v>114.26</v>
      </c>
      <c r="L177" s="37">
        <v>2.3509000000000002</v>
      </c>
    </row>
    <row r="178" spans="1:12" hidden="1" x14ac:dyDescent="0.15">
      <c r="A178" s="1">
        <v>39349</v>
      </c>
      <c r="B178" s="16">
        <v>3.3812000000000002</v>
      </c>
      <c r="C178" s="3">
        <f t="shared" si="8"/>
        <v>9.0423468321942924E-3</v>
      </c>
      <c r="D178" s="3">
        <f>IFERROR(1-B178/MAX(B$2:B178),0)</f>
        <v>1.3422035480858963E-2</v>
      </c>
      <c r="E178" s="3">
        <f ca="1">IFERROR(B178/AVERAGE(OFFSET(B178,0,0,-计算结果!B$17,1))-1,B178/AVERAGE(OFFSET(B178,0,0,-ROW(),1))-1)</f>
        <v>0.65278940752016545</v>
      </c>
      <c r="F178" s="4" t="str">
        <f ca="1">IF(MONTH(A178)&lt;&gt;MONTH(A179),IF(OR(AND(E178&lt;计算结果!B$18,E178&gt;计算结果!B$19),E178&lt;计算结果!B$20),"买","卖"),F177)</f>
        <v>买</v>
      </c>
      <c r="G178" s="4" t="str">
        <f t="shared" ca="1" si="9"/>
        <v/>
      </c>
      <c r="H178" s="3">
        <f ca="1">IF(F177="买",B178/B177-1,计算结果!B$21*(计算结果!B$22*(B178/B177-1)+(1-计算结果!B$22)*(K178/K177-1-IF(G178=1,计算结果!B$16,0))))-IF(AND(计算结果!B$21=0,G178=1),计算结果!B$16,0)</f>
        <v>9.0423468321942924E-3</v>
      </c>
      <c r="I178" s="2">
        <f t="shared" ca="1" si="10"/>
        <v>2.7332989226922253</v>
      </c>
      <c r="J178" s="3">
        <f ca="1">1-I178/MAX(I$2:I178)</f>
        <v>1.3422035480859074E-2</v>
      </c>
      <c r="K178" s="21">
        <v>114.25</v>
      </c>
      <c r="L178" s="37">
        <v>2.3812000000000002</v>
      </c>
    </row>
    <row r="179" spans="1:12" hidden="1" x14ac:dyDescent="0.15">
      <c r="A179" s="1">
        <v>39350</v>
      </c>
      <c r="B179" s="16">
        <v>3.3115999999999999</v>
      </c>
      <c r="C179" s="3">
        <f t="shared" si="8"/>
        <v>-2.0584407902519919E-2</v>
      </c>
      <c r="D179" s="3">
        <f>IFERROR(1-B179/MAX(B$2:B179),0)</f>
        <v>3.3730158730158721E-2</v>
      </c>
      <c r="E179" s="3">
        <f ca="1">IFERROR(B179/AVERAGE(OFFSET(B179,0,0,-计算结果!B$17,1))-1,B179/AVERAGE(OFFSET(B179,0,0,-ROW(),1))-1)</f>
        <v>0.61316001204126835</v>
      </c>
      <c r="F179" s="4" t="str">
        <f ca="1">IF(MONTH(A179)&lt;&gt;MONTH(A180),IF(OR(AND(E179&lt;计算结果!B$18,E179&gt;计算结果!B$19),E179&lt;计算结果!B$20),"买","卖"),F178)</f>
        <v>买</v>
      </c>
      <c r="G179" s="4" t="str">
        <f t="shared" ca="1" si="9"/>
        <v/>
      </c>
      <c r="H179" s="3">
        <f ca="1">IF(F178="买",B179/B178-1,计算结果!B$21*(计算结果!B$22*(B179/B178-1)+(1-计算结果!B$22)*(K179/K178-1-IF(G179=1,计算结果!B$16,0))))-IF(AND(计算结果!B$21=0,G179=1),计算结果!B$16,0)</f>
        <v>-2.0584407902519919E-2</v>
      </c>
      <c r="I179" s="2">
        <f t="shared" ca="1" si="10"/>
        <v>2.6770355827480103</v>
      </c>
      <c r="J179" s="3">
        <f ca="1">1-I179/MAX(I$2:I179)</f>
        <v>3.3730158730158943E-2</v>
      </c>
      <c r="K179" s="21">
        <v>113.89</v>
      </c>
      <c r="L179" s="37">
        <v>2.3115999999999999</v>
      </c>
    </row>
    <row r="180" spans="1:12" hidden="1" x14ac:dyDescent="0.15">
      <c r="A180" s="1">
        <v>39351</v>
      </c>
      <c r="B180" s="16">
        <v>3.3216999999999999</v>
      </c>
      <c r="C180" s="3">
        <f t="shared" si="8"/>
        <v>3.0498852518419106E-3</v>
      </c>
      <c r="D180" s="3">
        <f>IFERROR(1-B180/MAX(B$2:B180),0)</f>
        <v>3.0783146591970123E-2</v>
      </c>
      <c r="E180" s="3">
        <f ca="1">IFERROR(B180/AVERAGE(OFFSET(B180,0,0,-计算结果!B$17,1))-1,B180/AVERAGE(OFFSET(B180,0,0,-ROW(),1))-1)</f>
        <v>0.61251202432554552</v>
      </c>
      <c r="F180" s="4" t="str">
        <f ca="1">IF(MONTH(A180)&lt;&gt;MONTH(A181),IF(OR(AND(E180&lt;计算结果!B$18,E180&gt;计算结果!B$19),E180&lt;计算结果!B$20),"买","卖"),F179)</f>
        <v>买</v>
      </c>
      <c r="G180" s="4" t="str">
        <f t="shared" ca="1" si="9"/>
        <v/>
      </c>
      <c r="H180" s="3">
        <f ca="1">IF(F179="买",B180/B179-1,计算结果!B$21*(计算结果!B$22*(B180/B179-1)+(1-计算结果!B$22)*(K180/K179-1-IF(G180=1,计算结果!B$16,0))))-IF(AND(计算结果!B$21=0,G180=1),计算结果!B$16,0)</f>
        <v>3.0498852518419106E-3</v>
      </c>
      <c r="I180" s="2">
        <f t="shared" ca="1" si="10"/>
        <v>2.6852002340904897</v>
      </c>
      <c r="J180" s="3">
        <f ca="1">1-I180/MAX(I$2:I180)</f>
        <v>3.0783146591970345E-2</v>
      </c>
      <c r="K180" s="21">
        <v>113.96</v>
      </c>
      <c r="L180" s="37">
        <v>2.3216999999999999</v>
      </c>
    </row>
    <row r="181" spans="1:12" hidden="1" x14ac:dyDescent="0.15">
      <c r="A181" s="1">
        <v>39352</v>
      </c>
      <c r="B181" s="16">
        <v>3.3331</v>
      </c>
      <c r="C181" s="3">
        <f t="shared" si="8"/>
        <v>3.4319776018303383E-3</v>
      </c>
      <c r="D181" s="3">
        <f>IFERROR(1-B181/MAX(B$2:B181),0)</f>
        <v>2.745681605975725E-2</v>
      </c>
      <c r="E181" s="3">
        <f ca="1">IFERROR(B181/AVERAGE(OFFSET(B181,0,0,-计算结果!B$17,1))-1,B181/AVERAGE(OFFSET(B181,0,0,-ROW(),1))-1)</f>
        <v>0.61250943384055612</v>
      </c>
      <c r="F181" s="4" t="str">
        <f ca="1">IF(MONTH(A181)&lt;&gt;MONTH(A182),IF(OR(AND(E181&lt;计算结果!B$18,E181&gt;计算结果!B$19),E181&lt;计算结果!B$20),"买","卖"),F180)</f>
        <v>买</v>
      </c>
      <c r="G181" s="4" t="str">
        <f t="shared" ca="1" si="9"/>
        <v/>
      </c>
      <c r="H181" s="3">
        <f ca="1">IF(F180="买",B181/B180-1,计算结果!B$21*(计算结果!B$22*(B181/B180-1)+(1-计算结果!B$22)*(K181/K180-1-IF(G181=1,计算结果!B$16,0))))-IF(AND(计算结果!B$21=0,G181=1),计算结果!B$16,0)</f>
        <v>3.4319776018303383E-3</v>
      </c>
      <c r="I181" s="2">
        <f t="shared" ca="1" si="10"/>
        <v>2.694415781150318</v>
      </c>
      <c r="J181" s="3">
        <f ca="1">1-I181/MAX(I$2:I181)</f>
        <v>2.7456816059757472E-2</v>
      </c>
      <c r="K181" s="21">
        <v>114</v>
      </c>
      <c r="L181" s="37">
        <v>2.3331</v>
      </c>
    </row>
    <row r="182" spans="1:12" hidden="1" x14ac:dyDescent="0.15">
      <c r="A182" s="1">
        <v>39353</v>
      </c>
      <c r="B182" s="16">
        <v>3.3616999999999999</v>
      </c>
      <c r="C182" s="3">
        <f t="shared" si="8"/>
        <v>8.580600642045022E-3</v>
      </c>
      <c r="D182" s="3">
        <f>IFERROR(1-B182/MAX(B$2:B182),0)</f>
        <v>1.9111811391223199E-2</v>
      </c>
      <c r="E182" s="3">
        <f ca="1">IFERROR(B182/AVERAGE(OFFSET(B182,0,0,-计算结果!B$17,1))-1,B182/AVERAGE(OFFSET(B182,0,0,-ROW(),1))-1)</f>
        <v>0.62073721487428246</v>
      </c>
      <c r="F182" s="4" t="str">
        <f ca="1">IF(MONTH(A182)&lt;&gt;MONTH(A183),IF(OR(AND(E182&lt;计算结果!B$18,E182&gt;计算结果!B$19),E182&lt;计算结果!B$20),"买","卖"),F181)</f>
        <v>买</v>
      </c>
      <c r="G182" s="4" t="str">
        <f t="shared" ca="1" si="9"/>
        <v/>
      </c>
      <c r="H182" s="3">
        <f ca="1">IF(F181="买",B182/B181-1,计算结果!B$21*(计算结果!B$22*(B182/B181-1)+(1-计算结果!B$22)*(K182/K181-1-IF(G182=1,计算结果!B$16,0))))-IF(AND(计算结果!B$21=0,G182=1),计算结果!B$16,0)</f>
        <v>8.580600642045022E-3</v>
      </c>
      <c r="I182" s="2">
        <f t="shared" ca="1" si="10"/>
        <v>2.7175354869319928</v>
      </c>
      <c r="J182" s="3">
        <f ca="1">1-I182/MAX(I$2:I182)</f>
        <v>1.9111811391223199E-2</v>
      </c>
      <c r="K182" s="21">
        <v>114.49</v>
      </c>
      <c r="L182" s="37">
        <v>2.3616999999999999</v>
      </c>
    </row>
    <row r="183" spans="1:12" hidden="1" x14ac:dyDescent="0.15">
      <c r="A183" s="1">
        <v>39363</v>
      </c>
      <c r="B183" s="16">
        <v>3.3439999999999999</v>
      </c>
      <c r="C183" s="3">
        <f t="shared" si="8"/>
        <v>-5.2651932058185302E-3</v>
      </c>
      <c r="D183" s="3">
        <f>IFERROR(1-B183/MAX(B$2:B183),0)</f>
        <v>2.4276377217553713E-2</v>
      </c>
      <c r="E183" s="3">
        <f ca="1">IFERROR(B183/AVERAGE(OFFSET(B183,0,0,-计算结果!B$17,1))-1,B183/AVERAGE(OFFSET(B183,0,0,-ROW(),1))-1)</f>
        <v>0.60679883993077577</v>
      </c>
      <c r="F183" s="4" t="str">
        <f ca="1">IF(MONTH(A183)&lt;&gt;MONTH(A184),IF(OR(AND(E183&lt;计算结果!B$18,E183&gt;计算结果!B$19),E183&lt;计算结果!B$20),"买","卖"),F182)</f>
        <v>买</v>
      </c>
      <c r="G183" s="4" t="str">
        <f t="shared" ca="1" si="9"/>
        <v/>
      </c>
      <c r="H183" s="3">
        <f ca="1">IF(F182="买",B183/B182-1,计算结果!B$21*(计算结果!B$22*(B183/B182-1)+(1-计算结果!B$22)*(K183/K182-1-IF(G183=1,计算结果!B$16,0))))-IF(AND(计算结果!B$21=0,G183=1),计算结果!B$16,0)</f>
        <v>-5.2651932058185302E-3</v>
      </c>
      <c r="I183" s="2">
        <f t="shared" ca="1" si="10"/>
        <v>2.7032271375496277</v>
      </c>
      <c r="J183" s="3">
        <f ca="1">1-I183/MAX(I$2:I183)</f>
        <v>2.4276377217553824E-2</v>
      </c>
      <c r="K183" s="21">
        <v>114.26</v>
      </c>
      <c r="L183" s="37">
        <v>2.3439999999999999</v>
      </c>
    </row>
    <row r="184" spans="1:12" hidden="1" x14ac:dyDescent="0.15">
      <c r="A184" s="1">
        <v>39364</v>
      </c>
      <c r="B184" s="16">
        <v>3.3792</v>
      </c>
      <c r="C184" s="3">
        <f t="shared" si="8"/>
        <v>1.0526315789473717E-2</v>
      </c>
      <c r="D184" s="3">
        <f>IFERROR(1-B184/MAX(B$2:B184),0)</f>
        <v>1.400560224089642E-2</v>
      </c>
      <c r="E184" s="3">
        <f ca="1">IFERROR(B184/AVERAGE(OFFSET(B184,0,0,-计算结果!B$17,1))-1,B184/AVERAGE(OFFSET(B184,0,0,-ROW(),1))-1)</f>
        <v>0.61819726667324293</v>
      </c>
      <c r="F184" s="4" t="str">
        <f ca="1">IF(MONTH(A184)&lt;&gt;MONTH(A185),IF(OR(AND(E184&lt;计算结果!B$18,E184&gt;计算结果!B$19),E184&lt;计算结果!B$20),"买","卖"),F183)</f>
        <v>买</v>
      </c>
      <c r="G184" s="4" t="str">
        <f t="shared" ca="1" si="9"/>
        <v/>
      </c>
      <c r="H184" s="3">
        <f ca="1">IF(F183="买",B184/B183-1,计算结果!B$21*(计算结果!B$22*(B184/B183-1)+(1-计算结果!B$22)*(K184/K183-1-IF(G184=1,计算结果!B$16,0))))-IF(AND(计算结果!B$21=0,G184=1),计算结果!B$16,0)</f>
        <v>1.0526315789473717E-2</v>
      </c>
      <c r="I184" s="2">
        <f t="shared" ca="1" si="10"/>
        <v>2.7316821600501502</v>
      </c>
      <c r="J184" s="3">
        <f ca="1">1-I184/MAX(I$2:I184)</f>
        <v>1.400560224089642E-2</v>
      </c>
      <c r="K184" s="21">
        <v>114.21</v>
      </c>
      <c r="L184" s="37">
        <v>2.3792</v>
      </c>
    </row>
    <row r="185" spans="1:12" hidden="1" x14ac:dyDescent="0.15">
      <c r="A185" s="1">
        <v>39365</v>
      </c>
      <c r="B185" s="16">
        <v>3.3407</v>
      </c>
      <c r="C185" s="3">
        <f t="shared" si="8"/>
        <v>-1.139322916666663E-2</v>
      </c>
      <c r="D185" s="3">
        <f>IFERROR(1-B185/MAX(B$2:B185),0)</f>
        <v>2.5239262371615334E-2</v>
      </c>
      <c r="E185" s="3">
        <f ca="1">IFERROR(B185/AVERAGE(OFFSET(B185,0,0,-计算结果!B$17,1))-1,B185/AVERAGE(OFFSET(B185,0,0,-ROW(),1))-1)</f>
        <v>0.59456318497166172</v>
      </c>
      <c r="F185" s="4" t="str">
        <f ca="1">IF(MONTH(A185)&lt;&gt;MONTH(A186),IF(OR(AND(E185&lt;计算结果!B$18,E185&gt;计算结果!B$19),E185&lt;计算结果!B$20),"买","卖"),F184)</f>
        <v>买</v>
      </c>
      <c r="G185" s="4" t="str">
        <f t="shared" ca="1" si="9"/>
        <v/>
      </c>
      <c r="H185" s="3">
        <f ca="1">IF(F184="买",B185/B184-1,计算结果!B$21*(计算结果!B$22*(B185/B184-1)+(1-计算结果!B$22)*(K185/K184-1-IF(G185=1,计算结果!B$16,0))))-IF(AND(计算结果!B$21=0,G185=1),计算结果!B$16,0)</f>
        <v>-1.139322916666663E-2</v>
      </c>
      <c r="I185" s="2">
        <f t="shared" ca="1" si="10"/>
        <v>2.7005594791902041</v>
      </c>
      <c r="J185" s="3">
        <f ca="1">1-I185/MAX(I$2:I185)</f>
        <v>2.5239262371615334E-2</v>
      </c>
      <c r="K185" s="21">
        <v>114.89</v>
      </c>
      <c r="L185" s="37">
        <v>2.3407</v>
      </c>
    </row>
    <row r="186" spans="1:12" hidden="1" x14ac:dyDescent="0.15">
      <c r="A186" s="1">
        <v>39366</v>
      </c>
      <c r="B186" s="16">
        <v>3.3016999999999999</v>
      </c>
      <c r="C186" s="3">
        <f t="shared" si="8"/>
        <v>-1.1674200017960379E-2</v>
      </c>
      <c r="D186" s="3">
        <f>IFERROR(1-B186/MAX(B$2:B186),0)</f>
        <v>3.6618814192343696E-2</v>
      </c>
      <c r="E186" s="3">
        <f ca="1">IFERROR(B186/AVERAGE(OFFSET(B186,0,0,-计算结果!B$17,1))-1,B186/AVERAGE(OFFSET(B186,0,0,-ROW(),1))-1)</f>
        <v>0.57105687075431777</v>
      </c>
      <c r="F186" s="4" t="str">
        <f ca="1">IF(MONTH(A186)&lt;&gt;MONTH(A187),IF(OR(AND(E186&lt;计算结果!B$18,E186&gt;计算结果!B$19),E186&lt;计算结果!B$20),"买","卖"),F185)</f>
        <v>买</v>
      </c>
      <c r="G186" s="4" t="str">
        <f t="shared" ca="1" si="9"/>
        <v/>
      </c>
      <c r="H186" s="3">
        <f ca="1">IF(F185="买",B186/B185-1,计算结果!B$21*(计算结果!B$22*(B186/B185-1)+(1-计算结果!B$22)*(K186/K185-1-IF(G186=1,计算结果!B$16,0))))-IF(AND(计算结果!B$21=0,G186=1),计算结果!B$16,0)</f>
        <v>-1.1674200017960379E-2</v>
      </c>
      <c r="I186" s="2">
        <f t="shared" ca="1" si="10"/>
        <v>2.6690326076697386</v>
      </c>
      <c r="J186" s="3">
        <f ca="1">1-I186/MAX(I$2:I186)</f>
        <v>3.6618814192343696E-2</v>
      </c>
      <c r="K186" s="21">
        <v>114.54</v>
      </c>
      <c r="L186" s="37">
        <v>2.3016999999999999</v>
      </c>
    </row>
    <row r="187" spans="1:12" hidden="1" x14ac:dyDescent="0.15">
      <c r="A187" s="1">
        <v>39367</v>
      </c>
      <c r="B187" s="16">
        <v>3.1758000000000002</v>
      </c>
      <c r="C187" s="3">
        <f t="shared" si="8"/>
        <v>-3.8131871460156841E-2</v>
      </c>
      <c r="D187" s="3">
        <f>IFERROR(1-B187/MAX(B$2:B187),0)</f>
        <v>7.3354341736694639E-2</v>
      </c>
      <c r="E187" s="3">
        <f ca="1">IFERROR(B187/AVERAGE(OFFSET(B187,0,0,-计算结果!B$17,1))-1,B187/AVERAGE(OFFSET(B187,0,0,-ROW(),1))-1)</f>
        <v>0.50700809938772995</v>
      </c>
      <c r="F187" s="4" t="str">
        <f ca="1">IF(MONTH(A187)&lt;&gt;MONTH(A188),IF(OR(AND(E187&lt;计算结果!B$18,E187&gt;计算结果!B$19),E187&lt;计算结果!B$20),"买","卖"),F186)</f>
        <v>买</v>
      </c>
      <c r="G187" s="4" t="str">
        <f t="shared" ca="1" si="9"/>
        <v/>
      </c>
      <c r="H187" s="3">
        <f ca="1">IF(F186="买",B187/B186-1,计算结果!B$21*(计算结果!B$22*(B187/B186-1)+(1-计算结果!B$22)*(K187/K186-1-IF(G187=1,计算结果!B$16,0))))-IF(AND(计算结果!B$21=0,G187=1),计算结果!B$16,0)</f>
        <v>-3.8131871460156841E-2</v>
      </c>
      <c r="I187" s="2">
        <f t="shared" ca="1" si="10"/>
        <v>2.5672573993511087</v>
      </c>
      <c r="J187" s="3">
        <f ca="1">1-I187/MAX(I$2:I187)</f>
        <v>7.335434173669475E-2</v>
      </c>
      <c r="K187" s="21">
        <v>114.74</v>
      </c>
      <c r="L187" s="37">
        <v>2.1758000000000002</v>
      </c>
    </row>
    <row r="188" spans="1:12" hidden="1" x14ac:dyDescent="0.15">
      <c r="A188" s="1">
        <v>39370</v>
      </c>
      <c r="B188" s="16">
        <v>3.1107999999999998</v>
      </c>
      <c r="C188" s="3">
        <f t="shared" si="8"/>
        <v>-2.0467283833994654E-2</v>
      </c>
      <c r="D188" s="3">
        <f>IFERROR(1-B188/MAX(B$2:B188),0)</f>
        <v>9.2320261437908613E-2</v>
      </c>
      <c r="E188" s="3">
        <f ca="1">IFERROR(B188/AVERAGE(OFFSET(B188,0,0,-计算结果!B$17,1))-1,B188/AVERAGE(OFFSET(B188,0,0,-ROW(),1))-1)</f>
        <v>0.4724144834940478</v>
      </c>
      <c r="F188" s="4" t="str">
        <f ca="1">IF(MONTH(A188)&lt;&gt;MONTH(A189),IF(OR(AND(E188&lt;计算结果!B$18,E188&gt;计算结果!B$19),E188&lt;计算结果!B$20),"买","卖"),F187)</f>
        <v>买</v>
      </c>
      <c r="G188" s="4" t="str">
        <f t="shared" ca="1" si="9"/>
        <v/>
      </c>
      <c r="H188" s="3">
        <f ca="1">IF(F187="买",B188/B187-1,计算结果!B$21*(计算结果!B$22*(B188/B187-1)+(1-计算结果!B$22)*(K188/K187-1-IF(G188=1,计算结果!B$16,0))))-IF(AND(计算结果!B$21=0,G188=1),计算结果!B$16,0)</f>
        <v>-2.0467283833994654E-2</v>
      </c>
      <c r="I188" s="2">
        <f t="shared" ca="1" si="10"/>
        <v>2.5147126134836668</v>
      </c>
      <c r="J188" s="3">
        <f ca="1">1-I188/MAX(I$2:I188)</f>
        <v>9.2320261437908613E-2</v>
      </c>
      <c r="K188" s="21">
        <v>114.36</v>
      </c>
      <c r="L188" s="37">
        <v>2.1107999999999998</v>
      </c>
    </row>
    <row r="189" spans="1:12" hidden="1" x14ac:dyDescent="0.15">
      <c r="A189" s="1">
        <v>39371</v>
      </c>
      <c r="B189" s="16">
        <v>3.1431</v>
      </c>
      <c r="C189" s="3">
        <f t="shared" si="8"/>
        <v>1.0383181175260381E-2</v>
      </c>
      <c r="D189" s="3">
        <f>IFERROR(1-B189/MAX(B$2:B189),0)</f>
        <v>8.2895658263305361E-2</v>
      </c>
      <c r="E189" s="3">
        <f ca="1">IFERROR(B189/AVERAGE(OFFSET(B189,0,0,-计算结果!B$17,1))-1,B189/AVERAGE(OFFSET(B189,0,0,-ROW(),1))-1)</f>
        <v>0.48385347060356776</v>
      </c>
      <c r="F189" s="4" t="str">
        <f ca="1">IF(MONTH(A189)&lt;&gt;MONTH(A190),IF(OR(AND(E189&lt;计算结果!B$18,E189&gt;计算结果!B$19),E189&lt;计算结果!B$20),"买","卖"),F188)</f>
        <v>买</v>
      </c>
      <c r="G189" s="4" t="str">
        <f t="shared" ca="1" si="9"/>
        <v/>
      </c>
      <c r="H189" s="3">
        <f ca="1">IF(F188="买",B189/B188-1,计算结果!B$21*(计算结果!B$22*(B189/B188-1)+(1-计算结果!B$22)*(K189/K188-1-IF(G189=1,计算结果!B$16,0))))-IF(AND(计算结果!B$21=0,G189=1),计算结果!B$16,0)</f>
        <v>1.0383181175260381E-2</v>
      </c>
      <c r="I189" s="2">
        <f t="shared" ca="1" si="10"/>
        <v>2.5408233301531804</v>
      </c>
      <c r="J189" s="3">
        <f ca="1">1-I189/MAX(I$2:I189)</f>
        <v>8.2895658263305361E-2</v>
      </c>
      <c r="K189" s="21">
        <v>114.22</v>
      </c>
      <c r="L189" s="37">
        <v>2.1431</v>
      </c>
    </row>
    <row r="190" spans="1:12" hidden="1" x14ac:dyDescent="0.15">
      <c r="A190" s="1">
        <v>39372</v>
      </c>
      <c r="B190" s="16">
        <v>3.2044999999999999</v>
      </c>
      <c r="C190" s="3">
        <f t="shared" si="8"/>
        <v>1.9534854124908518E-2</v>
      </c>
      <c r="D190" s="3">
        <f>IFERROR(1-B190/MAX(B$2:B190),0)</f>
        <v>6.4980158730158721E-2</v>
      </c>
      <c r="E190" s="3">
        <f ca="1">IFERROR(B190/AVERAGE(OFFSET(B190,0,0,-计算结果!B$17,1))-1,B190/AVERAGE(OFFSET(B190,0,0,-ROW(),1))-1)</f>
        <v>0.50874643739087322</v>
      </c>
      <c r="F190" s="4" t="str">
        <f ca="1">IF(MONTH(A190)&lt;&gt;MONTH(A191),IF(OR(AND(E190&lt;计算结果!B$18,E190&gt;计算结果!B$19),E190&lt;计算结果!B$20),"买","卖"),F189)</f>
        <v>买</v>
      </c>
      <c r="G190" s="4" t="str">
        <f t="shared" ca="1" si="9"/>
        <v/>
      </c>
      <c r="H190" s="3">
        <f ca="1">IF(F189="买",B190/B189-1,计算结果!B$21*(计算结果!B$22*(B190/B189-1)+(1-计算结果!B$22)*(K190/K189-1-IF(G190=1,计算结果!B$16,0))))-IF(AND(计算结果!B$21=0,G190=1),计算结果!B$16,0)</f>
        <v>1.9534854124908518E-2</v>
      </c>
      <c r="I190" s="2">
        <f t="shared" ca="1" si="10"/>
        <v>2.5904579432648869</v>
      </c>
      <c r="J190" s="3">
        <f ca="1">1-I190/MAX(I$2:I190)</f>
        <v>6.4980158730158832E-2</v>
      </c>
      <c r="K190" s="21">
        <v>113.94</v>
      </c>
      <c r="L190" s="37">
        <v>2.2044999999999999</v>
      </c>
    </row>
    <row r="191" spans="1:12" hidden="1" x14ac:dyDescent="0.15">
      <c r="A191" s="1">
        <v>39373</v>
      </c>
      <c r="B191" s="16">
        <v>3.1732</v>
      </c>
      <c r="C191" s="3">
        <f t="shared" si="8"/>
        <v>-9.76751443282875E-3</v>
      </c>
      <c r="D191" s="3">
        <f>IFERROR(1-B191/MAX(B$2:B191),0)</f>
        <v>7.4112978524743189E-2</v>
      </c>
      <c r="E191" s="3">
        <f ca="1">IFERROR(B191/AVERAGE(OFFSET(B191,0,0,-计算结果!B$17,1))-1,B191/AVERAGE(OFFSET(B191,0,0,-ROW(),1))-1)</f>
        <v>0.49013530664274163</v>
      </c>
      <c r="F191" s="4" t="str">
        <f ca="1">IF(MONTH(A191)&lt;&gt;MONTH(A192),IF(OR(AND(E191&lt;计算结果!B$18,E191&gt;计算结果!B$19),E191&lt;计算结果!B$20),"买","卖"),F190)</f>
        <v>买</v>
      </c>
      <c r="G191" s="4" t="str">
        <f t="shared" ca="1" si="9"/>
        <v/>
      </c>
      <c r="H191" s="3">
        <f ca="1">IF(F190="买",B191/B190-1,计算结果!B$21*(计算结果!B$22*(B191/B190-1)+(1-计算结果!B$22)*(K191/K190-1-IF(G191=1,计算结果!B$16,0))))-IF(AND(计算结果!B$21=0,G191=1),计算结果!B$16,0)</f>
        <v>-9.76751443282875E-3</v>
      </c>
      <c r="I191" s="2">
        <f t="shared" ca="1" si="10"/>
        <v>2.5651556079164113</v>
      </c>
      <c r="J191" s="3">
        <f ca="1">1-I191/MAX(I$2:I191)</f>
        <v>7.41129785247433E-2</v>
      </c>
      <c r="K191" s="21">
        <v>113.86</v>
      </c>
      <c r="L191" s="37">
        <v>2.1732</v>
      </c>
    </row>
    <row r="192" spans="1:12" hidden="1" x14ac:dyDescent="0.15">
      <c r="A192" s="1">
        <v>39374</v>
      </c>
      <c r="B192" s="16">
        <v>3.1173999999999999</v>
      </c>
      <c r="C192" s="3">
        <f t="shared" si="8"/>
        <v>-1.7584772469431464E-2</v>
      </c>
      <c r="D192" s="3">
        <f>IFERROR(1-B192/MAX(B$2:B192),0)</f>
        <v>9.0394491129785259E-2</v>
      </c>
      <c r="E192" s="3">
        <f ca="1">IFERROR(B192/AVERAGE(OFFSET(B192,0,0,-计算结果!B$17,1))-1,B192/AVERAGE(OFFSET(B192,0,0,-ROW(),1))-1)</f>
        <v>0.46038439907690831</v>
      </c>
      <c r="F192" s="4" t="str">
        <f ca="1">IF(MONTH(A192)&lt;&gt;MONTH(A193),IF(OR(AND(E192&lt;计算结果!B$18,E192&gt;计算结果!B$19),E192&lt;计算结果!B$20),"买","卖"),F191)</f>
        <v>买</v>
      </c>
      <c r="G192" s="4" t="str">
        <f t="shared" ca="1" si="9"/>
        <v/>
      </c>
      <c r="H192" s="3">
        <f ca="1">IF(F191="买",B192/B191-1,计算结果!B$21*(计算结果!B$22*(B192/B191-1)+(1-计算结果!B$22)*(K192/K191-1-IF(G192=1,计算结果!B$16,0))))-IF(AND(计算结果!B$21=0,G192=1),计算结果!B$16,0)</f>
        <v>-1.7584772469431464E-2</v>
      </c>
      <c r="I192" s="2">
        <f t="shared" ca="1" si="10"/>
        <v>2.5200479302025149</v>
      </c>
      <c r="J192" s="3">
        <f ca="1">1-I192/MAX(I$2:I192)</f>
        <v>9.0394491129785259E-2</v>
      </c>
      <c r="K192" s="21">
        <v>113.67</v>
      </c>
      <c r="L192" s="37">
        <v>2.1173999999999999</v>
      </c>
    </row>
    <row r="193" spans="1:12" hidden="1" x14ac:dyDescent="0.15">
      <c r="A193" s="1">
        <v>39377</v>
      </c>
      <c r="B193" s="16">
        <v>2.9956</v>
      </c>
      <c r="C193" s="3">
        <f t="shared" si="8"/>
        <v>-3.9071020722396876E-2</v>
      </c>
      <c r="D193" s="3">
        <f>IFERROR(1-B193/MAX(B$2:B193),0)</f>
        <v>0.12593370681605975</v>
      </c>
      <c r="E193" s="3">
        <f ca="1">IFERROR(B193/AVERAGE(OFFSET(B193,0,0,-计算结果!B$17,1))-1,B193/AVERAGE(OFFSET(B193,0,0,-ROW(),1))-1)</f>
        <v>0.40038396688681233</v>
      </c>
      <c r="F193" s="4" t="str">
        <f ca="1">IF(MONTH(A193)&lt;&gt;MONTH(A194),IF(OR(AND(E193&lt;计算结果!B$18,E193&gt;计算结果!B$19),E193&lt;计算结果!B$20),"买","卖"),F192)</f>
        <v>买</v>
      </c>
      <c r="G193" s="4" t="str">
        <f t="shared" ca="1" si="9"/>
        <v/>
      </c>
      <c r="H193" s="3">
        <f ca="1">IF(F192="买",B193/B192-1,计算结果!B$21*(计算结果!B$22*(B193/B192-1)+(1-计算结果!B$22)*(K193/K192-1-IF(G193=1,计算结果!B$16,0))))-IF(AND(计算结果!B$21=0,G193=1),计算结果!B$16,0)</f>
        <v>-3.9071020722396876E-2</v>
      </c>
      <c r="I193" s="2">
        <f t="shared" ca="1" si="10"/>
        <v>2.4215870853001391</v>
      </c>
      <c r="J193" s="3">
        <f ca="1">1-I193/MAX(I$2:I193)</f>
        <v>0.12593370681605986</v>
      </c>
      <c r="K193" s="21">
        <v>113.38</v>
      </c>
      <c r="L193" s="37">
        <v>1.9956</v>
      </c>
    </row>
    <row r="194" spans="1:12" hidden="1" x14ac:dyDescent="0.15">
      <c r="A194" s="1">
        <v>39378</v>
      </c>
      <c r="B194" s="16">
        <v>2.9527000000000001</v>
      </c>
      <c r="C194" s="3">
        <f t="shared" si="8"/>
        <v>-1.4321004139404403E-2</v>
      </c>
      <c r="D194" s="3">
        <f>IFERROR(1-B194/MAX(B$2:B194),0)</f>
        <v>0.13845121381886083</v>
      </c>
      <c r="E194" s="3">
        <f ca="1">IFERROR(B194/AVERAGE(OFFSET(B194,0,0,-计算结果!B$17,1))-1,B194/AVERAGE(OFFSET(B194,0,0,-ROW(),1))-1)</f>
        <v>0.37761431225058306</v>
      </c>
      <c r="F194" s="4" t="str">
        <f ca="1">IF(MONTH(A194)&lt;&gt;MONTH(A195),IF(OR(AND(E194&lt;计算结果!B$18,E194&gt;计算结果!B$19),E194&lt;计算结果!B$20),"买","卖"),F193)</f>
        <v>买</v>
      </c>
      <c r="G194" s="4" t="str">
        <f t="shared" ca="1" si="9"/>
        <v/>
      </c>
      <c r="H194" s="3">
        <f ca="1">IF(F193="买",B194/B193-1,计算结果!B$21*(计算结果!B$22*(B194/B193-1)+(1-计算结果!B$22)*(K194/K193-1-IF(G194=1,计算结果!B$16,0))))-IF(AND(计算结果!B$21=0,G194=1),计算结果!B$16,0)</f>
        <v>-1.4321004139404403E-2</v>
      </c>
      <c r="I194" s="2">
        <f t="shared" ca="1" si="10"/>
        <v>2.3869075266276276</v>
      </c>
      <c r="J194" s="3">
        <f ca="1">1-I194/MAX(I$2:I194)</f>
        <v>0.13845121381886083</v>
      </c>
      <c r="K194" s="21">
        <v>113.57</v>
      </c>
      <c r="L194" s="37">
        <v>1.9527000000000001</v>
      </c>
    </row>
    <row r="195" spans="1:12" hidden="1" x14ac:dyDescent="0.15">
      <c r="A195" s="1">
        <v>39379</v>
      </c>
      <c r="B195" s="16">
        <v>2.8852000000000002</v>
      </c>
      <c r="C195" s="3">
        <f t="shared" si="8"/>
        <v>-2.286043282419481E-2</v>
      </c>
      <c r="D195" s="3">
        <f>IFERROR(1-B195/MAX(B$2:B195),0)</f>
        <v>0.15814659197012138</v>
      </c>
      <c r="E195" s="3">
        <f ca="1">IFERROR(B195/AVERAGE(OFFSET(B195,0,0,-计算结果!B$17,1))-1,B195/AVERAGE(OFFSET(B195,0,0,-ROW(),1))-1)</f>
        <v>0.34372407276526418</v>
      </c>
      <c r="F195" s="4" t="str">
        <f ca="1">IF(MONTH(A195)&lt;&gt;MONTH(A196),IF(OR(AND(E195&lt;计算结果!B$18,E195&gt;计算结果!B$19),E195&lt;计算结果!B$20),"买","卖"),F194)</f>
        <v>买</v>
      </c>
      <c r="G195" s="4" t="str">
        <f t="shared" ca="1" si="9"/>
        <v/>
      </c>
      <c r="H195" s="3">
        <f ca="1">IF(F194="买",B195/B194-1,计算结果!B$21*(计算结果!B$22*(B195/B194-1)+(1-计算结果!B$22)*(K195/K194-1-IF(G195=1,计算结果!B$16,0))))-IF(AND(计算结果!B$21=0,G195=1),计算结果!B$16,0)</f>
        <v>-2.286043282419481E-2</v>
      </c>
      <c r="I195" s="2">
        <f t="shared" ca="1" si="10"/>
        <v>2.3323417874575916</v>
      </c>
      <c r="J195" s="3">
        <f ca="1">1-I195/MAX(I$2:I195)</f>
        <v>0.15814659197012149</v>
      </c>
      <c r="K195" s="21">
        <v>113.62</v>
      </c>
      <c r="L195" s="37">
        <v>1.8852</v>
      </c>
    </row>
    <row r="196" spans="1:12" hidden="1" x14ac:dyDescent="0.15">
      <c r="A196" s="1">
        <v>39380</v>
      </c>
      <c r="B196" s="16">
        <v>2.6421999999999999</v>
      </c>
      <c r="C196" s="3">
        <f t="shared" ref="C196:C259" si="11">IFERROR(B196/B195-1,0)</f>
        <v>-8.4222930819354058E-2</v>
      </c>
      <c r="D196" s="3">
        <f>IFERROR(1-B196/MAX(B$2:B196),0)</f>
        <v>0.22904995331465927</v>
      </c>
      <c r="E196" s="3">
        <f ca="1">IFERROR(B196/AVERAGE(OFFSET(B196,0,0,-计算结果!B$17,1))-1,B196/AVERAGE(OFFSET(B196,0,0,-ROW(),1))-1)</f>
        <v>0.22909850984964875</v>
      </c>
      <c r="F196" s="4" t="str">
        <f ca="1">IF(MONTH(A196)&lt;&gt;MONTH(A197),IF(OR(AND(E196&lt;计算结果!B$18,E196&gt;计算结果!B$19),E196&lt;计算结果!B$20),"买","卖"),F195)</f>
        <v>买</v>
      </c>
      <c r="G196" s="4" t="str">
        <f t="shared" ca="1" si="9"/>
        <v/>
      </c>
      <c r="H196" s="3">
        <f ca="1">IF(F195="买",B196/B195-1,计算结果!B$21*(计算结果!B$22*(B196/B195-1)+(1-计算结果!B$22)*(K196/K195-1-IF(G196=1,计算结果!B$16,0))))-IF(AND(计算结果!B$21=0,G196=1),计算结果!B$16,0)</f>
        <v>-8.4222930819354058E-2</v>
      </c>
      <c r="I196" s="2">
        <f t="shared" ca="1" si="10"/>
        <v>2.1359051264454623</v>
      </c>
      <c r="J196" s="3">
        <f ca="1">1-I196/MAX(I$2:I196)</f>
        <v>0.22904995331465938</v>
      </c>
      <c r="K196" s="21">
        <v>113.37</v>
      </c>
      <c r="L196" s="37">
        <v>1.6422000000000001</v>
      </c>
    </row>
    <row r="197" spans="1:12" hidden="1" x14ac:dyDescent="0.15">
      <c r="A197" s="1">
        <v>39381</v>
      </c>
      <c r="B197" s="16">
        <v>2.6508000000000003</v>
      </c>
      <c r="C197" s="3">
        <f t="shared" si="11"/>
        <v>3.2548633714331032E-3</v>
      </c>
      <c r="D197" s="3">
        <f>IFERROR(1-B197/MAX(B$2:B197),0)</f>
        <v>0.22654061624649857</v>
      </c>
      <c r="E197" s="3">
        <f ca="1">IFERROR(B197/AVERAGE(OFFSET(B197,0,0,-计算结果!B$17,1))-1,B197/AVERAGE(OFFSET(B197,0,0,-ROW(),1))-1)</f>
        <v>0.23163429841500416</v>
      </c>
      <c r="F197" s="4" t="str">
        <f ca="1">IF(MONTH(A197)&lt;&gt;MONTH(A198),IF(OR(AND(E197&lt;计算结果!B$18,E197&gt;计算结果!B$19),E197&lt;计算结果!B$20),"买","卖"),F196)</f>
        <v>买</v>
      </c>
      <c r="G197" s="4" t="str">
        <f t="shared" ca="1" si="9"/>
        <v/>
      </c>
      <c r="H197" s="3">
        <f ca="1">IF(F196="买",B197/B196-1,计算结果!B$21*(计算结果!B$22*(B197/B196-1)+(1-计算结果!B$22)*(K197/K196-1-IF(G197=1,计算结果!B$16,0))))-IF(AND(计算结果!B$21=0,G197=1),计算结果!B$16,0)</f>
        <v>3.2548633714331032E-3</v>
      </c>
      <c r="I197" s="2">
        <f t="shared" ca="1" si="10"/>
        <v>2.1428572058063859</v>
      </c>
      <c r="J197" s="3">
        <f ca="1">1-I197/MAX(I$2:I197)</f>
        <v>0.22654061624649857</v>
      </c>
      <c r="K197" s="21">
        <v>113.37</v>
      </c>
      <c r="L197" s="37">
        <v>1.6508</v>
      </c>
    </row>
    <row r="198" spans="1:12" hidden="1" x14ac:dyDescent="0.15">
      <c r="A198" s="1">
        <v>39384</v>
      </c>
      <c r="B198" s="16">
        <v>2.6476999999999999</v>
      </c>
      <c r="C198" s="3">
        <f t="shared" si="11"/>
        <v>-1.1694582767467487E-3</v>
      </c>
      <c r="D198" s="3">
        <f>IFERROR(1-B198/MAX(B$2:B198),0)</f>
        <v>0.22744514472455646</v>
      </c>
      <c r="E198" s="3">
        <f ca="1">IFERROR(B198/AVERAGE(OFFSET(B198,0,0,-计算结果!B$17,1))-1,B198/AVERAGE(OFFSET(B198,0,0,-ROW(),1))-1)</f>
        <v>0.22875815299778934</v>
      </c>
      <c r="F198" s="4" t="str">
        <f ca="1">IF(MONTH(A198)&lt;&gt;MONTH(A199),IF(OR(AND(E198&lt;计算结果!B$18,E198&gt;计算结果!B$19),E198&lt;计算结果!B$20),"买","卖"),F197)</f>
        <v>买</v>
      </c>
      <c r="G198" s="4" t="str">
        <f t="shared" ca="1" si="9"/>
        <v/>
      </c>
      <c r="H198" s="3">
        <f ca="1">IF(F197="买",B198/B197-1,计算结果!B$21*(计算结果!B$22*(B198/B197-1)+(1-计算结果!B$22)*(K198/K197-1-IF(G198=1,计算结果!B$16,0))))-IF(AND(计算结果!B$21=0,G198=1),计算结果!B$16,0)</f>
        <v>-1.1694582767467487E-3</v>
      </c>
      <c r="I198" s="2">
        <f t="shared" ca="1" si="10"/>
        <v>2.140351223711169</v>
      </c>
      <c r="J198" s="3">
        <f ca="1">1-I198/MAX(I$2:I198)</f>
        <v>0.22744514472455657</v>
      </c>
      <c r="K198" s="21">
        <v>113.69</v>
      </c>
      <c r="L198" s="37">
        <v>1.6476999999999999</v>
      </c>
    </row>
    <row r="199" spans="1:12" hidden="1" x14ac:dyDescent="0.15">
      <c r="A199" s="1">
        <v>39385</v>
      </c>
      <c r="B199" s="16">
        <v>2.7159</v>
      </c>
      <c r="C199" s="3">
        <f t="shared" si="11"/>
        <v>2.5758205234732046E-2</v>
      </c>
      <c r="D199" s="3">
        <f>IFERROR(1-B199/MAX(B$2:B199),0)</f>
        <v>0.20754551820728295</v>
      </c>
      <c r="E199" s="3">
        <f ca="1">IFERROR(B199/AVERAGE(OFFSET(B199,0,0,-计算结果!B$17,1))-1,B199/AVERAGE(OFFSET(B199,0,0,-ROW(),1))-1)</f>
        <v>0.25875325076602196</v>
      </c>
      <c r="F199" s="4" t="str">
        <f ca="1">IF(MONTH(A199)&lt;&gt;MONTH(A200),IF(OR(AND(E199&lt;计算结果!B$18,E199&gt;计算结果!B$19),E199&lt;计算结果!B$20),"买","卖"),F198)</f>
        <v>买</v>
      </c>
      <c r="G199" s="4" t="str">
        <f t="shared" ca="1" si="9"/>
        <v/>
      </c>
      <c r="H199" s="3">
        <f ca="1">IF(F198="买",B199/B198-1,计算结果!B$21*(计算结果!B$22*(B199/B198-1)+(1-计算结果!B$22)*(K199/K198-1-IF(G199=1,计算结果!B$16,0))))-IF(AND(计算结果!B$21=0,G199=1),计算结果!B$16,0)</f>
        <v>2.5758205234732046E-2</v>
      </c>
      <c r="I199" s="2">
        <f t="shared" ca="1" si="10"/>
        <v>2.1954828298059312</v>
      </c>
      <c r="J199" s="3">
        <f ca="1">1-I199/MAX(I$2:I199)</f>
        <v>0.20754551820728295</v>
      </c>
      <c r="K199" s="21">
        <v>113.71</v>
      </c>
      <c r="L199" s="37">
        <v>1.7159</v>
      </c>
    </row>
    <row r="200" spans="1:12" hidden="1" x14ac:dyDescent="0.15">
      <c r="A200" s="1">
        <v>39386</v>
      </c>
      <c r="B200" s="16">
        <v>2.8412999999999999</v>
      </c>
      <c r="C200" s="3">
        <f t="shared" si="11"/>
        <v>4.6172539489671927E-2</v>
      </c>
      <c r="D200" s="3">
        <f>IFERROR(1-B200/MAX(B$2:B200),0)</f>
        <v>0.17095588235294124</v>
      </c>
      <c r="E200" s="3">
        <f ca="1">IFERROR(B200/AVERAGE(OFFSET(B200,0,0,-计算结果!B$17,1))-1,B200/AVERAGE(OFFSET(B200,0,0,-ROW(),1))-1)</f>
        <v>0.31477952592766889</v>
      </c>
      <c r="F200" s="4" t="str">
        <f ca="1">IF(MONTH(A200)&lt;&gt;MONTH(A201),IF(OR(AND(E200&lt;计算结果!B$18,E200&gt;计算结果!B$19),E200&lt;计算结果!B$20),"买","卖"),F199)</f>
        <v>买</v>
      </c>
      <c r="G200" s="4" t="str">
        <f t="shared" ca="1" si="9"/>
        <v/>
      </c>
      <c r="H200" s="3">
        <f ca="1">IF(F199="买",B200/B199-1,计算结果!B$21*(计算结果!B$22*(B200/B199-1)+(1-计算结果!B$22)*(K200/K199-1-IF(G200=1,计算结果!B$16,0))))-IF(AND(计算结果!B$21=0,G200=1),计算结果!B$16,0)</f>
        <v>4.6172539489671927E-2</v>
      </c>
      <c r="I200" s="2">
        <f t="shared" ca="1" si="10"/>
        <v>2.2968538474640421</v>
      </c>
      <c r="J200" s="3">
        <f ca="1">1-I200/MAX(I$2:I200)</f>
        <v>0.17095588235294135</v>
      </c>
      <c r="K200" s="21">
        <v>114.03</v>
      </c>
      <c r="L200" s="37">
        <v>1.8412999999999999</v>
      </c>
    </row>
    <row r="201" spans="1:12" hidden="1" x14ac:dyDescent="0.15">
      <c r="A201" s="1">
        <v>39387</v>
      </c>
      <c r="B201" s="16">
        <v>2.7277</v>
      </c>
      <c r="C201" s="3">
        <f t="shared" si="11"/>
        <v>-3.9981698518283815E-2</v>
      </c>
      <c r="D201" s="3">
        <f>IFERROR(1-B201/MAX(B$2:B201),0)</f>
        <v>0.20410247432306261</v>
      </c>
      <c r="E201" s="3">
        <f ca="1">IFERROR(B201/AVERAGE(OFFSET(B201,0,0,-计算结果!B$17,1))-1,B201/AVERAGE(OFFSET(B201,0,0,-ROW(),1))-1)</f>
        <v>0.26055973529031173</v>
      </c>
      <c r="F201" s="4" t="str">
        <f ca="1">IF(MONTH(A201)&lt;&gt;MONTH(A202),IF(OR(AND(E201&lt;计算结果!B$18,E201&gt;计算结果!B$19),E201&lt;计算结果!B$20),"买","卖"),F200)</f>
        <v>买</v>
      </c>
      <c r="G201" s="4" t="str">
        <f t="shared" ca="1" si="9"/>
        <v/>
      </c>
      <c r="H201" s="3">
        <f ca="1">IF(F200="买",B201/B200-1,计算结果!B$21*(计算结果!B$22*(B201/B200-1)+(1-计算结果!B$22)*(K201/K200-1-IF(G201=1,计算结果!B$16,0))))-IF(AND(计算结果!B$21=0,G201=1),计算结果!B$16,0)</f>
        <v>-3.9981698518283815E-2</v>
      </c>
      <c r="I201" s="2">
        <f t="shared" ca="1" si="10"/>
        <v>2.2050217293941747</v>
      </c>
      <c r="J201" s="3">
        <f ca="1">1-I201/MAX(I$2:I201)</f>
        <v>0.20410247432306261</v>
      </c>
      <c r="K201" s="21">
        <v>113.9</v>
      </c>
      <c r="L201" s="37">
        <v>1.7277</v>
      </c>
    </row>
    <row r="202" spans="1:12" hidden="1" x14ac:dyDescent="0.15">
      <c r="A202" s="1">
        <v>39388</v>
      </c>
      <c r="B202" s="16">
        <v>2.6654999999999998</v>
      </c>
      <c r="C202" s="3">
        <f t="shared" si="11"/>
        <v>-2.2803094181911621E-2</v>
      </c>
      <c r="D202" s="3">
        <f>IFERROR(1-B202/MAX(B$2:B202),0)</f>
        <v>0.22225140056022419</v>
      </c>
      <c r="E202" s="3">
        <f ca="1">IFERROR(B202/AVERAGE(OFFSET(B202,0,0,-计算结果!B$17,1))-1,B202/AVERAGE(OFFSET(B202,0,0,-ROW(),1))-1)</f>
        <v>0.23039604631161681</v>
      </c>
      <c r="F202" s="4" t="str">
        <f ca="1">IF(MONTH(A202)&lt;&gt;MONTH(A203),IF(OR(AND(E202&lt;计算结果!B$18,E202&gt;计算结果!B$19),E202&lt;计算结果!B$20),"买","卖"),F201)</f>
        <v>买</v>
      </c>
      <c r="G202" s="4" t="str">
        <f t="shared" ca="1" si="9"/>
        <v/>
      </c>
      <c r="H202" s="3">
        <f ca="1">IF(F201="买",B202/B201-1,计算结果!B$21*(计算结果!B$22*(B202/B201-1)+(1-计算结果!B$22)*(K202/K201-1-IF(G202=1,计算结果!B$16,0))))-IF(AND(计算结果!B$21=0,G202=1),计算结果!B$16,0)</f>
        <v>-2.2803094181911621E-2</v>
      </c>
      <c r="I202" s="2">
        <f t="shared" ca="1" si="10"/>
        <v>2.1547404112256379</v>
      </c>
      <c r="J202" s="3">
        <f ca="1">1-I202/MAX(I$2:I202)</f>
        <v>0.22225140056022419</v>
      </c>
      <c r="K202" s="21">
        <v>113.95</v>
      </c>
      <c r="L202" s="37">
        <v>1.6655</v>
      </c>
    </row>
    <row r="203" spans="1:12" hidden="1" x14ac:dyDescent="0.15">
      <c r="A203" s="1">
        <v>39391</v>
      </c>
      <c r="B203" s="16">
        <v>2.7464</v>
      </c>
      <c r="C203" s="3">
        <f t="shared" si="11"/>
        <v>3.0350778465578765E-2</v>
      </c>
      <c r="D203" s="3">
        <f>IFERROR(1-B203/MAX(B$2:B203),0)</f>
        <v>0.19864612511671342</v>
      </c>
      <c r="E203" s="3">
        <f ca="1">IFERROR(B203/AVERAGE(OFFSET(B203,0,0,-计算结果!B$17,1))-1,B203/AVERAGE(OFFSET(B203,0,0,-ROW(),1))-1)</f>
        <v>0.2660614316369756</v>
      </c>
      <c r="F203" s="4" t="str">
        <f ca="1">IF(MONTH(A203)&lt;&gt;MONTH(A204),IF(OR(AND(E203&lt;计算结果!B$18,E203&gt;计算结果!B$19),E203&lt;计算结果!B$20),"买","卖"),F202)</f>
        <v>买</v>
      </c>
      <c r="G203" s="4" t="str">
        <f t="shared" ca="1" si="9"/>
        <v/>
      </c>
      <c r="H203" s="3">
        <f ca="1">IF(F202="买",B203/B202-1,计算结果!B$21*(计算结果!B$22*(B203/B202-1)+(1-计算结果!B$22)*(K203/K202-1-IF(G203=1,计算结果!B$16,0))))-IF(AND(计算结果!B$21=0,G203=1),计算结果!B$16,0)</f>
        <v>3.0350778465578765E-2</v>
      </c>
      <c r="I203" s="2">
        <f t="shared" ca="1" si="10"/>
        <v>2.2201384600975773</v>
      </c>
      <c r="J203" s="3">
        <f ca="1">1-I203/MAX(I$2:I203)</f>
        <v>0.19864612511671331</v>
      </c>
      <c r="K203" s="21">
        <v>113.92</v>
      </c>
      <c r="L203" s="37">
        <v>1.7464</v>
      </c>
    </row>
    <row r="204" spans="1:12" hidden="1" x14ac:dyDescent="0.15">
      <c r="A204" s="1">
        <v>39392</v>
      </c>
      <c r="B204" s="16">
        <v>2.7694999999999999</v>
      </c>
      <c r="C204" s="3">
        <f t="shared" si="11"/>
        <v>8.4110107777453091E-3</v>
      </c>
      <c r="D204" s="3">
        <f>IFERROR(1-B204/MAX(B$2:B204),0)</f>
        <v>0.19190592903828207</v>
      </c>
      <c r="E204" s="3">
        <f ca="1">IFERROR(B204/AVERAGE(OFFSET(B204,0,0,-计算结果!B$17,1))-1,B204/AVERAGE(OFFSET(B204,0,0,-ROW(),1))-1)</f>
        <v>0.27497236694519667</v>
      </c>
      <c r="F204" s="4" t="str">
        <f ca="1">IF(MONTH(A204)&lt;&gt;MONTH(A205),IF(OR(AND(E204&lt;计算结果!B$18,E204&gt;计算结果!B$19),E204&lt;计算结果!B$20),"买","卖"),F203)</f>
        <v>买</v>
      </c>
      <c r="G204" s="4" t="str">
        <f t="shared" ca="1" si="9"/>
        <v/>
      </c>
      <c r="H204" s="3">
        <f ca="1">IF(F203="买",B204/B203-1,计算结果!B$21*(计算结果!B$22*(B204/B203-1)+(1-计算结果!B$22)*(K204/K203-1-IF(G204=1,计算结果!B$16,0))))-IF(AND(计算结果!B$21=0,G204=1),计算结果!B$16,0)</f>
        <v>8.4110107777453091E-3</v>
      </c>
      <c r="I204" s="2">
        <f t="shared" ca="1" si="10"/>
        <v>2.2388120686135449</v>
      </c>
      <c r="J204" s="3">
        <f ca="1">1-I204/MAX(I$2:I204)</f>
        <v>0.19190592903828207</v>
      </c>
      <c r="K204" s="21">
        <v>113.75</v>
      </c>
      <c r="L204" s="37">
        <v>1.7695000000000001</v>
      </c>
    </row>
    <row r="205" spans="1:12" hidden="1" x14ac:dyDescent="0.15">
      <c r="A205" s="1">
        <v>39393</v>
      </c>
      <c r="B205" s="16">
        <v>2.762</v>
      </c>
      <c r="C205" s="3">
        <f t="shared" si="11"/>
        <v>-2.7080700487451814E-3</v>
      </c>
      <c r="D205" s="3">
        <f>IFERROR(1-B205/MAX(B$2:B205),0)</f>
        <v>0.19409430438842201</v>
      </c>
      <c r="E205" s="3">
        <f ca="1">IFERROR(B205/AVERAGE(OFFSET(B205,0,0,-计算结果!B$17,1))-1,B205/AVERAGE(OFFSET(B205,0,0,-ROW(),1))-1)</f>
        <v>0.26982953641422913</v>
      </c>
      <c r="F205" s="4" t="str">
        <f ca="1">IF(MONTH(A205)&lt;&gt;MONTH(A206),IF(OR(AND(E205&lt;计算结果!B$18,E205&gt;计算结果!B$19),E205&lt;计算结果!B$20),"买","卖"),F204)</f>
        <v>买</v>
      </c>
      <c r="G205" s="4" t="str">
        <f t="shared" ca="1" si="9"/>
        <v/>
      </c>
      <c r="H205" s="3">
        <f ca="1">IF(F204="买",B205/B204-1,计算结果!B$21*(计算结果!B$22*(B205/B204-1)+(1-计算结果!B$22)*(K205/K204-1-IF(G205=1,计算结果!B$16,0))))-IF(AND(计算结果!B$21=0,G205=1),计算结果!B$16,0)</f>
        <v>-2.7080700487451814E-3</v>
      </c>
      <c r="I205" s="2">
        <f t="shared" ca="1" si="10"/>
        <v>2.2327492087057634</v>
      </c>
      <c r="J205" s="3">
        <f ca="1">1-I205/MAX(I$2:I205)</f>
        <v>0.19409430438842201</v>
      </c>
      <c r="K205" s="21">
        <v>113.83</v>
      </c>
      <c r="L205" s="37">
        <v>1.762</v>
      </c>
    </row>
    <row r="206" spans="1:12" hidden="1" x14ac:dyDescent="0.15">
      <c r="A206" s="1">
        <v>39394</v>
      </c>
      <c r="B206" s="16">
        <v>2.6856</v>
      </c>
      <c r="C206" s="3">
        <f t="shared" si="11"/>
        <v>-2.7661115133960856E-2</v>
      </c>
      <c r="D206" s="3">
        <f>IFERROR(1-B206/MAX(B$2:B206),0)</f>
        <v>0.21638655462184875</v>
      </c>
      <c r="E206" s="3">
        <f ca="1">IFERROR(B206/AVERAGE(OFFSET(B206,0,0,-计算结果!B$17,1))-1,B206/AVERAGE(OFFSET(B206,0,0,-ROW(),1))-1)</f>
        <v>0.2332926378512783</v>
      </c>
      <c r="F206" s="4" t="str">
        <f ca="1">IF(MONTH(A206)&lt;&gt;MONTH(A207),IF(OR(AND(E206&lt;计算结果!B$18,E206&gt;计算结果!B$19),E206&lt;计算结果!B$20),"买","卖"),F205)</f>
        <v>买</v>
      </c>
      <c r="G206" s="4" t="str">
        <f t="shared" ca="1" si="9"/>
        <v/>
      </c>
      <c r="H206" s="3">
        <f ca="1">IF(F205="买",B206/B205-1,计算结果!B$21*(计算结果!B$22*(B206/B205-1)+(1-计算结果!B$22)*(K206/K205-1-IF(G206=1,计算结果!B$16,0))))-IF(AND(计算结果!B$21=0,G206=1),计算结果!B$16,0)</f>
        <v>-2.7661115133960856E-2</v>
      </c>
      <c r="I206" s="2">
        <f t="shared" ca="1" si="10"/>
        <v>2.1709888757784932</v>
      </c>
      <c r="J206" s="3">
        <f ca="1">1-I206/MAX(I$2:I206)</f>
        <v>0.21638655462184875</v>
      </c>
      <c r="K206" s="21">
        <v>113.5</v>
      </c>
      <c r="L206" s="37">
        <v>1.6856</v>
      </c>
    </row>
    <row r="207" spans="1:12" hidden="1" x14ac:dyDescent="0.15">
      <c r="A207" s="1">
        <v>39395</v>
      </c>
      <c r="B207" s="16">
        <v>2.7012</v>
      </c>
      <c r="C207" s="3">
        <f t="shared" si="11"/>
        <v>5.8087578194816469E-3</v>
      </c>
      <c r="D207" s="3">
        <f>IFERROR(1-B207/MAX(B$2:B207),0)</f>
        <v>0.21183473389355745</v>
      </c>
      <c r="E207" s="3">
        <f ca="1">IFERROR(B207/AVERAGE(OFFSET(B207,0,0,-计算结果!B$17,1))-1,B207/AVERAGE(OFFSET(B207,0,0,-ROW(),1))-1)</f>
        <v>0.23901028309117089</v>
      </c>
      <c r="F207" s="4" t="str">
        <f ca="1">IF(MONTH(A207)&lt;&gt;MONTH(A208),IF(OR(AND(E207&lt;计算结果!B$18,E207&gt;计算结果!B$19),E207&lt;计算结果!B$20),"买","卖"),F206)</f>
        <v>买</v>
      </c>
      <c r="G207" s="4" t="str">
        <f t="shared" ca="1" si="9"/>
        <v/>
      </c>
      <c r="H207" s="3">
        <f ca="1">IF(F206="买",B207/B206-1,计算结果!B$21*(计算结果!B$22*(B207/B206-1)+(1-计算结果!B$22)*(K207/K206-1-IF(G207=1,计算结果!B$16,0))))-IF(AND(计算结果!B$21=0,G207=1),计算结果!B$16,0)</f>
        <v>5.8087578194816469E-3</v>
      </c>
      <c r="I207" s="2">
        <f t="shared" ca="1" si="10"/>
        <v>2.1835996243866793</v>
      </c>
      <c r="J207" s="3">
        <f ca="1">1-I207/MAX(I$2:I207)</f>
        <v>0.21183473389355734</v>
      </c>
      <c r="K207" s="21">
        <v>113.54</v>
      </c>
      <c r="L207" s="37">
        <v>1.7012</v>
      </c>
    </row>
    <row r="208" spans="1:12" hidden="1" x14ac:dyDescent="0.15">
      <c r="A208" s="1">
        <v>39398</v>
      </c>
      <c r="B208" s="16">
        <v>2.7536</v>
      </c>
      <c r="C208" s="3">
        <f t="shared" si="11"/>
        <v>1.9398785724862977E-2</v>
      </c>
      <c r="D208" s="3">
        <f>IFERROR(1-B208/MAX(B$2:B208),0)</f>
        <v>0.19654528478057887</v>
      </c>
      <c r="E208" s="3">
        <f ca="1">IFERROR(B208/AVERAGE(OFFSET(B208,0,0,-计算结果!B$17,1))-1,B208/AVERAGE(OFFSET(B208,0,0,-ROW(),1))-1)</f>
        <v>0.26144259790315472</v>
      </c>
      <c r="F208" s="4" t="str">
        <f ca="1">IF(MONTH(A208)&lt;&gt;MONTH(A209),IF(OR(AND(E208&lt;计算结果!B$18,E208&gt;计算结果!B$19),E208&lt;计算结果!B$20),"买","卖"),F207)</f>
        <v>买</v>
      </c>
      <c r="G208" s="4" t="str">
        <f t="shared" ca="1" si="9"/>
        <v/>
      </c>
      <c r="H208" s="3">
        <f ca="1">IF(F207="买",B208/B207-1,计算结果!B$21*(计算结果!B$22*(B208/B207-1)+(1-计算结果!B$22)*(K208/K207-1-IF(G208=1,计算结果!B$16,0))))-IF(AND(计算结果!B$21=0,G208=1),计算结果!B$16,0)</f>
        <v>1.9398785724862977E-2</v>
      </c>
      <c r="I208" s="2">
        <f t="shared" ca="1" si="10"/>
        <v>2.2259588056090478</v>
      </c>
      <c r="J208" s="3">
        <f ca="1">1-I208/MAX(I$2:I208)</f>
        <v>0.19654528478057887</v>
      </c>
      <c r="K208" s="21">
        <v>113.55</v>
      </c>
      <c r="L208" s="37">
        <v>1.7536</v>
      </c>
    </row>
    <row r="209" spans="1:12" hidden="1" x14ac:dyDescent="0.15">
      <c r="A209" s="1">
        <v>39399</v>
      </c>
      <c r="B209" s="16">
        <v>2.7827000000000002</v>
      </c>
      <c r="C209" s="3">
        <f t="shared" si="11"/>
        <v>1.0567983730389363E-2</v>
      </c>
      <c r="D209" s="3">
        <f>IFERROR(1-B209/MAX(B$2:B209),0)</f>
        <v>0.18805438842203548</v>
      </c>
      <c r="E209" s="3">
        <f ca="1">IFERROR(B209/AVERAGE(OFFSET(B209,0,0,-计算结果!B$17,1))-1,B209/AVERAGE(OFFSET(B209,0,0,-ROW(),1))-1)</f>
        <v>0.27309171491886475</v>
      </c>
      <c r="F209" s="4" t="str">
        <f ca="1">IF(MONTH(A209)&lt;&gt;MONTH(A210),IF(OR(AND(E209&lt;计算结果!B$18,E209&gt;计算结果!B$19),E209&lt;计算结果!B$20),"买","卖"),F208)</f>
        <v>买</v>
      </c>
      <c r="G209" s="4" t="str">
        <f t="shared" ca="1" si="9"/>
        <v/>
      </c>
      <c r="H209" s="3">
        <f ca="1">IF(F208="买",B209/B208-1,计算结果!B$21*(计算结果!B$22*(B209/B208-1)+(1-计算结果!B$22)*(K209/K208-1-IF(G209=1,计算结果!B$16,0))))-IF(AND(计算结果!B$21=0,G209=1),计算结果!B$16,0)</f>
        <v>1.0567983730389363E-2</v>
      </c>
      <c r="I209" s="2">
        <f t="shared" ca="1" si="10"/>
        <v>2.2494827020512411</v>
      </c>
      <c r="J209" s="3">
        <f ca="1">1-I209/MAX(I$2:I209)</f>
        <v>0.18805438842203548</v>
      </c>
      <c r="K209" s="21">
        <v>113.54</v>
      </c>
      <c r="L209" s="37">
        <v>1.7827</v>
      </c>
    </row>
    <row r="210" spans="1:12" hidden="1" x14ac:dyDescent="0.15">
      <c r="A210" s="1">
        <v>39400</v>
      </c>
      <c r="B210" s="16">
        <v>2.8298000000000001</v>
      </c>
      <c r="C210" s="3">
        <f t="shared" si="11"/>
        <v>1.6926007115391606E-2</v>
      </c>
      <c r="D210" s="3">
        <f>IFERROR(1-B210/MAX(B$2:B210),0)</f>
        <v>0.17431139122315586</v>
      </c>
      <c r="E210" s="3">
        <f ca="1">IFERROR(B210/AVERAGE(OFFSET(B210,0,0,-计算结果!B$17,1))-1,B210/AVERAGE(OFFSET(B210,0,0,-ROW(),1))-1)</f>
        <v>0.2928175104809625</v>
      </c>
      <c r="F210" s="4" t="str">
        <f ca="1">IF(MONTH(A210)&lt;&gt;MONTH(A211),IF(OR(AND(E210&lt;计算结果!B$18,E210&gt;计算结果!B$19),E210&lt;计算结果!B$20),"买","卖"),F209)</f>
        <v>买</v>
      </c>
      <c r="G210" s="4" t="str">
        <f t="shared" ca="1" si="9"/>
        <v/>
      </c>
      <c r="H210" s="3">
        <f ca="1">IF(F209="买",B210/B209-1,计算结果!B$21*(计算结果!B$22*(B210/B209-1)+(1-计算结果!B$22)*(K210/K209-1-IF(G210=1,计算结果!B$16,0))))-IF(AND(计算结果!B$21=0,G210=1),计算结果!B$16,0)</f>
        <v>1.6926007115391606E-2</v>
      </c>
      <c r="I210" s="2">
        <f t="shared" ca="1" si="10"/>
        <v>2.2875574622721109</v>
      </c>
      <c r="J210" s="3">
        <f ca="1">1-I210/MAX(I$2:I210)</f>
        <v>0.17431139122315575</v>
      </c>
      <c r="K210" s="21">
        <v>113.49</v>
      </c>
      <c r="L210" s="37">
        <v>1.8298000000000001</v>
      </c>
    </row>
    <row r="211" spans="1:12" hidden="1" x14ac:dyDescent="0.15">
      <c r="A211" s="1">
        <v>39401</v>
      </c>
      <c r="B211" s="16">
        <v>2.7955000000000001</v>
      </c>
      <c r="C211" s="3">
        <f t="shared" si="11"/>
        <v>-1.2120997950385237E-2</v>
      </c>
      <c r="D211" s="3">
        <f>IFERROR(1-B211/MAX(B$2:B211),0)</f>
        <v>0.18431956115779646</v>
      </c>
      <c r="E211" s="3">
        <f ca="1">IFERROR(B211/AVERAGE(OFFSET(B211,0,0,-计算结果!B$17,1))-1,B211/AVERAGE(OFFSET(B211,0,0,-ROW(),1))-1)</f>
        <v>0.27546397988301607</v>
      </c>
      <c r="F211" s="4" t="str">
        <f ca="1">IF(MONTH(A211)&lt;&gt;MONTH(A212),IF(OR(AND(E211&lt;计算结果!B$18,E211&gt;计算结果!B$19),E211&lt;计算结果!B$20),"买","卖"),F210)</f>
        <v>买</v>
      </c>
      <c r="G211" s="4" t="str">
        <f t="shared" ca="1" si="9"/>
        <v/>
      </c>
      <c r="H211" s="3">
        <f ca="1">IF(F210="买",B211/B210-1,计算结果!B$21*(计算结果!B$22*(B211/B210-1)+(1-计算结果!B$22)*(K211/K210-1-IF(G211=1,计算结果!B$16,0))))-IF(AND(计算结果!B$21=0,G211=1),计算结果!B$16,0)</f>
        <v>-1.2120997950385237E-2</v>
      </c>
      <c r="I211" s="2">
        <f t="shared" ca="1" si="10"/>
        <v>2.2598299829605222</v>
      </c>
      <c r="J211" s="3">
        <f ca="1">1-I211/MAX(I$2:I211)</f>
        <v>0.18431956115779635</v>
      </c>
      <c r="K211" s="21">
        <v>113.5</v>
      </c>
      <c r="L211" s="37">
        <v>1.7955000000000001</v>
      </c>
    </row>
    <row r="212" spans="1:12" hidden="1" x14ac:dyDescent="0.15">
      <c r="A212" s="1">
        <v>39402</v>
      </c>
      <c r="B212" s="16">
        <v>2.8146</v>
      </c>
      <c r="C212" s="3">
        <f t="shared" si="11"/>
        <v>6.8324092291180971E-3</v>
      </c>
      <c r="D212" s="3">
        <f>IFERROR(1-B212/MAX(B$2:B212),0)</f>
        <v>0.17874649859943981</v>
      </c>
      <c r="E212" s="3">
        <f ca="1">IFERROR(B212/AVERAGE(OFFSET(B212,0,0,-计算结果!B$17,1))-1,B212/AVERAGE(OFFSET(B212,0,0,-ROW(),1))-1)</f>
        <v>0.28245124409824252</v>
      </c>
      <c r="F212" s="4" t="str">
        <f ca="1">IF(MONTH(A212)&lt;&gt;MONTH(A213),IF(OR(AND(E212&lt;计算结果!B$18,E212&gt;计算结果!B$19),E212&lt;计算结果!B$20),"买","卖"),F211)</f>
        <v>买</v>
      </c>
      <c r="G212" s="4" t="str">
        <f t="shared" ca="1" si="9"/>
        <v/>
      </c>
      <c r="H212" s="3">
        <f ca="1">IF(F211="买",B212/B211-1,计算结果!B$21*(计算结果!B$22*(B212/B211-1)+(1-计算结果!B$22)*(K212/K211-1-IF(G212=1,计算结果!B$16,0))))-IF(AND(计算结果!B$21=0,G212=1),计算结果!B$16,0)</f>
        <v>6.8324092291180971E-3</v>
      </c>
      <c r="I212" s="2">
        <f t="shared" ca="1" si="10"/>
        <v>2.2752700661923395</v>
      </c>
      <c r="J212" s="3">
        <f ca="1">1-I212/MAX(I$2:I212)</f>
        <v>0.1787464985994397</v>
      </c>
      <c r="K212" s="21">
        <v>113.51</v>
      </c>
      <c r="L212" s="37">
        <v>1.8146</v>
      </c>
    </row>
    <row r="213" spans="1:12" hidden="1" x14ac:dyDescent="0.15">
      <c r="A213" s="1">
        <v>39405</v>
      </c>
      <c r="B213" s="16">
        <v>2.8925999999999998</v>
      </c>
      <c r="C213" s="3">
        <f t="shared" si="11"/>
        <v>2.7712641227883195E-2</v>
      </c>
      <c r="D213" s="3">
        <f>IFERROR(1-B213/MAX(B$2:B213),0)</f>
        <v>0.15598739495798319</v>
      </c>
      <c r="E213" s="3">
        <f ca="1">IFERROR(B213/AVERAGE(OFFSET(B213,0,0,-计算结果!B$17,1))-1,B213/AVERAGE(OFFSET(B213,0,0,-ROW(),1))-1)</f>
        <v>0.31601738290680825</v>
      </c>
      <c r="F213" s="4" t="str">
        <f ca="1">IF(MONTH(A213)&lt;&gt;MONTH(A214),IF(OR(AND(E213&lt;计算结果!B$18,E213&gt;计算结果!B$19),E213&lt;计算结果!B$20),"买","卖"),F212)</f>
        <v>买</v>
      </c>
      <c r="G213" s="4" t="str">
        <f t="shared" ca="1" si="9"/>
        <v/>
      </c>
      <c r="H213" s="3">
        <f ca="1">IF(F212="买",B213/B212-1,计算结果!B$21*(计算结果!B$22*(B213/B212-1)+(1-计算结果!B$22)*(K213/K212-1-IF(G213=1,计算结果!B$16,0))))-IF(AND(计算结果!B$21=0,G213=1),计算结果!B$16,0)</f>
        <v>2.7712641227883195E-2</v>
      </c>
      <c r="I213" s="2">
        <f t="shared" ca="1" si="10"/>
        <v>2.3383238092332697</v>
      </c>
      <c r="J213" s="3">
        <f ca="1">1-I213/MAX(I$2:I213)</f>
        <v>0.15598739495798319</v>
      </c>
      <c r="K213" s="21">
        <v>113.55</v>
      </c>
      <c r="L213" s="37">
        <v>1.8926000000000001</v>
      </c>
    </row>
    <row r="214" spans="1:12" hidden="1" x14ac:dyDescent="0.15">
      <c r="A214" s="1">
        <v>39406</v>
      </c>
      <c r="B214" s="16">
        <v>2.9125000000000001</v>
      </c>
      <c r="C214" s="3">
        <f t="shared" si="11"/>
        <v>6.8796238678006105E-3</v>
      </c>
      <c r="D214" s="3">
        <f>IFERROR(1-B214/MAX(B$2:B214),0)</f>
        <v>0.1501809056956116</v>
      </c>
      <c r="E214" s="3">
        <f ca="1">IFERROR(B214/AVERAGE(OFFSET(B214,0,0,-计算结果!B$17,1))-1,B214/AVERAGE(OFFSET(B214,0,0,-ROW(),1))-1)</f>
        <v>0.32305190477459922</v>
      </c>
      <c r="F214" s="4" t="str">
        <f ca="1">IF(MONTH(A214)&lt;&gt;MONTH(A215),IF(OR(AND(E214&lt;计算结果!B$18,E214&gt;计算结果!B$19),E214&lt;计算结果!B$20),"买","卖"),F213)</f>
        <v>买</v>
      </c>
      <c r="G214" s="4" t="str">
        <f t="shared" ca="1" si="9"/>
        <v/>
      </c>
      <c r="H214" s="3">
        <f ca="1">IF(F213="买",B214/B213-1,计算结果!B$21*(计算结果!B$22*(B214/B213-1)+(1-计算结果!B$22)*(K214/K213-1-IF(G214=1,计算结果!B$16,0))))-IF(AND(计算结果!B$21=0,G214=1),计算结果!B$16,0)</f>
        <v>6.8796238678006105E-3</v>
      </c>
      <c r="I214" s="2">
        <f t="shared" ca="1" si="10"/>
        <v>2.3544105975219174</v>
      </c>
      <c r="J214" s="3">
        <f ca="1">1-I214/MAX(I$2:I214)</f>
        <v>0.1501809056956116</v>
      </c>
      <c r="K214" s="21">
        <v>113.57</v>
      </c>
      <c r="L214" s="37">
        <v>1.9125000000000001</v>
      </c>
    </row>
    <row r="215" spans="1:12" hidden="1" x14ac:dyDescent="0.15">
      <c r="A215" s="1">
        <v>39407</v>
      </c>
      <c r="B215" s="16">
        <v>2.9055</v>
      </c>
      <c r="C215" s="3">
        <f t="shared" si="11"/>
        <v>-2.4034334763949339E-3</v>
      </c>
      <c r="D215" s="3">
        <f>IFERROR(1-B215/MAX(B$2:B215),0)</f>
        <v>0.15222338935574231</v>
      </c>
      <c r="E215" s="3">
        <f ca="1">IFERROR(B215/AVERAGE(OFFSET(B215,0,0,-计算结果!B$17,1))-1,B215/AVERAGE(OFFSET(B215,0,0,-ROW(),1))-1)</f>
        <v>0.31790213080736662</v>
      </c>
      <c r="F215" s="4" t="str">
        <f ca="1">IF(MONTH(A215)&lt;&gt;MONTH(A216),IF(OR(AND(E215&lt;计算结果!B$18,E215&gt;计算结果!B$19),E215&lt;计算结果!B$20),"买","卖"),F214)</f>
        <v>买</v>
      </c>
      <c r="G215" s="4" t="str">
        <f t="shared" ca="1" si="9"/>
        <v/>
      </c>
      <c r="H215" s="3">
        <f ca="1">IF(F214="买",B215/B214-1,计算结果!B$21*(计算结果!B$22*(B215/B214-1)+(1-计算结果!B$22)*(K215/K214-1-IF(G215=1,计算结果!B$16,0))))-IF(AND(计算结果!B$21=0,G215=1),计算结果!B$16,0)</f>
        <v>-2.4034334763949339E-3</v>
      </c>
      <c r="I215" s="2">
        <f t="shared" ca="1" si="10"/>
        <v>2.3487519282746541</v>
      </c>
      <c r="J215" s="3">
        <f ca="1">1-I215/MAX(I$2:I215)</f>
        <v>0.15222338935574242</v>
      </c>
      <c r="K215" s="21">
        <v>113.46</v>
      </c>
      <c r="L215" s="37">
        <v>1.9055</v>
      </c>
    </row>
    <row r="216" spans="1:12" hidden="1" x14ac:dyDescent="0.15">
      <c r="A216" s="1">
        <v>39408</v>
      </c>
      <c r="B216" s="16">
        <v>2.778</v>
      </c>
      <c r="C216" s="3">
        <f t="shared" si="11"/>
        <v>-4.3882292204439843E-2</v>
      </c>
      <c r="D216" s="3">
        <f>IFERROR(1-B216/MAX(B$2:B216),0)</f>
        <v>0.18942577030812324</v>
      </c>
      <c r="E216" s="3">
        <f ca="1">IFERROR(B216/AVERAGE(OFFSET(B216,0,0,-计算结果!B$17,1))-1,B216/AVERAGE(OFFSET(B216,0,0,-ROW(),1))-1)</f>
        <v>0.25854719314918095</v>
      </c>
      <c r="F216" s="4" t="str">
        <f ca="1">IF(MONTH(A216)&lt;&gt;MONTH(A217),IF(OR(AND(E216&lt;计算结果!B$18,E216&gt;计算结果!B$19),E216&lt;计算结果!B$20),"买","卖"),F215)</f>
        <v>买</v>
      </c>
      <c r="G216" s="4" t="str">
        <f t="shared" ca="1" si="9"/>
        <v/>
      </c>
      <c r="H216" s="3">
        <f ca="1">IF(F215="买",B216/B215-1,计算结果!B$21*(计算结果!B$22*(B216/B215-1)+(1-计算结果!B$22)*(K216/K215-1-IF(G216=1,计算结果!B$16,0))))-IF(AND(计算结果!B$21=0,G216=1),计算结果!B$16,0)</f>
        <v>-4.3882292204439843E-2</v>
      </c>
      <c r="I216" s="2">
        <f t="shared" ca="1" si="10"/>
        <v>2.2456833098423643</v>
      </c>
      <c r="J216" s="3">
        <f ca="1">1-I216/MAX(I$2:I216)</f>
        <v>0.18942577030812324</v>
      </c>
      <c r="K216" s="21">
        <v>113.5</v>
      </c>
      <c r="L216" s="37">
        <v>1.778</v>
      </c>
    </row>
    <row r="217" spans="1:12" hidden="1" x14ac:dyDescent="0.15">
      <c r="A217" s="1">
        <v>39409</v>
      </c>
      <c r="B217" s="16">
        <v>2.8139000000000003</v>
      </c>
      <c r="C217" s="3">
        <f t="shared" si="11"/>
        <v>1.292296616270705E-2</v>
      </c>
      <c r="D217" s="3">
        <f>IFERROR(1-B217/MAX(B$2:B217),0)</f>
        <v>0.17895074696545277</v>
      </c>
      <c r="E217" s="3">
        <f ca="1">IFERROR(B217/AVERAGE(OFFSET(B217,0,0,-计算结果!B$17,1))-1,B217/AVERAGE(OFFSET(B217,0,0,-ROW(),1))-1)</f>
        <v>0.2731915064762207</v>
      </c>
      <c r="F217" s="4" t="str">
        <f ca="1">IF(MONTH(A217)&lt;&gt;MONTH(A218),IF(OR(AND(E217&lt;计算结果!B$18,E217&gt;计算结果!B$19),E217&lt;计算结果!B$20),"买","卖"),F216)</f>
        <v>买</v>
      </c>
      <c r="G217" s="4" t="str">
        <f t="shared" ca="1" si="9"/>
        <v/>
      </c>
      <c r="H217" s="3">
        <f ca="1">IF(F216="买",B217/B216-1,计算结果!B$21*(计算结果!B$22*(B217/B216-1)+(1-计算结果!B$22)*(K217/K216-1-IF(G217=1,计算结果!B$16,0))))-IF(AND(计算结果!B$21=0,G217=1),计算结果!B$16,0)</f>
        <v>1.292296616270705E-2</v>
      </c>
      <c r="I217" s="2">
        <f t="shared" ca="1" si="10"/>
        <v>2.2747041992676134</v>
      </c>
      <c r="J217" s="3">
        <f ca="1">1-I217/MAX(I$2:I217)</f>
        <v>0.17895074696545277</v>
      </c>
      <c r="K217" s="21">
        <v>113.36</v>
      </c>
      <c r="L217" s="37">
        <v>1.8139000000000001</v>
      </c>
    </row>
    <row r="218" spans="1:12" hidden="1" x14ac:dyDescent="0.15">
      <c r="A218" s="1">
        <v>39412</v>
      </c>
      <c r="B218" s="16">
        <v>2.8155999999999999</v>
      </c>
      <c r="C218" s="3">
        <f t="shared" si="11"/>
        <v>6.0414371512829135E-4</v>
      </c>
      <c r="D218" s="3">
        <f>IFERROR(1-B218/MAX(B$2:B218),0)</f>
        <v>0.17845471521942113</v>
      </c>
      <c r="E218" s="3">
        <f ca="1">IFERROR(B218/AVERAGE(OFFSET(B218,0,0,-计算结果!B$17,1))-1,B218/AVERAGE(OFFSET(B218,0,0,-ROW(),1))-1)</f>
        <v>0.272354360314077</v>
      </c>
      <c r="F218" s="4" t="str">
        <f ca="1">IF(MONTH(A218)&lt;&gt;MONTH(A219),IF(OR(AND(E218&lt;计算结果!B$18,E218&gt;计算结果!B$19),E218&lt;计算结果!B$20),"买","卖"),F217)</f>
        <v>买</v>
      </c>
      <c r="G218" s="4" t="str">
        <f t="shared" ca="1" si="9"/>
        <v/>
      </c>
      <c r="H218" s="3">
        <f ca="1">IF(F217="买",B218/B217-1,计算结果!B$21*(计算结果!B$22*(B218/B217-1)+(1-计算结果!B$22)*(K218/K217-1-IF(G218=1,计算结果!B$16,0))))-IF(AND(计算结果!B$21=0,G218=1),计算结果!B$16,0)</f>
        <v>6.0414371512829135E-4</v>
      </c>
      <c r="I218" s="2">
        <f t="shared" ca="1" si="10"/>
        <v>2.2760784475133766</v>
      </c>
      <c r="J218" s="3">
        <f ca="1">1-I218/MAX(I$2:I218)</f>
        <v>0.17845471521942124</v>
      </c>
      <c r="K218" s="21">
        <v>113.58</v>
      </c>
      <c r="L218" s="37">
        <v>1.8156000000000001</v>
      </c>
    </row>
    <row r="219" spans="1:12" hidden="1" x14ac:dyDescent="0.15">
      <c r="A219" s="1">
        <v>39413</v>
      </c>
      <c r="B219" s="16">
        <v>2.8001</v>
      </c>
      <c r="C219" s="3">
        <f t="shared" si="11"/>
        <v>-5.5050433300184443E-3</v>
      </c>
      <c r="D219" s="3">
        <f>IFERROR(1-B219/MAX(B$2:B219),0)</f>
        <v>0.18297735760971057</v>
      </c>
      <c r="E219" s="3">
        <f ca="1">IFERROR(B219/AVERAGE(OFFSET(B219,0,0,-计算结果!B$17,1))-1,B219/AVERAGE(OFFSET(B219,0,0,-ROW(),1))-1)</f>
        <v>0.26381168056519977</v>
      </c>
      <c r="F219" s="4" t="str">
        <f ca="1">IF(MONTH(A219)&lt;&gt;MONTH(A220),IF(OR(AND(E219&lt;计算结果!B$18,E219&gt;计算结果!B$19),E219&lt;计算结果!B$20),"买","卖"),F218)</f>
        <v>买</v>
      </c>
      <c r="G219" s="4" t="str">
        <f t="shared" ca="1" si="9"/>
        <v/>
      </c>
      <c r="H219" s="3">
        <f ca="1">IF(F218="买",B219/B218-1,计算结果!B$21*(计算结果!B$22*(B219/B218-1)+(1-计算结果!B$22)*(K219/K218-1-IF(G219=1,计算结果!B$16,0))))-IF(AND(计算结果!B$21=0,G219=1),计算结果!B$16,0)</f>
        <v>-5.5050433300184443E-3</v>
      </c>
      <c r="I219" s="2">
        <f t="shared" ca="1" si="10"/>
        <v>2.2635485370372943</v>
      </c>
      <c r="J219" s="3">
        <f ca="1">1-I219/MAX(I$2:I219)</f>
        <v>0.18297735760971068</v>
      </c>
      <c r="K219" s="21">
        <v>113.68</v>
      </c>
      <c r="L219" s="37">
        <v>1.8001</v>
      </c>
    </row>
    <row r="220" spans="1:12" hidden="1" x14ac:dyDescent="0.15">
      <c r="A220" s="1">
        <v>39414</v>
      </c>
      <c r="B220" s="16">
        <v>2.8209</v>
      </c>
      <c r="C220" s="3">
        <f t="shared" si="11"/>
        <v>7.4283061319238008E-3</v>
      </c>
      <c r="D220" s="3">
        <f>IFERROR(1-B220/MAX(B$2:B220),0)</f>
        <v>0.17690826330532217</v>
      </c>
      <c r="E220" s="3">
        <f ca="1">IFERROR(B220/AVERAGE(OFFSET(B220,0,0,-计算结果!B$17,1))-1,B220/AVERAGE(OFFSET(B220,0,0,-ROW(),1))-1)</f>
        <v>0.27161333946727328</v>
      </c>
      <c r="F220" s="4" t="str">
        <f ca="1">IF(MONTH(A220)&lt;&gt;MONTH(A221),IF(OR(AND(E220&lt;计算结果!B$18,E220&gt;计算结果!B$19),E220&lt;计算结果!B$20),"买","卖"),F219)</f>
        <v>买</v>
      </c>
      <c r="G220" s="4" t="str">
        <f t="shared" ca="1" si="9"/>
        <v/>
      </c>
      <c r="H220" s="3">
        <f ca="1">IF(F219="买",B220/B219-1,计算结果!B$21*(计算结果!B$22*(B220/B219-1)+(1-计算结果!B$22)*(K220/K219-1-IF(G220=1,计算结果!B$16,0))))-IF(AND(计算结果!B$21=0,G220=1),计算结果!B$16,0)</f>
        <v>7.4283061319238008E-3</v>
      </c>
      <c r="I220" s="2">
        <f t="shared" ca="1" si="10"/>
        <v>2.2803628685148758</v>
      </c>
      <c r="J220" s="3">
        <f ca="1">1-I220/MAX(I$2:I220)</f>
        <v>0.17690826330532228</v>
      </c>
      <c r="K220" s="21">
        <v>113.66</v>
      </c>
      <c r="L220" s="37">
        <v>1.8209</v>
      </c>
    </row>
    <row r="221" spans="1:12" hidden="1" x14ac:dyDescent="0.15">
      <c r="A221" s="1">
        <v>39415</v>
      </c>
      <c r="B221" s="16">
        <v>2.8753000000000002</v>
      </c>
      <c r="C221" s="3">
        <f t="shared" si="11"/>
        <v>1.928462547413945E-2</v>
      </c>
      <c r="D221" s="3">
        <f>IFERROR(1-B221/MAX(B$2:B221),0)</f>
        <v>0.16103524743230624</v>
      </c>
      <c r="E221" s="3">
        <f ca="1">IFERROR(B221/AVERAGE(OFFSET(B221,0,0,-计算结果!B$17,1))-1,B221/AVERAGE(OFFSET(B221,0,0,-ROW(),1))-1)</f>
        <v>0.29439357900440521</v>
      </c>
      <c r="F221" s="4" t="str">
        <f ca="1">IF(MONTH(A221)&lt;&gt;MONTH(A222),IF(OR(AND(E221&lt;计算结果!B$18,E221&gt;计算结果!B$19),E221&lt;计算结果!B$20),"买","卖"),F220)</f>
        <v>买</v>
      </c>
      <c r="G221" s="4" t="str">
        <f t="shared" ca="1" si="9"/>
        <v/>
      </c>
      <c r="H221" s="3">
        <f ca="1">IF(F220="买",B221/B220-1,计算结果!B$21*(计算结果!B$22*(B221/B220-1)+(1-计算结果!B$22)*(K221/K220-1-IF(G221=1,计算结果!B$16,0))))-IF(AND(计算结果!B$21=0,G221=1),计算结果!B$16,0)</f>
        <v>1.928462547413945E-2</v>
      </c>
      <c r="I221" s="2">
        <f t="shared" ca="1" si="10"/>
        <v>2.3243388123793194</v>
      </c>
      <c r="J221" s="3">
        <f ca="1">1-I221/MAX(I$2:I221)</f>
        <v>0.16103524743230646</v>
      </c>
      <c r="K221" s="21">
        <v>113.57</v>
      </c>
      <c r="L221" s="37">
        <v>1.8753</v>
      </c>
    </row>
    <row r="222" spans="1:12" hidden="1" x14ac:dyDescent="0.15">
      <c r="A222" s="1">
        <v>39416</v>
      </c>
      <c r="B222" s="16">
        <v>2.8269000000000002</v>
      </c>
      <c r="C222" s="3">
        <f t="shared" si="11"/>
        <v>-1.6833026119013716E-2</v>
      </c>
      <c r="D222" s="3">
        <f>IFERROR(1-B222/MAX(B$2:B222),0)</f>
        <v>0.17515756302521002</v>
      </c>
      <c r="E222" s="3">
        <f ca="1">IFERROR(B222/AVERAGE(OFFSET(B222,0,0,-计算结果!B$17,1))-1,B222/AVERAGE(OFFSET(B222,0,0,-ROW(),1))-1)</f>
        <v>0.27103718498212781</v>
      </c>
      <c r="F222" s="4" t="str">
        <f ca="1">IF(MONTH(A222)&lt;&gt;MONTH(A223),IF(OR(AND(E222&lt;计算结果!B$18,E222&gt;计算结果!B$19),E222&lt;计算结果!B$20),"买","卖"),F221)</f>
        <v>买</v>
      </c>
      <c r="G222" s="4" t="str">
        <f t="shared" ca="1" si="9"/>
        <v/>
      </c>
      <c r="H222" s="3">
        <f ca="1">IF(F221="买",B222/B221-1,计算结果!B$21*(计算结果!B$22*(B222/B221-1)+(1-计算结果!B$22)*(K222/K221-1-IF(G222=1,计算结果!B$16,0))))-IF(AND(计算结果!B$21=0,G222=1),计算结果!B$16,0)</f>
        <v>-1.6833026119013716E-2</v>
      </c>
      <c r="I222" s="2">
        <f t="shared" ca="1" si="10"/>
        <v>2.2852131564411011</v>
      </c>
      <c r="J222" s="3">
        <f ca="1">1-I222/MAX(I$2:I222)</f>
        <v>0.17515756302521024</v>
      </c>
      <c r="K222" s="21">
        <v>113.63</v>
      </c>
      <c r="L222" s="37">
        <v>1.8269</v>
      </c>
    </row>
    <row r="223" spans="1:12" hidden="1" x14ac:dyDescent="0.15">
      <c r="A223" s="1">
        <v>39419</v>
      </c>
      <c r="B223" s="16">
        <v>2.8944000000000001</v>
      </c>
      <c r="C223" s="3">
        <f t="shared" si="11"/>
        <v>2.3877745940783068E-2</v>
      </c>
      <c r="D223" s="3">
        <f>IFERROR(1-B223/MAX(B$2:B223),0)</f>
        <v>0.15546218487394958</v>
      </c>
      <c r="E223" s="3">
        <f ca="1">IFERROR(B223/AVERAGE(OFFSET(B223,0,0,-计算结果!B$17,1))-1,B223/AVERAGE(OFFSET(B223,0,0,-ROW(),1))-1)</f>
        <v>0.29962232369729169</v>
      </c>
      <c r="F223" s="4" t="str">
        <f ca="1">IF(MONTH(A223)&lt;&gt;MONTH(A224),IF(OR(AND(E223&lt;计算结果!B$18,E223&gt;计算结果!B$19),E223&lt;计算结果!B$20),"买","卖"),F222)</f>
        <v>买</v>
      </c>
      <c r="G223" s="4" t="str">
        <f t="shared" ca="1" si="9"/>
        <v/>
      </c>
      <c r="H223" s="3">
        <f ca="1">IF(F222="买",B223/B222-1,计算结果!B$21*(计算结果!B$22*(B223/B222-1)+(1-计算结果!B$22)*(K223/K222-1-IF(G223=1,计算结果!B$16,0))))-IF(AND(计算结果!B$21=0,G223=1),计算结果!B$16,0)</f>
        <v>2.3877745940783068E-2</v>
      </c>
      <c r="I223" s="2">
        <f t="shared" ca="1" si="10"/>
        <v>2.3397788956111367</v>
      </c>
      <c r="J223" s="3">
        <f ca="1">1-I223/MAX(I$2:I223)</f>
        <v>0.1554621848739498</v>
      </c>
      <c r="K223" s="21">
        <v>113.71</v>
      </c>
      <c r="L223" s="37">
        <v>1.8944000000000001</v>
      </c>
    </row>
    <row r="224" spans="1:12" hidden="1" x14ac:dyDescent="0.15">
      <c r="A224" s="1">
        <v>39420</v>
      </c>
      <c r="B224" s="16">
        <v>2.9371</v>
      </c>
      <c r="C224" s="3">
        <f t="shared" si="11"/>
        <v>1.4752625760088511E-2</v>
      </c>
      <c r="D224" s="3">
        <f>IFERROR(1-B224/MAX(B$2:B224),0)</f>
        <v>0.14300303454715224</v>
      </c>
      <c r="E224" s="3">
        <f ca="1">IFERROR(B224/AVERAGE(OFFSET(B224,0,0,-计算结果!B$17,1))-1,B224/AVERAGE(OFFSET(B224,0,0,-ROW(),1))-1)</f>
        <v>0.31691254057462337</v>
      </c>
      <c r="F224" s="4" t="str">
        <f ca="1">IF(MONTH(A224)&lt;&gt;MONTH(A225),IF(OR(AND(E224&lt;计算结果!B$18,E224&gt;计算结果!B$19),E224&lt;计算结果!B$20),"买","卖"),F223)</f>
        <v>买</v>
      </c>
      <c r="G224" s="4" t="str">
        <f t="shared" ref="G224:G287" ca="1" si="12">IF(F223&lt;&gt;F224,1,"")</f>
        <v/>
      </c>
      <c r="H224" s="3">
        <f ca="1">IF(F223="买",B224/B223-1,计算结果!B$21*(计算结果!B$22*(B224/B223-1)+(1-计算结果!B$22)*(K224/K223-1-IF(G224=1,计算结果!B$16,0))))-IF(AND(计算结果!B$21=0,G224=1),计算结果!B$16,0)</f>
        <v>1.4752625760088511E-2</v>
      </c>
      <c r="I224" s="2">
        <f t="shared" ref="I224:I287" ca="1" si="13">IFERROR(I223*(1+H224),I223)</f>
        <v>2.3742967780194411</v>
      </c>
      <c r="J224" s="3">
        <f ca="1">1-I224/MAX(I$2:I224)</f>
        <v>0.14300303454715235</v>
      </c>
      <c r="K224" s="21">
        <v>113.58</v>
      </c>
      <c r="L224" s="37">
        <v>1.9371</v>
      </c>
    </row>
    <row r="225" spans="1:12" hidden="1" x14ac:dyDescent="0.15">
      <c r="A225" s="1">
        <v>39421</v>
      </c>
      <c r="B225" s="16">
        <v>2.9537</v>
      </c>
      <c r="C225" s="3">
        <f t="shared" si="11"/>
        <v>5.6518334411495008E-3</v>
      </c>
      <c r="D225" s="3">
        <f>IFERROR(1-B225/MAX(B$2:B225),0)</f>
        <v>0.13815943043884216</v>
      </c>
      <c r="E225" s="3">
        <f ca="1">IFERROR(B225/AVERAGE(OFFSET(B225,0,0,-计算结果!B$17,1))-1,B225/AVERAGE(OFFSET(B225,0,0,-ROW(),1))-1)</f>
        <v>0.32244059619966747</v>
      </c>
      <c r="F225" s="4" t="str">
        <f ca="1">IF(MONTH(A225)&lt;&gt;MONTH(A226),IF(OR(AND(E225&lt;计算结果!B$18,E225&gt;计算结果!B$19),E225&lt;计算结果!B$20),"买","卖"),F224)</f>
        <v>买</v>
      </c>
      <c r="G225" s="4" t="str">
        <f t="shared" ca="1" si="12"/>
        <v/>
      </c>
      <c r="H225" s="3">
        <f ca="1">IF(F224="买",B225/B224-1,计算结果!B$21*(计算结果!B$22*(B225/B224-1)+(1-计算结果!B$22)*(K225/K224-1-IF(G225=1,计算结果!B$16,0))))-IF(AND(计算结果!B$21=0,G225=1),计算结果!B$16,0)</f>
        <v>5.6518334411495008E-3</v>
      </c>
      <c r="I225" s="2">
        <f t="shared" ca="1" si="13"/>
        <v>2.3877159079486647</v>
      </c>
      <c r="J225" s="3">
        <f ca="1">1-I225/MAX(I$2:I225)</f>
        <v>0.13815943043884238</v>
      </c>
      <c r="K225" s="21">
        <v>113.51</v>
      </c>
      <c r="L225" s="37">
        <v>1.9537</v>
      </c>
    </row>
    <row r="226" spans="1:12" hidden="1" x14ac:dyDescent="0.15">
      <c r="A226" s="1">
        <v>39422</v>
      </c>
      <c r="B226" s="16">
        <v>2.9878</v>
      </c>
      <c r="C226" s="3">
        <f t="shared" si="11"/>
        <v>1.1544842062497951E-2</v>
      </c>
      <c r="D226" s="3">
        <f>IFERROR(1-B226/MAX(B$2:B226),0)</f>
        <v>0.1282096171802054</v>
      </c>
      <c r="E226" s="3">
        <f ca="1">IFERROR(B226/AVERAGE(OFFSET(B226,0,0,-计算结果!B$17,1))-1,B226/AVERAGE(OFFSET(B226,0,0,-ROW(),1))-1)</f>
        <v>0.33570317468801192</v>
      </c>
      <c r="F226" s="4" t="str">
        <f ca="1">IF(MONTH(A226)&lt;&gt;MONTH(A227),IF(OR(AND(E226&lt;计算结果!B$18,E226&gt;计算结果!B$19),E226&lt;计算结果!B$20),"买","卖"),F225)</f>
        <v>买</v>
      </c>
      <c r="G226" s="4" t="str">
        <f t="shared" ca="1" si="12"/>
        <v/>
      </c>
      <c r="H226" s="3">
        <f ca="1">IF(F225="买",B226/B225-1,计算结果!B$21*(计算结果!B$22*(B226/B225-1)+(1-计算结果!B$22)*(K226/K225-1-IF(G226=1,计算结果!B$16,0))))-IF(AND(计算结果!B$21=0,G226=1),计算结果!B$16,0)</f>
        <v>1.1544842062497951E-2</v>
      </c>
      <c r="I226" s="2">
        <f t="shared" ca="1" si="13"/>
        <v>2.4152817109960458</v>
      </c>
      <c r="J226" s="3">
        <f ca="1">1-I226/MAX(I$2:I226)</f>
        <v>0.12820961718020552</v>
      </c>
      <c r="K226" s="21">
        <v>113.47</v>
      </c>
      <c r="L226" s="37">
        <v>1.9878</v>
      </c>
    </row>
    <row r="227" spans="1:12" hidden="1" x14ac:dyDescent="0.15">
      <c r="A227" s="1">
        <v>39423</v>
      </c>
      <c r="B227" s="16">
        <v>3.0449999999999999</v>
      </c>
      <c r="C227" s="3">
        <f t="shared" si="11"/>
        <v>1.9144521052279151E-2</v>
      </c>
      <c r="D227" s="3">
        <f>IFERROR(1-B227/MAX(B$2:B227),0)</f>
        <v>0.1115196078431373</v>
      </c>
      <c r="E227" s="3">
        <f ca="1">IFERROR(B227/AVERAGE(OFFSET(B227,0,0,-计算结果!B$17,1))-1,B227/AVERAGE(OFFSET(B227,0,0,-ROW(),1))-1)</f>
        <v>0.3591019661228767</v>
      </c>
      <c r="F227" s="4" t="str">
        <f ca="1">IF(MONTH(A227)&lt;&gt;MONTH(A228),IF(OR(AND(E227&lt;计算结果!B$18,E227&gt;计算结果!B$19),E227&lt;计算结果!B$20),"买","卖"),F226)</f>
        <v>买</v>
      </c>
      <c r="G227" s="4" t="str">
        <f t="shared" ca="1" si="12"/>
        <v/>
      </c>
      <c r="H227" s="3">
        <f ca="1">IF(F226="买",B227/B226-1,计算结果!B$21*(计算结果!B$22*(B227/B226-1)+(1-计算结果!B$22)*(K227/K226-1-IF(G227=1,计算结果!B$16,0))))-IF(AND(计算结果!B$21=0,G227=1),计算结果!B$16,0)</f>
        <v>1.9144521052279151E-2</v>
      </c>
      <c r="I227" s="2">
        <f t="shared" ca="1" si="13"/>
        <v>2.4615211225593945</v>
      </c>
      <c r="J227" s="3">
        <f ca="1">1-I227/MAX(I$2:I227)</f>
        <v>0.11151960784313752</v>
      </c>
      <c r="K227" s="21">
        <v>113.57</v>
      </c>
      <c r="L227" s="37">
        <v>2.0449999999999999</v>
      </c>
    </row>
    <row r="228" spans="1:12" hidden="1" x14ac:dyDescent="0.15">
      <c r="A228" s="1">
        <v>39426</v>
      </c>
      <c r="B228" s="16">
        <v>3.1194000000000002</v>
      </c>
      <c r="C228" s="3">
        <f t="shared" si="11"/>
        <v>2.4433497536945792E-2</v>
      </c>
      <c r="D228" s="3">
        <f>IFERROR(1-B228/MAX(B$2:B228),0)</f>
        <v>8.9810924369747802E-2</v>
      </c>
      <c r="E228" s="3">
        <f ca="1">IFERROR(B228/AVERAGE(OFFSET(B228,0,0,-计算结果!B$17,1))-1,B228/AVERAGE(OFFSET(B228,0,0,-ROW(),1))-1)</f>
        <v>0.38990749244642986</v>
      </c>
      <c r="F228" s="4" t="str">
        <f ca="1">IF(MONTH(A228)&lt;&gt;MONTH(A229),IF(OR(AND(E228&lt;计算结果!B$18,E228&gt;计算结果!B$19),E228&lt;计算结果!B$20),"买","卖"),F227)</f>
        <v>买</v>
      </c>
      <c r="G228" s="4" t="str">
        <f t="shared" ca="1" si="12"/>
        <v/>
      </c>
      <c r="H228" s="3">
        <f ca="1">IF(F227="买",B228/B227-1,计算结果!B$21*(计算结果!B$22*(B228/B227-1)+(1-计算结果!B$22)*(K228/K227-1-IF(G228=1,计算结果!B$16,0))))-IF(AND(计算结果!B$21=0,G228=1),计算结果!B$16,0)</f>
        <v>2.4433497536945792E-2</v>
      </c>
      <c r="I228" s="2">
        <f t="shared" ca="1" si="13"/>
        <v>2.5216646928445896</v>
      </c>
      <c r="J228" s="3">
        <f ca="1">1-I228/MAX(I$2:I228)</f>
        <v>8.9810924369748135E-2</v>
      </c>
      <c r="K228" s="21">
        <v>113.44</v>
      </c>
      <c r="L228" s="37">
        <v>2.1194000000000002</v>
      </c>
    </row>
    <row r="229" spans="1:12" hidden="1" x14ac:dyDescent="0.15">
      <c r="A229" s="1">
        <v>39427</v>
      </c>
      <c r="B229" s="16">
        <v>3.1629</v>
      </c>
      <c r="C229" s="3">
        <f t="shared" si="11"/>
        <v>1.3944989421042386E-2</v>
      </c>
      <c r="D229" s="3">
        <f>IFERROR(1-B229/MAX(B$2:B229),0)</f>
        <v>7.7118347338935522E-2</v>
      </c>
      <c r="E229" s="3">
        <f ca="1">IFERROR(B229/AVERAGE(OFFSET(B229,0,0,-计算结果!B$17,1))-1,B229/AVERAGE(OFFSET(B229,0,0,-ROW(),1))-1)</f>
        <v>0.40676441212272518</v>
      </c>
      <c r="F229" s="4" t="str">
        <f ca="1">IF(MONTH(A229)&lt;&gt;MONTH(A230),IF(OR(AND(E229&lt;计算结果!B$18,E229&gt;计算结果!B$19),E229&lt;计算结果!B$20),"买","卖"),F228)</f>
        <v>买</v>
      </c>
      <c r="G229" s="4" t="str">
        <f t="shared" ca="1" si="12"/>
        <v/>
      </c>
      <c r="H229" s="3">
        <f ca="1">IF(F228="买",B229/B228-1,计算结果!B$21*(计算结果!B$22*(B229/B228-1)+(1-计算结果!B$22)*(K229/K228-1-IF(G229=1,计算结果!B$16,0))))-IF(AND(计算结果!B$21=0,G229=1),计算结果!B$16,0)</f>
        <v>1.3944989421042386E-2</v>
      </c>
      <c r="I229" s="2">
        <f t="shared" ca="1" si="13"/>
        <v>2.5568292803097235</v>
      </c>
      <c r="J229" s="3">
        <f ca="1">1-I229/MAX(I$2:I229)</f>
        <v>7.7118347338935966E-2</v>
      </c>
      <c r="K229" s="21">
        <v>113.23</v>
      </c>
      <c r="L229" s="37">
        <v>2.1629</v>
      </c>
    </row>
    <row r="230" spans="1:12" hidden="1" x14ac:dyDescent="0.15">
      <c r="A230" s="1">
        <v>39428</v>
      </c>
      <c r="B230" s="16">
        <v>3.1671999999999998</v>
      </c>
      <c r="C230" s="3">
        <f t="shared" si="11"/>
        <v>1.3595118403995077E-3</v>
      </c>
      <c r="D230" s="3">
        <f>IFERROR(1-B230/MAX(B$2:B230),0)</f>
        <v>7.5863678804855339E-2</v>
      </c>
      <c r="E230" s="3">
        <f ca="1">IFERROR(B230/AVERAGE(OFFSET(B230,0,0,-计算结果!B$17,1))-1,B230/AVERAGE(OFFSET(B230,0,0,-ROW(),1))-1)</f>
        <v>0.40616745690891953</v>
      </c>
      <c r="F230" s="4" t="str">
        <f ca="1">IF(MONTH(A230)&lt;&gt;MONTH(A231),IF(OR(AND(E230&lt;计算结果!B$18,E230&gt;计算结果!B$19),E230&lt;计算结果!B$20),"买","卖"),F229)</f>
        <v>买</v>
      </c>
      <c r="G230" s="4" t="str">
        <f t="shared" ca="1" si="12"/>
        <v/>
      </c>
      <c r="H230" s="3">
        <f ca="1">IF(F229="买",B230/B229-1,计算结果!B$21*(计算结果!B$22*(B230/B229-1)+(1-计算结果!B$22)*(K230/K229-1-IF(G230=1,计算结果!B$16,0))))-IF(AND(计算结果!B$21=0,G230=1),计算结果!B$16,0)</f>
        <v>1.3595118403995077E-3</v>
      </c>
      <c r="I230" s="2">
        <f t="shared" ca="1" si="13"/>
        <v>2.5603053199901846</v>
      </c>
      <c r="J230" s="3">
        <f ca="1">1-I230/MAX(I$2:I230)</f>
        <v>7.5863678804855783E-2</v>
      </c>
      <c r="K230" s="21">
        <v>113.18</v>
      </c>
      <c r="L230" s="37">
        <v>2.1671999999999998</v>
      </c>
    </row>
    <row r="231" spans="1:12" hidden="1" x14ac:dyDescent="0.15">
      <c r="A231" s="1">
        <v>39429</v>
      </c>
      <c r="B231" s="16">
        <v>3.1200999999999999</v>
      </c>
      <c r="C231" s="3">
        <f t="shared" si="11"/>
        <v>-1.487117959080575E-2</v>
      </c>
      <c r="D231" s="3">
        <f>IFERROR(1-B231/MAX(B$2:B231),0)</f>
        <v>8.9606676003734842E-2</v>
      </c>
      <c r="E231" s="3">
        <f ca="1">IFERROR(B231/AVERAGE(OFFSET(B231,0,0,-计算结果!B$17,1))-1,B231/AVERAGE(OFFSET(B231,0,0,-ROW(),1))-1)</f>
        <v>0.38293962763963685</v>
      </c>
      <c r="F231" s="4" t="str">
        <f ca="1">IF(MONTH(A231)&lt;&gt;MONTH(A232),IF(OR(AND(E231&lt;计算结果!B$18,E231&gt;计算结果!B$19),E231&lt;计算结果!B$20),"买","卖"),F230)</f>
        <v>买</v>
      </c>
      <c r="G231" s="4" t="str">
        <f t="shared" ca="1" si="12"/>
        <v/>
      </c>
      <c r="H231" s="3">
        <f ca="1">IF(F230="买",B231/B230-1,计算结果!B$21*(计算结果!B$22*(B231/B230-1)+(1-计算结果!B$22)*(K231/K230-1-IF(G231=1,计算结果!B$16,0))))-IF(AND(计算结果!B$21=0,G231=1),计算结果!B$16,0)</f>
        <v>-1.487117959080575E-2</v>
      </c>
      <c r="I231" s="2">
        <f t="shared" ca="1" si="13"/>
        <v>2.5222305597693153</v>
      </c>
      <c r="J231" s="3">
        <f ca="1">1-I231/MAX(I$2:I231)</f>
        <v>8.9606676003735286E-2</v>
      </c>
      <c r="K231" s="21">
        <v>113.27</v>
      </c>
      <c r="L231" s="37">
        <v>2.1200999999999999</v>
      </c>
    </row>
    <row r="232" spans="1:12" hidden="1" x14ac:dyDescent="0.15">
      <c r="A232" s="1">
        <v>39430</v>
      </c>
      <c r="B232" s="16">
        <v>3.1884999999999999</v>
      </c>
      <c r="C232" s="3">
        <f t="shared" si="11"/>
        <v>2.1922374282875579E-2</v>
      </c>
      <c r="D232" s="3">
        <f>IFERROR(1-B232/MAX(B$2:B232),0)</f>
        <v>6.9648692810457602E-2</v>
      </c>
      <c r="E232" s="3">
        <f ca="1">IFERROR(B232/AVERAGE(OFFSET(B232,0,0,-计算结果!B$17,1))-1,B232/AVERAGE(OFFSET(B232,0,0,-ROW(),1))-1)</f>
        <v>0.41073315867962368</v>
      </c>
      <c r="F232" s="4" t="str">
        <f ca="1">IF(MONTH(A232)&lt;&gt;MONTH(A233),IF(OR(AND(E232&lt;计算结果!B$18,E232&gt;计算结果!B$19),E232&lt;计算结果!B$20),"买","卖"),F231)</f>
        <v>买</v>
      </c>
      <c r="G232" s="4" t="str">
        <f t="shared" ca="1" si="12"/>
        <v/>
      </c>
      <c r="H232" s="3">
        <f ca="1">IF(F231="买",B232/B231-1,计算结果!B$21*(计算结果!B$22*(B232/B231-1)+(1-计算结果!B$22)*(K232/K231-1-IF(G232=1,计算结果!B$16,0))))-IF(AND(计算结果!B$21=0,G232=1),计算结果!B$16,0)</f>
        <v>2.1922374282875579E-2</v>
      </c>
      <c r="I232" s="2">
        <f t="shared" ca="1" si="13"/>
        <v>2.5775238421282851</v>
      </c>
      <c r="J232" s="3">
        <f ca="1">1-I232/MAX(I$2:I232)</f>
        <v>6.9648692810457935E-2</v>
      </c>
      <c r="K232" s="21">
        <v>113.13</v>
      </c>
      <c r="L232" s="37">
        <v>2.1884999999999999</v>
      </c>
    </row>
    <row r="233" spans="1:12" hidden="1" x14ac:dyDescent="0.15">
      <c r="A233" s="1">
        <v>39433</v>
      </c>
      <c r="B233" s="16">
        <v>3.2025000000000001</v>
      </c>
      <c r="C233" s="3">
        <f t="shared" si="11"/>
        <v>4.390779363337094E-3</v>
      </c>
      <c r="D233" s="3">
        <f>IFERROR(1-B233/MAX(B$2:B233),0)</f>
        <v>6.5563725490196068E-2</v>
      </c>
      <c r="E233" s="3">
        <f ca="1">IFERROR(B233/AVERAGE(OFFSET(B233,0,0,-计算结果!B$17,1))-1,B233/AVERAGE(OFFSET(B233,0,0,-ROW(),1))-1)</f>
        <v>0.41438558331079056</v>
      </c>
      <c r="F233" s="4" t="str">
        <f ca="1">IF(MONTH(A233)&lt;&gt;MONTH(A234),IF(OR(AND(E233&lt;计算结果!B$18,E233&gt;计算结果!B$19),E233&lt;计算结果!B$20),"买","卖"),F232)</f>
        <v>买</v>
      </c>
      <c r="G233" s="4" t="str">
        <f t="shared" ca="1" si="12"/>
        <v/>
      </c>
      <c r="H233" s="3">
        <f ca="1">IF(F232="买",B233/B232-1,计算结果!B$21*(计算结果!B$22*(B233/B232-1)+(1-计算结果!B$22)*(K233/K232-1-IF(G233=1,计算结果!B$16,0))))-IF(AND(计算结果!B$21=0,G233=1),计算结果!B$16,0)</f>
        <v>4.390779363337094E-3</v>
      </c>
      <c r="I233" s="2">
        <f t="shared" ca="1" si="13"/>
        <v>2.5888411806228113</v>
      </c>
      <c r="J233" s="3">
        <f ca="1">1-I233/MAX(I$2:I233)</f>
        <v>6.5563725490196401E-2</v>
      </c>
      <c r="K233" s="21">
        <v>112.85</v>
      </c>
      <c r="L233" s="37">
        <v>2.2025000000000001</v>
      </c>
    </row>
    <row r="234" spans="1:12" hidden="1" x14ac:dyDescent="0.15">
      <c r="A234" s="1">
        <v>39434</v>
      </c>
      <c r="B234" s="16">
        <v>3.1695000000000002</v>
      </c>
      <c r="C234" s="3">
        <f t="shared" si="11"/>
        <v>-1.0304449648711911E-2</v>
      </c>
      <c r="D234" s="3">
        <f>IFERROR(1-B234/MAX(B$2:B234),0)</f>
        <v>7.519257703081228E-2</v>
      </c>
      <c r="E234" s="3">
        <f ca="1">IFERROR(B234/AVERAGE(OFFSET(B234,0,0,-计算结果!B$17,1))-1,B234/AVERAGE(OFFSET(B234,0,0,-ROW(),1))-1)</f>
        <v>0.39741325838010644</v>
      </c>
      <c r="F234" s="4" t="str">
        <f ca="1">IF(MONTH(A234)&lt;&gt;MONTH(A235),IF(OR(AND(E234&lt;计算结果!B$18,E234&gt;计算结果!B$19),E234&lt;计算结果!B$20),"买","卖"),F233)</f>
        <v>买</v>
      </c>
      <c r="G234" s="4" t="str">
        <f t="shared" ca="1" si="12"/>
        <v/>
      </c>
      <c r="H234" s="3">
        <f ca="1">IF(F233="买",B234/B233-1,计算结果!B$21*(计算结果!B$22*(B234/B233-1)+(1-计算结果!B$22)*(K234/K233-1-IF(G234=1,计算结果!B$16,0))))-IF(AND(计算结果!B$21=0,G234=1),计算结果!B$16,0)</f>
        <v>-1.0304449648711911E-2</v>
      </c>
      <c r="I234" s="2">
        <f t="shared" ca="1" si="13"/>
        <v>2.5621645970285716</v>
      </c>
      <c r="J234" s="3">
        <f ca="1">1-I234/MAX(I$2:I234)</f>
        <v>7.5192577030812613E-2</v>
      </c>
      <c r="K234" s="21">
        <v>112.92</v>
      </c>
      <c r="L234" s="37">
        <v>2.1695000000000002</v>
      </c>
    </row>
    <row r="235" spans="1:12" hidden="1" x14ac:dyDescent="0.15">
      <c r="A235" s="1">
        <v>39435</v>
      </c>
      <c r="B235" s="16">
        <v>3.2850999999999999</v>
      </c>
      <c r="C235" s="3">
        <f t="shared" si="11"/>
        <v>3.6472629752326791E-2</v>
      </c>
      <c r="D235" s="3">
        <f>IFERROR(1-B235/MAX(B$2:B235),0)</f>
        <v>4.146241830065367E-2</v>
      </c>
      <c r="E235" s="3">
        <f ca="1">IFERROR(B235/AVERAGE(OFFSET(B235,0,0,-计算结果!B$17,1))-1,B235/AVERAGE(OFFSET(B235,0,0,-ROW(),1))-1)</f>
        <v>0.44561057881900523</v>
      </c>
      <c r="F235" s="4" t="str">
        <f ca="1">IF(MONTH(A235)&lt;&gt;MONTH(A236),IF(OR(AND(E235&lt;计算结果!B$18,E235&gt;计算结果!B$19),E235&lt;计算结果!B$20),"买","卖"),F234)</f>
        <v>买</v>
      </c>
      <c r="G235" s="4" t="str">
        <f t="shared" ca="1" si="12"/>
        <v/>
      </c>
      <c r="H235" s="3">
        <f ca="1">IF(F234="买",B235/B234-1,计算结果!B$21*(计算结果!B$22*(B235/B234-1)+(1-计算结果!B$22)*(K235/K234-1-IF(G235=1,计算结果!B$16,0))))-IF(AND(计算结果!B$21=0,G235=1),计算结果!B$16,0)</f>
        <v>3.6472629752326791E-2</v>
      </c>
      <c r="I235" s="2">
        <f t="shared" ca="1" si="13"/>
        <v>2.655613477740514</v>
      </c>
      <c r="J235" s="3">
        <f ca="1">1-I235/MAX(I$2:I235)</f>
        <v>4.1462418300654003E-2</v>
      </c>
      <c r="K235" s="21">
        <v>112.9</v>
      </c>
      <c r="L235" s="37">
        <v>2.2850999999999999</v>
      </c>
    </row>
    <row r="236" spans="1:12" hidden="1" x14ac:dyDescent="0.15">
      <c r="A236" s="1">
        <v>39436</v>
      </c>
      <c r="B236" s="16">
        <v>3.3001</v>
      </c>
      <c r="C236" s="3">
        <f t="shared" si="11"/>
        <v>4.5660710480655009E-3</v>
      </c>
      <c r="D236" s="3">
        <f>IFERROR(1-B236/MAX(B$2:B236),0)</f>
        <v>3.7085667600373462E-2</v>
      </c>
      <c r="E236" s="3">
        <f ca="1">IFERROR(B236/AVERAGE(OFFSET(B236,0,0,-计算结果!B$17,1))-1,B236/AVERAGE(OFFSET(B236,0,0,-ROW(),1))-1)</f>
        <v>0.44942221109152802</v>
      </c>
      <c r="F236" s="4" t="str">
        <f ca="1">IF(MONTH(A236)&lt;&gt;MONTH(A237),IF(OR(AND(E236&lt;计算结果!B$18,E236&gt;计算结果!B$19),E236&lt;计算结果!B$20),"买","卖"),F235)</f>
        <v>买</v>
      </c>
      <c r="G236" s="4" t="str">
        <f t="shared" ca="1" si="12"/>
        <v/>
      </c>
      <c r="H236" s="3">
        <f ca="1">IF(F235="买",B236/B235-1,计算结果!B$21*(计算结果!B$22*(B236/B235-1)+(1-计算结果!B$22)*(K236/K235-1-IF(G236=1,计算结果!B$16,0))))-IF(AND(计算结果!B$21=0,G236=1),计算结果!B$16,0)</f>
        <v>4.5660710480655009E-3</v>
      </c>
      <c r="I236" s="2">
        <f t="shared" ca="1" si="13"/>
        <v>2.6677391975560774</v>
      </c>
      <c r="J236" s="3">
        <f ca="1">1-I236/MAX(I$2:I236)</f>
        <v>3.7085667600374017E-2</v>
      </c>
      <c r="K236" s="21">
        <v>112.93</v>
      </c>
      <c r="L236" s="37">
        <v>2.3001</v>
      </c>
    </row>
    <row r="237" spans="1:12" hidden="1" x14ac:dyDescent="0.15">
      <c r="A237" s="1">
        <v>39437</v>
      </c>
      <c r="B237" s="16">
        <v>3.3452999999999999</v>
      </c>
      <c r="C237" s="3">
        <f t="shared" si="11"/>
        <v>1.3696554649859083E-2</v>
      </c>
      <c r="D237" s="3">
        <f>IFERROR(1-B237/MAX(B$2:B237),0)</f>
        <v>2.3897058823529438E-2</v>
      </c>
      <c r="E237" s="3">
        <f ca="1">IFERROR(B237/AVERAGE(OFFSET(B237,0,0,-计算结果!B$17,1))-1,B237/AVERAGE(OFFSET(B237,0,0,-ROW(),1))-1)</f>
        <v>0.46635852038522096</v>
      </c>
      <c r="F237" s="4" t="str">
        <f ca="1">IF(MONTH(A237)&lt;&gt;MONTH(A238),IF(OR(AND(E237&lt;计算结果!B$18,E237&gt;计算结果!B$19),E237&lt;计算结果!B$20),"买","卖"),F236)</f>
        <v>买</v>
      </c>
      <c r="G237" s="4" t="str">
        <f t="shared" ca="1" si="12"/>
        <v/>
      </c>
      <c r="H237" s="3">
        <f ca="1">IF(F236="买",B237/B236-1,计算结果!B$21*(计算结果!B$22*(B237/B236-1)+(1-计算结果!B$22)*(K237/K236-1-IF(G237=1,计算结果!B$16,0))))-IF(AND(计算结果!B$21=0,G237=1),计算结果!B$16,0)</f>
        <v>1.3696554649859083E-2</v>
      </c>
      <c r="I237" s="2">
        <f t="shared" ca="1" si="13"/>
        <v>2.7042780332669754</v>
      </c>
      <c r="J237" s="3">
        <f ca="1">1-I237/MAX(I$2:I237)</f>
        <v>2.3897058823529993E-2</v>
      </c>
      <c r="K237" s="21">
        <v>112.92</v>
      </c>
      <c r="L237" s="37">
        <v>2.3452999999999999</v>
      </c>
    </row>
    <row r="238" spans="1:12" hidden="1" x14ac:dyDescent="0.15">
      <c r="A238" s="1">
        <v>39440</v>
      </c>
      <c r="B238" s="16">
        <v>3.3696999999999999</v>
      </c>
      <c r="C238" s="3">
        <f t="shared" si="11"/>
        <v>7.2938152034196513E-3</v>
      </c>
      <c r="D238" s="3">
        <f>IFERROR(1-B238/MAX(B$2:B238),0)</f>
        <v>1.6777544351073814E-2</v>
      </c>
      <c r="E238" s="3">
        <f ca="1">IFERROR(B238/AVERAGE(OFFSET(B238,0,0,-计算结果!B$17,1))-1,B238/AVERAGE(OFFSET(B238,0,0,-ROW(),1))-1)</f>
        <v>0.47408670067851411</v>
      </c>
      <c r="F238" s="4" t="str">
        <f ca="1">IF(MONTH(A238)&lt;&gt;MONTH(A239),IF(OR(AND(E238&lt;计算结果!B$18,E238&gt;计算结果!B$19),E238&lt;计算结果!B$20),"买","卖"),F237)</f>
        <v>买</v>
      </c>
      <c r="G238" s="4" t="str">
        <f t="shared" ca="1" si="12"/>
        <v/>
      </c>
      <c r="H238" s="3">
        <f ca="1">IF(F237="买",B238/B237-1,计算结果!B$21*(计算结果!B$22*(B238/B237-1)+(1-计算结果!B$22)*(K238/K237-1-IF(G238=1,计算结果!B$16,0))))-IF(AND(计算结果!B$21=0,G238=1),计算结果!B$16,0)</f>
        <v>7.2938152034196513E-3</v>
      </c>
      <c r="I238" s="2">
        <f t="shared" ca="1" si="13"/>
        <v>2.7240025375002919</v>
      </c>
      <c r="J238" s="3">
        <f ca="1">1-I238/MAX(I$2:I238)</f>
        <v>1.6777544351074369E-2</v>
      </c>
      <c r="K238" s="21">
        <v>113.07</v>
      </c>
      <c r="L238" s="37">
        <v>2.3696999999999999</v>
      </c>
    </row>
    <row r="239" spans="1:12" hidden="1" x14ac:dyDescent="0.15">
      <c r="A239" s="1">
        <v>39441</v>
      </c>
      <c r="B239" s="16">
        <v>3.3843999999999999</v>
      </c>
      <c r="C239" s="3">
        <f t="shared" si="11"/>
        <v>4.3624061489153654E-3</v>
      </c>
      <c r="D239" s="3">
        <f>IFERROR(1-B239/MAX(B$2:B239),0)</f>
        <v>1.248832866479932E-2</v>
      </c>
      <c r="E239" s="3">
        <f ca="1">IFERROR(B239/AVERAGE(OFFSET(B239,0,0,-计算结果!B$17,1))-1,B239/AVERAGE(OFFSET(B239,0,0,-ROW(),1))-1)</f>
        <v>0.47753415350163708</v>
      </c>
      <c r="F239" s="4" t="str">
        <f ca="1">IF(MONTH(A239)&lt;&gt;MONTH(A240),IF(OR(AND(E239&lt;计算结果!B$18,E239&gt;计算结果!B$19),E239&lt;计算结果!B$20),"买","卖"),F238)</f>
        <v>买</v>
      </c>
      <c r="G239" s="4" t="str">
        <f t="shared" ca="1" si="12"/>
        <v/>
      </c>
      <c r="H239" s="3">
        <f ca="1">IF(F238="买",B239/B238-1,计算结果!B$21*(计算结果!B$22*(B239/B238-1)+(1-计算结果!B$22)*(K239/K238-1-IF(G239=1,计算结果!B$16,0))))-IF(AND(计算结果!B$21=0,G239=1),计算结果!B$16,0)</f>
        <v>4.3624061489153654E-3</v>
      </c>
      <c r="I239" s="2">
        <f t="shared" ca="1" si="13"/>
        <v>2.7358857429195442</v>
      </c>
      <c r="J239" s="3">
        <f ca="1">1-I239/MAX(I$2:I239)</f>
        <v>1.2488328664799764E-2</v>
      </c>
      <c r="K239" s="21">
        <v>113.06</v>
      </c>
      <c r="L239" s="37">
        <v>2.3843999999999999</v>
      </c>
    </row>
    <row r="240" spans="1:12" hidden="1" x14ac:dyDescent="0.15">
      <c r="A240" s="1">
        <v>39442</v>
      </c>
      <c r="B240" s="16">
        <v>3.4458000000000002</v>
      </c>
      <c r="C240" s="3">
        <f t="shared" si="11"/>
        <v>1.8142063585864676E-2</v>
      </c>
      <c r="D240" s="3">
        <f>IFERROR(1-B240/MAX(B$2:B240),0)</f>
        <v>0</v>
      </c>
      <c r="E240" s="3">
        <f ca="1">IFERROR(B240/AVERAGE(OFFSET(B240,0,0,-计算结果!B$17,1))-1,B240/AVERAGE(OFFSET(B240,0,0,-ROW(),1))-1)</f>
        <v>0.50117188738944174</v>
      </c>
      <c r="F240" s="4" t="str">
        <f ca="1">IF(MONTH(A240)&lt;&gt;MONTH(A241),IF(OR(AND(E240&lt;计算结果!B$18,E240&gt;计算结果!B$19),E240&lt;计算结果!B$20),"买","卖"),F239)</f>
        <v>买</v>
      </c>
      <c r="G240" s="4" t="str">
        <f t="shared" ca="1" si="12"/>
        <v/>
      </c>
      <c r="H240" s="3">
        <f ca="1">IF(F239="买",B240/B239-1,计算结果!B$21*(计算结果!B$22*(B240/B239-1)+(1-计算结果!B$22)*(K240/K239-1-IF(G240=1,计算结果!B$16,0))))-IF(AND(计算结果!B$21=0,G240=1),计算结果!B$16,0)</f>
        <v>1.8142063585864676E-2</v>
      </c>
      <c r="I240" s="2">
        <f t="shared" ca="1" si="13"/>
        <v>2.7855203560312511</v>
      </c>
      <c r="J240" s="3">
        <f ca="1">1-I240/MAX(I$2:I240)</f>
        <v>0</v>
      </c>
      <c r="K240" s="21">
        <v>113.09</v>
      </c>
      <c r="L240" s="37">
        <v>2.4458000000000002</v>
      </c>
    </row>
    <row r="241" spans="1:12" hidden="1" x14ac:dyDescent="0.15">
      <c r="A241" s="1">
        <v>39443</v>
      </c>
      <c r="B241" s="16">
        <v>3.4744000000000002</v>
      </c>
      <c r="C241" s="3">
        <f t="shared" si="11"/>
        <v>8.2999593708281694E-3</v>
      </c>
      <c r="D241" s="3">
        <f>IFERROR(1-B241/MAX(B$2:B241),0)</f>
        <v>0</v>
      </c>
      <c r="E241" s="3">
        <f ca="1">IFERROR(B241/AVERAGE(OFFSET(B241,0,0,-计算结果!B$17,1))-1,B241/AVERAGE(OFFSET(B241,0,0,-ROW(),1))-1)</f>
        <v>0.51039910041468883</v>
      </c>
      <c r="F241" s="4" t="str">
        <f ca="1">IF(MONTH(A241)&lt;&gt;MONTH(A242),IF(OR(AND(E241&lt;计算结果!B$18,E241&gt;计算结果!B$19),E241&lt;计算结果!B$20),"买","卖"),F240)</f>
        <v>买</v>
      </c>
      <c r="G241" s="4" t="str">
        <f t="shared" ca="1" si="12"/>
        <v/>
      </c>
      <c r="H241" s="3">
        <f ca="1">IF(F240="买",B241/B240-1,计算结果!B$21*(计算结果!B$22*(B241/B240-1)+(1-计算结果!B$22)*(K241/K240-1-IF(G241=1,计算结果!B$16,0))))-IF(AND(计算结果!B$21=0,G241=1),计算结果!B$16,0)</f>
        <v>8.2999593708281694E-3</v>
      </c>
      <c r="I241" s="2">
        <f t="shared" ca="1" si="13"/>
        <v>2.8086400618129255</v>
      </c>
      <c r="J241" s="3">
        <f ca="1">1-I241/MAX(I$2:I241)</f>
        <v>0</v>
      </c>
      <c r="K241" s="21">
        <v>113.09</v>
      </c>
      <c r="L241" s="37">
        <v>2.4744000000000002</v>
      </c>
    </row>
    <row r="242" spans="1:12" hidden="1" x14ac:dyDescent="0.15">
      <c r="A242" s="1">
        <v>39444</v>
      </c>
      <c r="B242" s="16">
        <v>3.4523999999999999</v>
      </c>
      <c r="C242" s="3">
        <f t="shared" si="11"/>
        <v>-6.332028551692459E-3</v>
      </c>
      <c r="D242" s="3">
        <f>IFERROR(1-B242/MAX(B$2:B242),0)</f>
        <v>6.332028551692459E-3</v>
      </c>
      <c r="E242" s="3">
        <f ca="1">IFERROR(B242/AVERAGE(OFFSET(B242,0,0,-计算结果!B$17,1))-1,B242/AVERAGE(OFFSET(B242,0,0,-ROW(),1))-1)</f>
        <v>0.49772271114559263</v>
      </c>
      <c r="F242" s="4" t="str">
        <f ca="1">IF(MONTH(A242)&lt;&gt;MONTH(A243),IF(OR(AND(E242&lt;计算结果!B$18,E242&gt;计算结果!B$19),E242&lt;计算结果!B$20),"买","卖"),F241)</f>
        <v>买</v>
      </c>
      <c r="G242" s="4" t="str">
        <f t="shared" ca="1" si="12"/>
        <v/>
      </c>
      <c r="H242" s="3">
        <f ca="1">IF(F241="买",B242/B241-1,计算结果!B$21*(计算结果!B$22*(B242/B241-1)+(1-计算结果!B$22)*(K242/K241-1-IF(G242=1,计算结果!B$16,0))))-IF(AND(计算结果!B$21=0,G242=1),计算结果!B$16,0)</f>
        <v>-6.332028551692459E-3</v>
      </c>
      <c r="I242" s="2">
        <f t="shared" ca="1" si="13"/>
        <v>2.7908556727500988</v>
      </c>
      <c r="J242" s="3">
        <f ca="1">1-I242/MAX(I$2:I242)</f>
        <v>6.332028551692459E-3</v>
      </c>
      <c r="K242" s="21">
        <v>113.27</v>
      </c>
      <c r="L242" s="37">
        <v>2.4523999999999999</v>
      </c>
    </row>
    <row r="243" spans="1:12" hidden="1" x14ac:dyDescent="0.15">
      <c r="A243" s="1">
        <v>39449</v>
      </c>
      <c r="B243" s="16">
        <v>3.5628000000000002</v>
      </c>
      <c r="C243" s="3">
        <f t="shared" si="11"/>
        <v>3.1977754605492015E-2</v>
      </c>
      <c r="D243" s="3">
        <f>IFERROR(1-B243/MAX(B$2:B243),0)</f>
        <v>0</v>
      </c>
      <c r="E243" s="3">
        <f ca="1">IFERROR(B243/AVERAGE(OFFSET(B243,0,0,-计算结果!B$17,1))-1,B243/AVERAGE(OFFSET(B243,0,0,-ROW(),1))-1)</f>
        <v>0.54213959138731771</v>
      </c>
      <c r="F243" s="4" t="str">
        <f ca="1">IF(MONTH(A243)&lt;&gt;MONTH(A244),IF(OR(AND(E243&lt;计算结果!B$18,E243&gt;计算结果!B$19),E243&lt;计算结果!B$20),"买","卖"),F242)</f>
        <v>买</v>
      </c>
      <c r="G243" s="4" t="str">
        <f t="shared" ca="1" si="12"/>
        <v/>
      </c>
      <c r="H243" s="3">
        <f ca="1">IF(F242="买",B243/B242-1,计算结果!B$21*(计算结果!B$22*(B243/B242-1)+(1-计算结果!B$22)*(K243/K242-1-IF(G243=1,计算结果!B$16,0))))-IF(AND(计算结果!B$21=0,G243=1),计算结果!B$16,0)</f>
        <v>3.1977754605492015E-2</v>
      </c>
      <c r="I243" s="2">
        <f t="shared" ca="1" si="13"/>
        <v>2.8801009705926468</v>
      </c>
      <c r="J243" s="3">
        <f ca="1">1-I243/MAX(I$2:I243)</f>
        <v>0</v>
      </c>
      <c r="K243" s="21">
        <v>112.9</v>
      </c>
      <c r="L243" s="37">
        <v>2.5628000000000002</v>
      </c>
    </row>
    <row r="244" spans="1:12" hidden="1" x14ac:dyDescent="0.15">
      <c r="A244" s="1">
        <v>39450</v>
      </c>
      <c r="B244" s="16">
        <v>3.6349999999999998</v>
      </c>
      <c r="C244" s="3">
        <f t="shared" si="11"/>
        <v>2.0264960143707045E-2</v>
      </c>
      <c r="D244" s="3">
        <f>IFERROR(1-B244/MAX(B$2:B244),0)</f>
        <v>0</v>
      </c>
      <c r="E244" s="3">
        <f ca="1">IFERROR(B244/AVERAGE(OFFSET(B244,0,0,-计算结果!B$17,1))-1,B244/AVERAGE(OFFSET(B244,0,0,-ROW(),1))-1)</f>
        <v>0.56968710216040885</v>
      </c>
      <c r="F244" s="4" t="str">
        <f ca="1">IF(MONTH(A244)&lt;&gt;MONTH(A245),IF(OR(AND(E244&lt;计算结果!B$18,E244&gt;计算结果!B$19),E244&lt;计算结果!B$20),"买","卖"),F243)</f>
        <v>买</v>
      </c>
      <c r="G244" s="4" t="str">
        <f t="shared" ca="1" si="12"/>
        <v/>
      </c>
      <c r="H244" s="3">
        <f ca="1">IF(F243="买",B244/B243-1,计算结果!B$21*(计算结果!B$22*(B244/B243-1)+(1-计算结果!B$22)*(K244/K243-1-IF(G244=1,计算结果!B$16,0))))-IF(AND(计算结果!B$21=0,G244=1),计算结果!B$16,0)</f>
        <v>2.0264960143707045E-2</v>
      </c>
      <c r="I244" s="2">
        <f t="shared" ca="1" si="13"/>
        <v>2.9384661019715588</v>
      </c>
      <c r="J244" s="3">
        <f ca="1">1-I244/MAX(I$2:I244)</f>
        <v>0</v>
      </c>
      <c r="K244" s="21">
        <v>113.21</v>
      </c>
      <c r="L244" s="37">
        <v>2.6349999999999998</v>
      </c>
    </row>
    <row r="245" spans="1:12" hidden="1" x14ac:dyDescent="0.15">
      <c r="A245" s="1">
        <v>39451</v>
      </c>
      <c r="B245" s="16">
        <v>3.6242999999999999</v>
      </c>
      <c r="C245" s="3">
        <f t="shared" si="11"/>
        <v>-2.9436038514443208E-3</v>
      </c>
      <c r="D245" s="3">
        <f>IFERROR(1-B245/MAX(B$2:B245),0)</f>
        <v>2.9436038514443208E-3</v>
      </c>
      <c r="E245" s="3">
        <f ca="1">IFERROR(B245/AVERAGE(OFFSET(B245,0,0,-计算结果!B$17,1))-1,B245/AVERAGE(OFFSET(B245,0,0,-ROW(),1))-1)</f>
        <v>0.56145048539677944</v>
      </c>
      <c r="F245" s="4" t="str">
        <f ca="1">IF(MONTH(A245)&lt;&gt;MONTH(A246),IF(OR(AND(E245&lt;计算结果!B$18,E245&gt;计算结果!B$19),E245&lt;计算结果!B$20),"买","卖"),F244)</f>
        <v>买</v>
      </c>
      <c r="G245" s="4" t="str">
        <f t="shared" ca="1" si="12"/>
        <v/>
      </c>
      <c r="H245" s="3">
        <f ca="1">IF(F244="买",B245/B244-1,计算结果!B$21*(计算结果!B$22*(B245/B244-1)+(1-计算结果!B$22)*(K245/K244-1-IF(G245=1,计算结果!B$16,0))))-IF(AND(计算结果!B$21=0,G245=1),计算结果!B$16,0)</f>
        <v>-2.9436038514443208E-3</v>
      </c>
      <c r="I245" s="2">
        <f t="shared" ca="1" si="13"/>
        <v>2.9298164218364566</v>
      </c>
      <c r="J245" s="3">
        <f ca="1">1-I245/MAX(I$2:I245)</f>
        <v>2.9436038514443208E-3</v>
      </c>
      <c r="K245" s="21">
        <v>113.19</v>
      </c>
      <c r="L245" s="37">
        <v>2.6242999999999999</v>
      </c>
    </row>
    <row r="246" spans="1:12" hidden="1" x14ac:dyDescent="0.15">
      <c r="A246" s="1">
        <v>39454</v>
      </c>
      <c r="B246" s="16">
        <v>3.6880999999999999</v>
      </c>
      <c r="C246" s="3">
        <f t="shared" si="11"/>
        <v>1.7603399277101861E-2</v>
      </c>
      <c r="D246" s="3">
        <f>IFERROR(1-B246/MAX(B$2:B246),0)</f>
        <v>0</v>
      </c>
      <c r="E246" s="3">
        <f ca="1">IFERROR(B246/AVERAGE(OFFSET(B246,0,0,-计算结果!B$17,1))-1,B246/AVERAGE(OFFSET(B246,0,0,-ROW(),1))-1)</f>
        <v>0.58512695267272874</v>
      </c>
      <c r="F246" s="4" t="str">
        <f ca="1">IF(MONTH(A246)&lt;&gt;MONTH(A247),IF(OR(AND(E246&lt;计算结果!B$18,E246&gt;计算结果!B$19),E246&lt;计算结果!B$20),"买","卖"),F245)</f>
        <v>买</v>
      </c>
      <c r="G246" s="4" t="str">
        <f t="shared" ca="1" si="12"/>
        <v/>
      </c>
      <c r="H246" s="3">
        <f ca="1">IF(F245="买",B246/B245-1,计算结果!B$21*(计算结果!B$22*(B246/B245-1)+(1-计算结果!B$22)*(K246/K245-1-IF(G246=1,计算结果!B$16,0))))-IF(AND(计算结果!B$21=0,G246=1),计算结果!B$16,0)</f>
        <v>1.7603399277101861E-2</v>
      </c>
      <c r="I246" s="2">
        <f t="shared" ca="1" si="13"/>
        <v>2.9813911501186539</v>
      </c>
      <c r="J246" s="3">
        <f ca="1">1-I246/MAX(I$2:I246)</f>
        <v>0</v>
      </c>
      <c r="K246" s="21">
        <v>113.56</v>
      </c>
      <c r="L246" s="37">
        <v>2.6880999999999999</v>
      </c>
    </row>
    <row r="247" spans="1:12" hidden="1" x14ac:dyDescent="0.15">
      <c r="A247" s="1">
        <v>39455</v>
      </c>
      <c r="B247" s="16">
        <v>3.5434000000000001</v>
      </c>
      <c r="C247" s="3">
        <f t="shared" si="11"/>
        <v>-3.9234294080963017E-2</v>
      </c>
      <c r="D247" s="3">
        <f>IFERROR(1-B247/MAX(B$2:B247),0)</f>
        <v>3.9234294080963017E-2</v>
      </c>
      <c r="E247" s="3">
        <f ca="1">IFERROR(B247/AVERAGE(OFFSET(B247,0,0,-计算结果!B$17,1))-1,B247/AVERAGE(OFFSET(B247,0,0,-ROW(),1))-1)</f>
        <v>0.51970509565666756</v>
      </c>
      <c r="F247" s="4" t="str">
        <f ca="1">IF(MONTH(A247)&lt;&gt;MONTH(A248),IF(OR(AND(E247&lt;计算结果!B$18,E247&gt;计算结果!B$19),E247&lt;计算结果!B$20),"买","卖"),F246)</f>
        <v>买</v>
      </c>
      <c r="G247" s="4" t="str">
        <f t="shared" ca="1" si="12"/>
        <v/>
      </c>
      <c r="H247" s="3">
        <f ca="1">IF(F246="买",B247/B246-1,计算结果!B$21*(计算结果!B$22*(B247/B246-1)+(1-计算结果!B$22)*(K247/K246-1-IF(G247=1,计算结果!B$16,0))))-IF(AND(计算结果!B$21=0,G247=1),计算结果!B$16,0)</f>
        <v>-3.9234294080963017E-2</v>
      </c>
      <c r="I247" s="2">
        <f t="shared" ca="1" si="13"/>
        <v>2.8644183729645181</v>
      </c>
      <c r="J247" s="3">
        <f ca="1">1-I247/MAX(I$2:I247)</f>
        <v>3.9234294080963017E-2</v>
      </c>
      <c r="K247" s="21">
        <v>113.49</v>
      </c>
      <c r="L247" s="37">
        <v>2.5434000000000001</v>
      </c>
    </row>
    <row r="248" spans="1:12" hidden="1" x14ac:dyDescent="0.15">
      <c r="A248" s="1">
        <v>39456</v>
      </c>
      <c r="B248" s="16">
        <v>3.6492</v>
      </c>
      <c r="C248" s="3">
        <f t="shared" si="11"/>
        <v>2.9858328159394931E-2</v>
      </c>
      <c r="D248" s="3">
        <f>IFERROR(1-B248/MAX(B$2:B248),0)</f>
        <v>1.0547436349339745E-2</v>
      </c>
      <c r="E248" s="3">
        <f ca="1">IFERROR(B248/AVERAGE(OFFSET(B248,0,0,-计算结果!B$17,1))-1,B248/AVERAGE(OFFSET(B248,0,0,-ROW(),1))-1)</f>
        <v>0.56150856553641026</v>
      </c>
      <c r="F248" s="4" t="str">
        <f ca="1">IF(MONTH(A248)&lt;&gt;MONTH(A249),IF(OR(AND(E248&lt;计算结果!B$18,E248&gt;计算结果!B$19),E248&lt;计算结果!B$20),"买","卖"),F247)</f>
        <v>买</v>
      </c>
      <c r="G248" s="4" t="str">
        <f t="shared" ca="1" si="12"/>
        <v/>
      </c>
      <c r="H248" s="3">
        <f ca="1">IF(F247="买",B248/B247-1,计算结果!B$21*(计算结果!B$22*(B248/B247-1)+(1-计算结果!B$22)*(K248/K247-1-IF(G248=1,计算结果!B$16,0))))-IF(AND(计算结果!B$21=0,G248=1),计算结果!B$16,0)</f>
        <v>2.9858328159394931E-2</v>
      </c>
      <c r="I248" s="2">
        <f t="shared" ca="1" si="13"/>
        <v>2.9499451167302926</v>
      </c>
      <c r="J248" s="3">
        <f ca="1">1-I248/MAX(I$2:I248)</f>
        <v>1.0547436349339745E-2</v>
      </c>
      <c r="K248" s="21">
        <v>112.37</v>
      </c>
      <c r="L248" s="37">
        <v>2.6492</v>
      </c>
    </row>
    <row r="249" spans="1:12" hidden="1" x14ac:dyDescent="0.15">
      <c r="A249" s="1">
        <v>39457</v>
      </c>
      <c r="B249" s="16">
        <v>3.6892</v>
      </c>
      <c r="C249" s="3">
        <f t="shared" si="11"/>
        <v>1.096130658774519E-2</v>
      </c>
      <c r="D249" s="3">
        <f>IFERROR(1-B249/MAX(B$2:B249),0)</f>
        <v>0</v>
      </c>
      <c r="E249" s="3">
        <f ca="1">IFERROR(B249/AVERAGE(OFFSET(B249,0,0,-计算结果!B$17,1))-1,B249/AVERAGE(OFFSET(B249,0,0,-ROW(),1))-1)</f>
        <v>0.57495012230578713</v>
      </c>
      <c r="F249" s="4" t="str">
        <f ca="1">IF(MONTH(A249)&lt;&gt;MONTH(A250),IF(OR(AND(E249&lt;计算结果!B$18,E249&gt;计算结果!B$19),E249&lt;计算结果!B$20),"买","卖"),F248)</f>
        <v>买</v>
      </c>
      <c r="G249" s="4" t="str">
        <f t="shared" ca="1" si="12"/>
        <v/>
      </c>
      <c r="H249" s="3">
        <f ca="1">IF(F248="买",B249/B248-1,计算结果!B$21*(计算结果!B$22*(B249/B248-1)+(1-计算结果!B$22)*(K249/K248-1-IF(G249=1,计算结果!B$16,0))))-IF(AND(计算结果!B$21=0,G249=1),计算结果!B$16,0)</f>
        <v>1.096130658774519E-2</v>
      </c>
      <c r="I249" s="2">
        <f t="shared" ca="1" si="13"/>
        <v>2.9822803695717952</v>
      </c>
      <c r="J249" s="3">
        <f ca="1">1-I249/MAX(I$2:I249)</f>
        <v>0</v>
      </c>
      <c r="K249" s="21">
        <v>112.7</v>
      </c>
      <c r="L249" s="37">
        <v>2.6892</v>
      </c>
    </row>
    <row r="250" spans="1:12" hidden="1" x14ac:dyDescent="0.15">
      <c r="A250" s="1">
        <v>39458</v>
      </c>
      <c r="B250" s="16">
        <v>3.7052</v>
      </c>
      <c r="C250" s="3">
        <f t="shared" si="11"/>
        <v>4.3369836278868146E-3</v>
      </c>
      <c r="D250" s="3">
        <f>IFERROR(1-B250/MAX(B$2:B250),0)</f>
        <v>0</v>
      </c>
      <c r="E250" s="3">
        <f ca="1">IFERROR(B250/AVERAGE(OFFSET(B250,0,0,-计算结果!B$17,1))-1,B250/AVERAGE(OFFSET(B250,0,0,-ROW(),1))-1)</f>
        <v>0.57809348948097106</v>
      </c>
      <c r="F250" s="4" t="str">
        <f ca="1">IF(MONTH(A250)&lt;&gt;MONTH(A251),IF(OR(AND(E250&lt;计算结果!B$18,E250&gt;计算结果!B$19),E250&lt;计算结果!B$20),"买","卖"),F249)</f>
        <v>买</v>
      </c>
      <c r="G250" s="4" t="str">
        <f t="shared" ca="1" si="12"/>
        <v/>
      </c>
      <c r="H250" s="3">
        <f ca="1">IF(F249="买",B250/B249-1,计算结果!B$21*(计算结果!B$22*(B250/B249-1)+(1-计算结果!B$22)*(K250/K249-1-IF(G250=1,计算结果!B$16,0))))-IF(AND(计算结果!B$21=0,G250=1),计算结果!B$16,0)</f>
        <v>4.3369836278868146E-3</v>
      </c>
      <c r="I250" s="2">
        <f t="shared" ca="1" si="13"/>
        <v>2.9952144707083965</v>
      </c>
      <c r="J250" s="3">
        <f ca="1">1-I250/MAX(I$2:I250)</f>
        <v>0</v>
      </c>
      <c r="K250" s="21">
        <v>112.84</v>
      </c>
      <c r="L250" s="37">
        <v>2.7052</v>
      </c>
    </row>
    <row r="251" spans="1:12" hidden="1" x14ac:dyDescent="0.15">
      <c r="A251" s="1">
        <v>39461</v>
      </c>
      <c r="B251" s="16">
        <v>3.8672</v>
      </c>
      <c r="C251" s="3">
        <f t="shared" si="11"/>
        <v>4.3722336176184706E-2</v>
      </c>
      <c r="D251" s="3">
        <f>IFERROR(1-B251/MAX(B$2:B251),0)</f>
        <v>0</v>
      </c>
      <c r="E251" s="3">
        <f ca="1">IFERROR(B251/AVERAGE(OFFSET(B251,0,0,-计算结果!B$17,1))-1,B251/AVERAGE(OFFSET(B251,0,0,-ROW(),1))-1)</f>
        <v>0.64283915503555367</v>
      </c>
      <c r="F251" s="4" t="str">
        <f ca="1">IF(MONTH(A251)&lt;&gt;MONTH(A252),IF(OR(AND(E251&lt;计算结果!B$18,E251&gt;计算结果!B$19),E251&lt;计算结果!B$20),"买","卖"),F250)</f>
        <v>买</v>
      </c>
      <c r="G251" s="4" t="str">
        <f t="shared" ca="1" si="12"/>
        <v/>
      </c>
      <c r="H251" s="3">
        <f ca="1">IF(F250="买",B251/B250-1,计算结果!B$21*(计算结果!B$22*(B251/B250-1)+(1-计算结果!B$22)*(K251/K250-1-IF(G251=1,计算结果!B$16,0))))-IF(AND(计算结果!B$21=0,G251=1),计算结果!B$16,0)</f>
        <v>4.3722336176184706E-2</v>
      </c>
      <c r="I251" s="2">
        <f t="shared" ca="1" si="13"/>
        <v>3.1261722447164821</v>
      </c>
      <c r="J251" s="3">
        <f ca="1">1-I251/MAX(I$2:I251)</f>
        <v>0</v>
      </c>
      <c r="K251" s="21">
        <v>112.81</v>
      </c>
      <c r="L251" s="37">
        <v>2.8672</v>
      </c>
    </row>
    <row r="252" spans="1:12" hidden="1" x14ac:dyDescent="0.15">
      <c r="A252" s="1">
        <v>39462</v>
      </c>
      <c r="B252" s="16">
        <v>3.8668999999999998</v>
      </c>
      <c r="C252" s="3">
        <f t="shared" si="11"/>
        <v>-7.7575506826743634E-5</v>
      </c>
      <c r="D252" s="3">
        <f>IFERROR(1-B252/MAX(B$2:B252),0)</f>
        <v>7.7575506826743634E-5</v>
      </c>
      <c r="E252" s="3">
        <f ca="1">IFERROR(B252/AVERAGE(OFFSET(B252,0,0,-计算结果!B$17,1))-1,B252/AVERAGE(OFFSET(B252,0,0,-ROW(),1))-1)</f>
        <v>0.63851611932805108</v>
      </c>
      <c r="F252" s="4" t="str">
        <f ca="1">IF(MONTH(A252)&lt;&gt;MONTH(A253),IF(OR(AND(E252&lt;计算结果!B$18,E252&gt;计算结果!B$19),E252&lt;计算结果!B$20),"买","卖"),F251)</f>
        <v>买</v>
      </c>
      <c r="G252" s="4" t="str">
        <f t="shared" ca="1" si="12"/>
        <v/>
      </c>
      <c r="H252" s="3">
        <f ca="1">IF(F251="买",B252/B251-1,计算结果!B$21*(计算结果!B$22*(B252/B251-1)+(1-计算结果!B$22)*(K252/K251-1-IF(G252=1,计算结果!B$16,0))))-IF(AND(计算结果!B$21=0,G252=1),计算结果!B$16,0)</f>
        <v>-7.7575506826743634E-5</v>
      </c>
      <c r="I252" s="2">
        <f t="shared" ca="1" si="13"/>
        <v>3.1259297303201707</v>
      </c>
      <c r="J252" s="3">
        <f ca="1">1-I252/MAX(I$2:I252)</f>
        <v>7.7575506826632612E-5</v>
      </c>
      <c r="K252" s="21">
        <v>112.92</v>
      </c>
      <c r="L252" s="37">
        <v>2.8668999999999998</v>
      </c>
    </row>
    <row r="253" spans="1:12" hidden="1" x14ac:dyDescent="0.15">
      <c r="A253" s="1">
        <v>39463</v>
      </c>
      <c r="B253" s="16">
        <v>3.8464</v>
      </c>
      <c r="C253" s="3">
        <f t="shared" si="11"/>
        <v>-5.3014042256069871E-3</v>
      </c>
      <c r="D253" s="3">
        <f>IFERROR(1-B253/MAX(B$2:B253),0)</f>
        <v>5.3785684733139716E-3</v>
      </c>
      <c r="E253" s="3">
        <f ca="1">IFERROR(B253/AVERAGE(OFFSET(B253,0,0,-计算结果!B$17,1))-1,B253/AVERAGE(OFFSET(B253,0,0,-ROW(),1))-1)</f>
        <v>0.6257663659264483</v>
      </c>
      <c r="F253" s="4" t="str">
        <f ca="1">IF(MONTH(A253)&lt;&gt;MONTH(A254),IF(OR(AND(E253&lt;计算结果!B$18,E253&gt;计算结果!B$19),E253&lt;计算结果!B$20),"买","卖"),F252)</f>
        <v>买</v>
      </c>
      <c r="G253" s="4" t="str">
        <f t="shared" ca="1" si="12"/>
        <v/>
      </c>
      <c r="H253" s="3">
        <f ca="1">IF(F252="买",B253/B252-1,计算结果!B$21*(计算结果!B$22*(B253/B252-1)+(1-计算结果!B$22)*(K253/K252-1-IF(G253=1,计算结果!B$16,0))))-IF(AND(计算结果!B$21=0,G253=1),计算结果!B$16,0)</f>
        <v>-5.3014042256069871E-3</v>
      </c>
      <c r="I253" s="2">
        <f t="shared" ca="1" si="13"/>
        <v>3.1093579132389011</v>
      </c>
      <c r="J253" s="3">
        <f ca="1">1-I253/MAX(I$2:I253)</f>
        <v>5.3785684733138606E-3</v>
      </c>
      <c r="K253" s="21">
        <v>112.9</v>
      </c>
      <c r="L253" s="37">
        <v>2.8464</v>
      </c>
    </row>
    <row r="254" spans="1:12" hidden="1" x14ac:dyDescent="0.15">
      <c r="A254" s="1">
        <v>39464</v>
      </c>
      <c r="B254" s="16">
        <v>3.7324999999999999</v>
      </c>
      <c r="C254" s="3">
        <f t="shared" si="11"/>
        <v>-2.9612104825291197E-2</v>
      </c>
      <c r="D254" s="3">
        <f>IFERROR(1-B254/MAX(B$2:B254),0)</f>
        <v>3.4831402565163483E-2</v>
      </c>
      <c r="E254" s="3">
        <f ca="1">IFERROR(B254/AVERAGE(OFFSET(B254,0,0,-计算结果!B$17,1))-1,B254/AVERAGE(OFFSET(B254,0,0,-ROW(),1))-1)</f>
        <v>0.5740303350739544</v>
      </c>
      <c r="F254" s="4" t="str">
        <f ca="1">IF(MONTH(A254)&lt;&gt;MONTH(A255),IF(OR(AND(E254&lt;计算结果!B$18,E254&gt;计算结果!B$19),E254&lt;计算结果!B$20),"买","卖"),F253)</f>
        <v>买</v>
      </c>
      <c r="G254" s="4" t="str">
        <f t="shared" ca="1" si="12"/>
        <v/>
      </c>
      <c r="H254" s="3">
        <f ca="1">IF(F253="买",B254/B253-1,计算结果!B$21*(计算结果!B$22*(B254/B253-1)+(1-计算结果!B$22)*(K254/K253-1-IF(G254=1,计算结果!B$16,0))))-IF(AND(计算结果!B$21=0,G254=1),计算结果!B$16,0)</f>
        <v>-2.9612104825291197E-2</v>
      </c>
      <c r="I254" s="2">
        <f t="shared" ca="1" si="13"/>
        <v>3.0172832807727219</v>
      </c>
      <c r="J254" s="3">
        <f ca="1">1-I254/MAX(I$2:I254)</f>
        <v>3.4831402565163372E-2</v>
      </c>
      <c r="K254" s="21">
        <v>112.82</v>
      </c>
      <c r="L254" s="37">
        <v>2.7324999999999999</v>
      </c>
    </row>
    <row r="255" spans="1:12" hidden="1" x14ac:dyDescent="0.15">
      <c r="A255" s="1">
        <v>39465</v>
      </c>
      <c r="B255" s="16">
        <v>3.7618</v>
      </c>
      <c r="C255" s="3">
        <f t="shared" si="11"/>
        <v>7.8499665103817229E-3</v>
      </c>
      <c r="D255" s="3">
        <f>IFERROR(1-B255/MAX(B$2:B255),0)</f>
        <v>2.725486139842781E-2</v>
      </c>
      <c r="E255" s="3">
        <f ca="1">IFERROR(B255/AVERAGE(OFFSET(B255,0,0,-计算结果!B$17,1))-1,B255/AVERAGE(OFFSET(B255,0,0,-ROW(),1))-1)</f>
        <v>0.5827325116241322</v>
      </c>
      <c r="F255" s="4" t="str">
        <f ca="1">IF(MONTH(A255)&lt;&gt;MONTH(A256),IF(OR(AND(E255&lt;计算结果!B$18,E255&gt;计算结果!B$19),E255&lt;计算结果!B$20),"买","卖"),F254)</f>
        <v>买</v>
      </c>
      <c r="G255" s="4" t="str">
        <f t="shared" ca="1" si="12"/>
        <v/>
      </c>
      <c r="H255" s="3">
        <f ca="1">IF(F254="买",B255/B254-1,计算结果!B$21*(计算结果!B$22*(B255/B254-1)+(1-计算结果!B$22)*(K255/K254-1-IF(G255=1,计算结果!B$16,0))))-IF(AND(计算结果!B$21=0,G255=1),计算结果!B$16,0)</f>
        <v>7.8499665103817229E-3</v>
      </c>
      <c r="I255" s="2">
        <f t="shared" ca="1" si="13"/>
        <v>3.0409688534791224</v>
      </c>
      <c r="J255" s="3">
        <f ca="1">1-I255/MAX(I$2:I255)</f>
        <v>2.725486139842781E-2</v>
      </c>
      <c r="K255" s="21">
        <v>112.83</v>
      </c>
      <c r="L255" s="37">
        <v>2.7618</v>
      </c>
    </row>
    <row r="256" spans="1:12" hidden="1" x14ac:dyDescent="0.15">
      <c r="A256" s="1">
        <v>39468</v>
      </c>
      <c r="B256" s="16">
        <v>3.6025999999999998</v>
      </c>
      <c r="C256" s="3">
        <f t="shared" si="11"/>
        <v>-4.2320165878037219E-2</v>
      </c>
      <c r="D256" s="3">
        <f>IFERROR(1-B256/MAX(B$2:B256),0)</f>
        <v>6.8421597021100622E-2</v>
      </c>
      <c r="E256" s="3">
        <f ca="1">IFERROR(B256/AVERAGE(OFFSET(B256,0,0,-计算结果!B$17,1))-1,B256/AVERAGE(OFFSET(B256,0,0,-ROW(),1))-1)</f>
        <v>0.51269151047350947</v>
      </c>
      <c r="F256" s="4" t="str">
        <f ca="1">IF(MONTH(A256)&lt;&gt;MONTH(A257),IF(OR(AND(E256&lt;计算结果!B$18,E256&gt;计算结果!B$19),E256&lt;计算结果!B$20),"买","卖"),F255)</f>
        <v>买</v>
      </c>
      <c r="G256" s="4" t="str">
        <f t="shared" ca="1" si="12"/>
        <v/>
      </c>
      <c r="H256" s="3">
        <f ca="1">IF(F255="买",B256/B255-1,计算结果!B$21*(计算结果!B$22*(B256/B255-1)+(1-计算结果!B$22)*(K256/K255-1-IF(G256=1,计算结果!B$16,0))))-IF(AND(计算结果!B$21=0,G256=1),计算结果!B$16,0)</f>
        <v>-4.2320165878037219E-2</v>
      </c>
      <c r="I256" s="2">
        <f t="shared" ca="1" si="13"/>
        <v>2.9122745471699414</v>
      </c>
      <c r="J256" s="3">
        <f ca="1">1-I256/MAX(I$2:I256)</f>
        <v>6.8421597021100622E-2</v>
      </c>
      <c r="K256" s="21">
        <v>113.15</v>
      </c>
      <c r="L256" s="37">
        <v>2.6025999999999998</v>
      </c>
    </row>
    <row r="257" spans="1:12" hidden="1" x14ac:dyDescent="0.15">
      <c r="A257" s="1">
        <v>39469</v>
      </c>
      <c r="B257" s="16">
        <v>3.2423000000000002</v>
      </c>
      <c r="C257" s="3">
        <f t="shared" si="11"/>
        <v>-0.10001110309221106</v>
      </c>
      <c r="D257" s="3">
        <f>IFERROR(1-B257/MAX(B$2:B257),0)</f>
        <v>0.1615897807199006</v>
      </c>
      <c r="E257" s="3">
        <f ca="1">IFERROR(B257/AVERAGE(OFFSET(B257,0,0,-计算结果!B$17,1))-1,B257/AVERAGE(OFFSET(B257,0,0,-ROW(),1))-1)</f>
        <v>0.35948632199479214</v>
      </c>
      <c r="F257" s="4" t="str">
        <f ca="1">IF(MONTH(A257)&lt;&gt;MONTH(A258),IF(OR(AND(E257&lt;计算结果!B$18,E257&gt;计算结果!B$19),E257&lt;计算结果!B$20),"买","卖"),F256)</f>
        <v>买</v>
      </c>
      <c r="G257" s="4" t="str">
        <f t="shared" ca="1" si="12"/>
        <v/>
      </c>
      <c r="H257" s="3">
        <f ca="1">IF(F256="买",B257/B256-1,计算结果!B$21*(计算结果!B$22*(B257/B256-1)+(1-计算结果!B$22)*(K257/K256-1-IF(G257=1,计算结果!B$16,0))))-IF(AND(计算结果!B$21=0,G257=1),计算结果!B$16,0)</f>
        <v>-0.10001110309221106</v>
      </c>
      <c r="I257" s="2">
        <f t="shared" ca="1" si="13"/>
        <v>2.6210147572001059</v>
      </c>
      <c r="J257" s="3">
        <f ca="1">1-I257/MAX(I$2:I257)</f>
        <v>0.16158978071990071</v>
      </c>
      <c r="K257" s="21">
        <v>113.06</v>
      </c>
      <c r="L257" s="37">
        <v>2.2423000000000002</v>
      </c>
    </row>
    <row r="258" spans="1:12" hidden="1" x14ac:dyDescent="0.15">
      <c r="A258" s="1">
        <v>39470</v>
      </c>
      <c r="B258" s="16">
        <v>3.3652000000000002</v>
      </c>
      <c r="C258" s="3">
        <f t="shared" si="11"/>
        <v>3.7905190759645935E-2</v>
      </c>
      <c r="D258" s="3">
        <f>IFERROR(1-B258/MAX(B$2:B258),0)</f>
        <v>0.12980968142325189</v>
      </c>
      <c r="E258" s="3">
        <f ca="1">IFERROR(B258/AVERAGE(OFFSET(B258,0,0,-计算结果!B$17,1))-1,B258/AVERAGE(OFFSET(B258,0,0,-ROW(),1))-1)</f>
        <v>0.40876488468770167</v>
      </c>
      <c r="F258" s="4" t="str">
        <f ca="1">IF(MONTH(A258)&lt;&gt;MONTH(A259),IF(OR(AND(E258&lt;计算结果!B$18,E258&gt;计算结果!B$19),E258&lt;计算结果!B$20),"买","卖"),F257)</f>
        <v>买</v>
      </c>
      <c r="G258" s="4" t="str">
        <f t="shared" ca="1" si="12"/>
        <v/>
      </c>
      <c r="H258" s="3">
        <f ca="1">IF(F257="买",B258/B257-1,计算结果!B$21*(计算结果!B$22*(B258/B257-1)+(1-计算结果!B$22)*(K258/K257-1-IF(G258=1,计算结果!B$16,0))))-IF(AND(计算结果!B$21=0,G258=1),计算结果!B$16,0)</f>
        <v>3.7905190759645935E-2</v>
      </c>
      <c r="I258" s="2">
        <f t="shared" ca="1" si="13"/>
        <v>2.7203648215556231</v>
      </c>
      <c r="J258" s="3">
        <f ca="1">1-I258/MAX(I$2:I258)</f>
        <v>0.129809681423252</v>
      </c>
      <c r="K258" s="21">
        <v>113.11</v>
      </c>
      <c r="L258" s="37">
        <v>2.3652000000000002</v>
      </c>
    </row>
    <row r="259" spans="1:12" hidden="1" x14ac:dyDescent="0.15">
      <c r="A259" s="1">
        <v>39471</v>
      </c>
      <c r="B259" s="16">
        <v>3.4832000000000001</v>
      </c>
      <c r="C259" s="3">
        <f t="shared" si="11"/>
        <v>3.5064780696540954E-2</v>
      </c>
      <c r="D259" s="3">
        <f>IFERROR(1-B259/MAX(B$2:B259),0)</f>
        <v>9.9296648738105064E-2</v>
      </c>
      <c r="E259" s="3">
        <f ca="1">IFERROR(B259/AVERAGE(OFFSET(B259,0,0,-计算结果!B$17,1))-1,B259/AVERAGE(OFFSET(B259,0,0,-ROW(),1))-1)</f>
        <v>0.4555780641317877</v>
      </c>
      <c r="F259" s="4" t="str">
        <f ca="1">IF(MONTH(A259)&lt;&gt;MONTH(A260),IF(OR(AND(E259&lt;计算结果!B$18,E259&gt;计算结果!B$19),E259&lt;计算结果!B$20),"买","卖"),F258)</f>
        <v>买</v>
      </c>
      <c r="G259" s="4" t="str">
        <f t="shared" ca="1" si="12"/>
        <v/>
      </c>
      <c r="H259" s="3">
        <f ca="1">IF(F258="买",B259/B258-1,计算结果!B$21*(计算结果!B$22*(B259/B258-1)+(1-计算结果!B$22)*(K259/K258-1-IF(G259=1,计算结果!B$16,0))))-IF(AND(计算结果!B$21=0,G259=1),计算结果!B$16,0)</f>
        <v>3.5064780696540954E-2</v>
      </c>
      <c r="I259" s="2">
        <f t="shared" ca="1" si="13"/>
        <v>2.8157538174380559</v>
      </c>
      <c r="J259" s="3">
        <f ca="1">1-I259/MAX(I$2:I259)</f>
        <v>9.9296648738105175E-2</v>
      </c>
      <c r="K259" s="21">
        <v>113.23</v>
      </c>
      <c r="L259" s="37">
        <v>2.4832000000000001</v>
      </c>
    </row>
    <row r="260" spans="1:12" hidden="1" x14ac:dyDescent="0.15">
      <c r="A260" s="1">
        <v>39472</v>
      </c>
      <c r="B260" s="16">
        <v>3.5156999999999998</v>
      </c>
      <c r="C260" s="3">
        <f t="shared" ref="C260:C323" si="14">IFERROR(B260/B259-1,0)</f>
        <v>9.3305006890214148E-3</v>
      </c>
      <c r="D260" s="3">
        <f>IFERROR(1-B260/MAX(B$2:B260),0)</f>
        <v>9.0892635498551977E-2</v>
      </c>
      <c r="E260" s="3">
        <f ca="1">IFERROR(B260/AVERAGE(OFFSET(B260,0,0,-计算结果!B$17,1))-1,B260/AVERAGE(OFFSET(B260,0,0,-ROW(),1))-1)</f>
        <v>0.46650287481277486</v>
      </c>
      <c r="F260" s="4" t="str">
        <f ca="1">IF(MONTH(A260)&lt;&gt;MONTH(A261),IF(OR(AND(E260&lt;计算结果!B$18,E260&gt;计算结果!B$19),E260&lt;计算结果!B$20),"买","卖"),F259)</f>
        <v>买</v>
      </c>
      <c r="G260" s="4" t="str">
        <f t="shared" ca="1" si="12"/>
        <v/>
      </c>
      <c r="H260" s="3">
        <f ca="1">IF(F259="买",B260/B259-1,计算结果!B$21*(计算结果!B$22*(B260/B259-1)+(1-计算结果!B$22)*(K260/K259-1-IF(G260=1,计算结果!B$16,0))))-IF(AND(计算结果!B$21=0,G260=1),计算结果!B$16,0)</f>
        <v>9.3305006890214148E-3</v>
      </c>
      <c r="I260" s="2">
        <f t="shared" ca="1" si="13"/>
        <v>2.8420262103717762</v>
      </c>
      <c r="J260" s="3">
        <f ca="1">1-I260/MAX(I$2:I260)</f>
        <v>9.0892635498552199E-2</v>
      </c>
      <c r="K260" s="21">
        <v>113.11</v>
      </c>
      <c r="L260" s="37">
        <v>2.5156999999999998</v>
      </c>
    </row>
    <row r="261" spans="1:12" hidden="1" x14ac:dyDescent="0.15">
      <c r="A261" s="1">
        <v>39475</v>
      </c>
      <c r="B261" s="16">
        <v>3.2730000000000001</v>
      </c>
      <c r="C261" s="3">
        <f t="shared" si="14"/>
        <v>-6.9033193958528805E-2</v>
      </c>
      <c r="D261" s="3">
        <f>IFERROR(1-B261/MAX(B$2:B261),0)</f>
        <v>0.15365122052130742</v>
      </c>
      <c r="E261" s="3">
        <f ca="1">IFERROR(B261/AVERAGE(OFFSET(B261,0,0,-计算结果!B$17,1))-1,B261/AVERAGE(OFFSET(B261,0,0,-ROW(),1))-1)</f>
        <v>0.36335017134398084</v>
      </c>
      <c r="F261" s="4" t="str">
        <f ca="1">IF(MONTH(A261)&lt;&gt;MONTH(A262),IF(OR(AND(E261&lt;计算结果!B$18,E261&gt;计算结果!B$19),E261&lt;计算结果!B$20),"买","卖"),F260)</f>
        <v>买</v>
      </c>
      <c r="G261" s="4" t="str">
        <f t="shared" ca="1" si="12"/>
        <v/>
      </c>
      <c r="H261" s="3">
        <f ca="1">IF(F260="买",B261/B260-1,计算结果!B$21*(计算结果!B$22*(B261/B260-1)+(1-计算结果!B$22)*(K261/K260-1-IF(G261=1,计算结果!B$16,0))))-IF(AND(计算结果!B$21=0,G261=1),计算结果!B$16,0)</f>
        <v>-6.9033193958528805E-2</v>
      </c>
      <c r="I261" s="2">
        <f t="shared" ca="1" si="13"/>
        <v>2.6458320637559587</v>
      </c>
      <c r="J261" s="3">
        <f ca="1">1-I261/MAX(I$2:I261)</f>
        <v>0.15365122052130764</v>
      </c>
      <c r="K261" s="21">
        <v>113.06</v>
      </c>
      <c r="L261" s="37">
        <v>2.2730000000000001</v>
      </c>
    </row>
    <row r="262" spans="1:12" hidden="1" x14ac:dyDescent="0.15">
      <c r="A262" s="1">
        <v>39476</v>
      </c>
      <c r="B262" s="16">
        <v>3.3595999999999999</v>
      </c>
      <c r="C262" s="3">
        <f t="shared" si="14"/>
        <v>2.6458906202260879E-2</v>
      </c>
      <c r="D262" s="3">
        <f>IFERROR(1-B262/MAX(B$2:B262),0)</f>
        <v>0.1312577575506827</v>
      </c>
      <c r="E262" s="3">
        <f ca="1">IFERROR(B262/AVERAGE(OFFSET(B262,0,0,-计算结果!B$17,1))-1,B262/AVERAGE(OFFSET(B262,0,0,-ROW(),1))-1)</f>
        <v>0.39728458275183209</v>
      </c>
      <c r="F262" s="4" t="str">
        <f ca="1">IF(MONTH(A262)&lt;&gt;MONTH(A263),IF(OR(AND(E262&lt;计算结果!B$18,E262&gt;计算结果!B$19),E262&lt;计算结果!B$20),"买","卖"),F261)</f>
        <v>买</v>
      </c>
      <c r="G262" s="4" t="str">
        <f t="shared" ca="1" si="12"/>
        <v/>
      </c>
      <c r="H262" s="3">
        <f ca="1">IF(F261="买",B262/B261-1,计算结果!B$21*(计算结果!B$22*(B262/B261-1)+(1-计算结果!B$22)*(K262/K261-1-IF(G262=1,计算结果!B$16,0))))-IF(AND(计算结果!B$21=0,G262=1),计算结果!B$16,0)</f>
        <v>2.6458906202260879E-2</v>
      </c>
      <c r="I262" s="2">
        <f t="shared" ca="1" si="13"/>
        <v>2.7158378861578121</v>
      </c>
      <c r="J262" s="3">
        <f ca="1">1-I262/MAX(I$2:I262)</f>
        <v>0.13125775755068292</v>
      </c>
      <c r="K262" s="21">
        <v>113.34</v>
      </c>
      <c r="L262" s="37">
        <v>2.3595999999999999</v>
      </c>
    </row>
    <row r="263" spans="1:12" hidden="1" x14ac:dyDescent="0.15">
      <c r="A263" s="1">
        <v>39477</v>
      </c>
      <c r="B263" s="16">
        <v>3.3877999999999999</v>
      </c>
      <c r="C263" s="3">
        <f t="shared" si="14"/>
        <v>8.3938564114776071E-3</v>
      </c>
      <c r="D263" s="3">
        <f>IFERROR(1-B263/MAX(B$2:B263),0)</f>
        <v>0.12396565990897812</v>
      </c>
      <c r="E263" s="3">
        <f ca="1">IFERROR(B263/AVERAGE(OFFSET(B263,0,0,-计算结果!B$17,1))-1,B263/AVERAGE(OFFSET(B263,0,0,-ROW(),1))-1)</f>
        <v>0.40681698012966261</v>
      </c>
      <c r="F263" s="4" t="str">
        <f ca="1">IF(MONTH(A263)&lt;&gt;MONTH(A264),IF(OR(AND(E263&lt;计算结果!B$18,E263&gt;计算结果!B$19),E263&lt;计算结果!B$20),"买","卖"),F262)</f>
        <v>买</v>
      </c>
      <c r="G263" s="4" t="str">
        <f t="shared" ca="1" si="12"/>
        <v/>
      </c>
      <c r="H263" s="3">
        <f ca="1">IF(F262="买",B263/B262-1,计算结果!B$21*(计算结果!B$22*(B263/B262-1)+(1-计算结果!B$22)*(K263/K262-1-IF(G263=1,计算结果!B$16,0))))-IF(AND(计算结果!B$21=0,G263=1),计算结果!B$16,0)</f>
        <v>8.3938564114776071E-3</v>
      </c>
      <c r="I263" s="2">
        <f t="shared" ca="1" si="13"/>
        <v>2.7386342394110716</v>
      </c>
      <c r="J263" s="3">
        <f ca="1">1-I263/MAX(I$2:I263)</f>
        <v>0.12396565990897823</v>
      </c>
      <c r="K263" s="21">
        <v>114.14</v>
      </c>
      <c r="L263" s="37">
        <v>2.3877999999999999</v>
      </c>
    </row>
    <row r="264" spans="1:12" hidden="1" x14ac:dyDescent="0.15">
      <c r="A264" s="1">
        <v>39478</v>
      </c>
      <c r="B264" s="16">
        <v>3.3071000000000002</v>
      </c>
      <c r="C264" s="3">
        <f t="shared" si="14"/>
        <v>-2.3820768640415491E-2</v>
      </c>
      <c r="D264" s="3">
        <f>IFERROR(1-B264/MAX(B$2:B264),0)</f>
        <v>0.1448334712453454</v>
      </c>
      <c r="E264" s="3">
        <f ca="1">IFERROR(B264/AVERAGE(OFFSET(B264,0,0,-计算结果!B$17,1))-1,B264/AVERAGE(OFFSET(B264,0,0,-ROW(),1))-1)</f>
        <v>0.3713589940676798</v>
      </c>
      <c r="F264" s="4" t="str">
        <f ca="1">IF(MONTH(A264)&lt;&gt;MONTH(A265),IF(OR(AND(E264&lt;计算结果!B$18,E264&gt;计算结果!B$19),E264&lt;计算结果!B$20),"买","卖"),F263)</f>
        <v>买</v>
      </c>
      <c r="G264" s="4" t="str">
        <f t="shared" ca="1" si="12"/>
        <v/>
      </c>
      <c r="H264" s="3">
        <f ca="1">IF(F263="买",B264/B263-1,计算结果!B$21*(计算结果!B$22*(B264/B263-1)+(1-计算结果!B$22)*(K264/K263-1-IF(G264=1,计算结果!B$16,0))))-IF(AND(计算结果!B$21=0,G264=1),计算结果!B$16,0)</f>
        <v>-2.3820768640415491E-2</v>
      </c>
      <c r="I264" s="2">
        <f t="shared" ca="1" si="13"/>
        <v>2.6733978668033402</v>
      </c>
      <c r="J264" s="3">
        <f ca="1">1-I264/MAX(I$2:I264)</f>
        <v>0.14483347124534551</v>
      </c>
      <c r="K264" s="21">
        <v>114.38</v>
      </c>
      <c r="L264" s="37">
        <v>2.3071000000000002</v>
      </c>
    </row>
    <row r="265" spans="1:12" hidden="1" x14ac:dyDescent="0.15">
      <c r="A265" s="1">
        <v>39479</v>
      </c>
      <c r="B265" s="16">
        <v>3.21</v>
      </c>
      <c r="C265" s="3">
        <f t="shared" si="14"/>
        <v>-2.9361071633757674E-2</v>
      </c>
      <c r="D265" s="3">
        <f>IFERROR(1-B265/MAX(B$2:B265),0)</f>
        <v>0.16994207695490282</v>
      </c>
      <c r="E265" s="3">
        <f ca="1">IFERROR(B265/AVERAGE(OFFSET(B265,0,0,-计算结果!B$17,1))-1,B265/AVERAGE(OFFSET(B265,0,0,-ROW(),1))-1)</f>
        <v>0.32942712929300066</v>
      </c>
      <c r="F265" s="4" t="str">
        <f ca="1">IF(MONTH(A265)&lt;&gt;MONTH(A266),IF(OR(AND(E265&lt;计算结果!B$18,E265&gt;计算结果!B$19),E265&lt;计算结果!B$20),"买","卖"),F264)</f>
        <v>买</v>
      </c>
      <c r="G265" s="4" t="str">
        <f t="shared" ca="1" si="12"/>
        <v/>
      </c>
      <c r="H265" s="3">
        <f ca="1">IF(F264="买",B265/B264-1,计算结果!B$21*(计算结果!B$22*(B265/B264-1)+(1-计算结果!B$22)*(K265/K264-1-IF(G265=1,计算结果!B$16,0))))-IF(AND(计算结果!B$21=0,G265=1),计算结果!B$16,0)</f>
        <v>-2.9361071633757674E-2</v>
      </c>
      <c r="I265" s="2">
        <f t="shared" ca="1" si="13"/>
        <v>2.5949040405305923</v>
      </c>
      <c r="J265" s="3">
        <f ca="1">1-I265/MAX(I$2:I265)</f>
        <v>0.16994207695490282</v>
      </c>
      <c r="K265" s="21">
        <v>115</v>
      </c>
      <c r="L265" s="37">
        <v>2.21</v>
      </c>
    </row>
    <row r="266" spans="1:12" hidden="1" x14ac:dyDescent="0.15">
      <c r="A266" s="1">
        <v>39482</v>
      </c>
      <c r="B266" s="16">
        <v>3.4169999999999998</v>
      </c>
      <c r="C266" s="3">
        <f t="shared" si="14"/>
        <v>6.44859813084111E-2</v>
      </c>
      <c r="D266" s="3">
        <f>IFERROR(1-B266/MAX(B$2:B266),0)</f>
        <v>0.11641497724451799</v>
      </c>
      <c r="E266" s="3">
        <f ca="1">IFERROR(B266/AVERAGE(OFFSET(B266,0,0,-计算结果!B$17,1))-1,B266/AVERAGE(OFFSET(B266,0,0,-ROW(),1))-1)</f>
        <v>0.4129429856077218</v>
      </c>
      <c r="F266" s="4" t="str">
        <f ca="1">IF(MONTH(A266)&lt;&gt;MONTH(A267),IF(OR(AND(E266&lt;计算结果!B$18,E266&gt;计算结果!B$19),E266&lt;计算结果!B$20),"买","卖"),F265)</f>
        <v>买</v>
      </c>
      <c r="G266" s="4" t="str">
        <f t="shared" ca="1" si="12"/>
        <v/>
      </c>
      <c r="H266" s="3">
        <f ca="1">IF(F265="买",B266/B265-1,计算结果!B$21*(计算结果!B$22*(B266/B265-1)+(1-计算结果!B$22)*(K266/K265-1-IF(G266=1,计算结果!B$16,0))))-IF(AND(计算结果!B$21=0,G266=1),计算结果!B$16,0)</f>
        <v>6.44859813084111E-2</v>
      </c>
      <c r="I266" s="2">
        <f t="shared" ca="1" si="13"/>
        <v>2.7622389739853683</v>
      </c>
      <c r="J266" s="3">
        <f ca="1">1-I266/MAX(I$2:I266)</f>
        <v>0.11641497724451821</v>
      </c>
      <c r="K266" s="21">
        <v>115.24</v>
      </c>
      <c r="L266" s="37">
        <v>2.4169999999999998</v>
      </c>
    </row>
    <row r="267" spans="1:12" hidden="1" x14ac:dyDescent="0.15">
      <c r="A267" s="1">
        <v>39483</v>
      </c>
      <c r="B267" s="16">
        <v>3.4649000000000001</v>
      </c>
      <c r="C267" s="3">
        <f t="shared" si="14"/>
        <v>1.4018144571261493E-2</v>
      </c>
      <c r="D267" s="3">
        <f>IFERROR(1-B267/MAX(B$2:B267),0)</f>
        <v>0.10402875465453043</v>
      </c>
      <c r="E267" s="3">
        <f ca="1">IFERROR(B267/AVERAGE(OFFSET(B267,0,0,-计算结果!B$17,1))-1,B267/AVERAGE(OFFSET(B267,0,0,-ROW(),1))-1)</f>
        <v>0.43042269994198601</v>
      </c>
      <c r="F267" s="4" t="str">
        <f ca="1">IF(MONTH(A267)&lt;&gt;MONTH(A268),IF(OR(AND(E267&lt;计算结果!B$18,E267&gt;计算结果!B$19),E267&lt;计算结果!B$20),"买","卖"),F266)</f>
        <v>买</v>
      </c>
      <c r="G267" s="4" t="str">
        <f t="shared" ca="1" si="12"/>
        <v/>
      </c>
      <c r="H267" s="3">
        <f ca="1">IF(F266="买",B267/B266-1,计算结果!B$21*(计算结果!B$22*(B267/B266-1)+(1-计算结果!B$22)*(K267/K266-1-IF(G267=1,计算结果!B$16,0))))-IF(AND(计算结果!B$21=0,G267=1),计算结果!B$16,0)</f>
        <v>1.4018144571261493E-2</v>
      </c>
      <c r="I267" s="2">
        <f t="shared" ca="1" si="13"/>
        <v>2.800960439263068</v>
      </c>
      <c r="J267" s="3">
        <f ca="1">1-I267/MAX(I$2:I267)</f>
        <v>0.10402875465453054</v>
      </c>
      <c r="K267" s="21">
        <v>115.88</v>
      </c>
      <c r="L267" s="37">
        <v>2.4649000000000001</v>
      </c>
    </row>
    <row r="268" spans="1:12" hidden="1" x14ac:dyDescent="0.15">
      <c r="A268" s="1">
        <v>39491</v>
      </c>
      <c r="B268" s="16">
        <v>3.4748999999999999</v>
      </c>
      <c r="C268" s="3">
        <f t="shared" si="14"/>
        <v>2.8860861785331426E-3</v>
      </c>
      <c r="D268" s="3">
        <f>IFERROR(1-B268/MAX(B$2:B268),0)</f>
        <v>0.10144290442697557</v>
      </c>
      <c r="E268" s="3">
        <f ca="1">IFERROR(B268/AVERAGE(OFFSET(B268,0,0,-计算结果!B$17,1))-1,B268/AVERAGE(OFFSET(B268,0,0,-ROW(),1))-1)</f>
        <v>0.43222003929273067</v>
      </c>
      <c r="F268" s="4" t="str">
        <f ca="1">IF(MONTH(A268)&lt;&gt;MONTH(A269),IF(OR(AND(E268&lt;计算结果!B$18,E268&gt;计算结果!B$19),E268&lt;计算结果!B$20),"买","卖"),F267)</f>
        <v>买</v>
      </c>
      <c r="G268" s="4" t="str">
        <f t="shared" ca="1" si="12"/>
        <v/>
      </c>
      <c r="H268" s="3">
        <f ca="1">IF(F267="买",B268/B267-1,计算结果!B$21*(计算结果!B$22*(B268/B267-1)+(1-计算结果!B$22)*(K268/K267-1-IF(G268=1,计算结果!B$16,0))))-IF(AND(计算结果!B$21=0,G268=1),计算结果!B$16,0)</f>
        <v>2.8860861785331426E-3</v>
      </c>
      <c r="I268" s="2">
        <f t="shared" ca="1" si="13"/>
        <v>2.8090442524734431</v>
      </c>
      <c r="J268" s="3">
        <f ca="1">1-I268/MAX(I$2:I268)</f>
        <v>0.10144290442697601</v>
      </c>
      <c r="K268" s="21">
        <v>116.38</v>
      </c>
      <c r="L268" s="37">
        <v>2.4748999999999999</v>
      </c>
    </row>
    <row r="269" spans="1:12" hidden="1" x14ac:dyDescent="0.15">
      <c r="A269" s="1">
        <v>39492</v>
      </c>
      <c r="B269" s="16">
        <v>3.5234999999999999</v>
      </c>
      <c r="C269" s="3">
        <f t="shared" si="14"/>
        <v>1.3986013986013957E-2</v>
      </c>
      <c r="D269" s="3">
        <f>IFERROR(1-B269/MAX(B$2:B269),0)</f>
        <v>8.8875672321059196E-2</v>
      </c>
      <c r="E269" s="3">
        <f ca="1">IFERROR(B269/AVERAGE(OFFSET(B269,0,0,-计算结果!B$17,1))-1,B269/AVERAGE(OFFSET(B269,0,0,-ROW(),1))-1)</f>
        <v>0.44980453774581663</v>
      </c>
      <c r="F269" s="4" t="str">
        <f ca="1">IF(MONTH(A269)&lt;&gt;MONTH(A270),IF(OR(AND(E269&lt;计算结果!B$18,E269&gt;计算结果!B$19),E269&lt;计算结果!B$20),"买","卖"),F268)</f>
        <v>买</v>
      </c>
      <c r="G269" s="4" t="str">
        <f t="shared" ca="1" si="12"/>
        <v/>
      </c>
      <c r="H269" s="3">
        <f ca="1">IF(F268="买",B269/B268-1,计算结果!B$21*(计算结果!B$22*(B269/B268-1)+(1-计算结果!B$22)*(K269/K268-1-IF(G269=1,计算结果!B$16,0))))-IF(AND(计算结果!B$21=0,G269=1),计算结果!B$16,0)</f>
        <v>1.3986013986013957E-2</v>
      </c>
      <c r="I269" s="2">
        <f t="shared" ca="1" si="13"/>
        <v>2.848331584675869</v>
      </c>
      <c r="J269" s="3">
        <f ca="1">1-I269/MAX(I$2:I269)</f>
        <v>8.8875672321059529E-2</v>
      </c>
      <c r="K269" s="21">
        <v>116.48</v>
      </c>
      <c r="L269" s="37">
        <v>2.5234999999999999</v>
      </c>
    </row>
    <row r="270" spans="1:12" hidden="1" x14ac:dyDescent="0.15">
      <c r="A270" s="1">
        <v>39493</v>
      </c>
      <c r="B270" s="16">
        <v>3.5413999999999999</v>
      </c>
      <c r="C270" s="3">
        <f t="shared" si="14"/>
        <v>5.0801759614020892E-3</v>
      </c>
      <c r="D270" s="3">
        <f>IFERROR(1-B270/MAX(B$2:B270),0)</f>
        <v>8.4247000413736006E-2</v>
      </c>
      <c r="E270" s="3">
        <f ca="1">IFERROR(B270/AVERAGE(OFFSET(B270,0,0,-计算结果!B$17,1))-1,B270/AVERAGE(OFFSET(B270,0,0,-ROW(),1))-1)</f>
        <v>0.45469751822195925</v>
      </c>
      <c r="F270" s="4" t="str">
        <f ca="1">IF(MONTH(A270)&lt;&gt;MONTH(A271),IF(OR(AND(E270&lt;计算结果!B$18,E270&gt;计算结果!B$19),E270&lt;计算结果!B$20),"买","卖"),F269)</f>
        <v>买</v>
      </c>
      <c r="G270" s="4" t="str">
        <f t="shared" ca="1" si="12"/>
        <v/>
      </c>
      <c r="H270" s="3">
        <f ca="1">IF(F269="买",B270/B269-1,计算结果!B$21*(计算结果!B$22*(B270/B269-1)+(1-计算结果!B$22)*(K270/K269-1-IF(G270=1,计算结果!B$16,0))))-IF(AND(计算结果!B$21=0,G270=1),计算结果!B$16,0)</f>
        <v>5.0801759614020892E-3</v>
      </c>
      <c r="I270" s="2">
        <f t="shared" ca="1" si="13"/>
        <v>2.8628016103224416</v>
      </c>
      <c r="J270" s="3">
        <f ca="1">1-I270/MAX(I$2:I270)</f>
        <v>8.4247000413736339E-2</v>
      </c>
      <c r="K270" s="21">
        <v>116.85</v>
      </c>
      <c r="L270" s="37">
        <v>2.5413999999999999</v>
      </c>
    </row>
    <row r="271" spans="1:12" hidden="1" x14ac:dyDescent="0.15">
      <c r="A271" s="1">
        <v>39496</v>
      </c>
      <c r="B271" s="16">
        <v>3.6497000000000002</v>
      </c>
      <c r="C271" s="3">
        <f t="shared" si="14"/>
        <v>3.0581126108318868E-2</v>
      </c>
      <c r="D271" s="3">
        <f>IFERROR(1-B271/MAX(B$2:B271),0)</f>
        <v>5.6242242449317303E-2</v>
      </c>
      <c r="E271" s="3">
        <f ca="1">IFERROR(B271/AVERAGE(OFFSET(B271,0,0,-计算结果!B$17,1))-1,B271/AVERAGE(OFFSET(B271,0,0,-ROW(),1))-1)</f>
        <v>0.49641718711490257</v>
      </c>
      <c r="F271" s="4" t="str">
        <f ca="1">IF(MONTH(A271)&lt;&gt;MONTH(A272),IF(OR(AND(E271&lt;计算结果!B$18,E271&gt;计算结果!B$19),E271&lt;计算结果!B$20),"买","卖"),F270)</f>
        <v>买</v>
      </c>
      <c r="G271" s="4" t="str">
        <f t="shared" ca="1" si="12"/>
        <v/>
      </c>
      <c r="H271" s="3">
        <f ca="1">IF(F270="买",B271/B270-1,计算结果!B$21*(计算结果!B$22*(B271/B270-1)+(1-计算结果!B$22)*(K271/K270-1-IF(G271=1,计算结果!B$16,0))))-IF(AND(计算结果!B$21=0,G271=1),计算结果!B$16,0)</f>
        <v>3.0581126108318868E-2</v>
      </c>
      <c r="I271" s="2">
        <f t="shared" ca="1" si="13"/>
        <v>2.9503493073908107</v>
      </c>
      <c r="J271" s="3">
        <f ca="1">1-I271/MAX(I$2:I271)</f>
        <v>5.6242242449317525E-2</v>
      </c>
      <c r="K271" s="21">
        <v>116.66</v>
      </c>
      <c r="L271" s="37">
        <v>2.6497000000000002</v>
      </c>
    </row>
    <row r="272" spans="1:12" hidden="1" x14ac:dyDescent="0.15">
      <c r="A272" s="1">
        <v>39497</v>
      </c>
      <c r="B272" s="16">
        <v>3.6970000000000001</v>
      </c>
      <c r="C272" s="3">
        <f t="shared" si="14"/>
        <v>1.2959969312546171E-2</v>
      </c>
      <c r="D272" s="3">
        <f>IFERROR(1-B272/MAX(B$2:B272),0)</f>
        <v>4.4011170872983008E-2</v>
      </c>
      <c r="E272" s="3">
        <f ca="1">IFERROR(B272/AVERAGE(OFFSET(B272,0,0,-计算结果!B$17,1))-1,B272/AVERAGE(OFFSET(B272,0,0,-ROW(),1))-1)</f>
        <v>0.5096279445185754</v>
      </c>
      <c r="F272" s="4" t="str">
        <f ca="1">IF(MONTH(A272)&lt;&gt;MONTH(A273),IF(OR(AND(E272&lt;计算结果!B$18,E272&gt;计算结果!B$19),E272&lt;计算结果!B$20),"买","卖"),F271)</f>
        <v>买</v>
      </c>
      <c r="G272" s="4" t="str">
        <f t="shared" ca="1" si="12"/>
        <v/>
      </c>
      <c r="H272" s="3">
        <f ca="1">IF(F271="买",B272/B271-1,计算结果!B$21*(计算结果!B$22*(B272/B271-1)+(1-计算结果!B$22)*(K272/K271-1-IF(G272=1,计算结果!B$16,0))))-IF(AND(计算结果!B$21=0,G272=1),计算结果!B$16,0)</f>
        <v>1.2959969312546171E-2</v>
      </c>
      <c r="I272" s="2">
        <f t="shared" ca="1" si="13"/>
        <v>2.9885857438758876</v>
      </c>
      <c r="J272" s="3">
        <f ca="1">1-I272/MAX(I$2:I272)</f>
        <v>4.401117087298323E-2</v>
      </c>
      <c r="K272" s="21">
        <v>116.62</v>
      </c>
      <c r="L272" s="37">
        <v>2.6970000000000001</v>
      </c>
    </row>
    <row r="273" spans="1:12" hidden="1" x14ac:dyDescent="0.15">
      <c r="A273" s="1">
        <v>39498</v>
      </c>
      <c r="B273" s="16">
        <v>3.6766999999999999</v>
      </c>
      <c r="C273" s="3">
        <f t="shared" si="14"/>
        <v>-5.4909385988639592E-3</v>
      </c>
      <c r="D273" s="3">
        <f>IFERROR(1-B273/MAX(B$2:B273),0)</f>
        <v>4.9260446834919369E-2</v>
      </c>
      <c r="E273" s="3">
        <f ca="1">IFERROR(B273/AVERAGE(OFFSET(B273,0,0,-计算结果!B$17,1))-1,B273/AVERAGE(OFFSET(B273,0,0,-ROW(),1))-1)</f>
        <v>0.49528553262982555</v>
      </c>
      <c r="F273" s="4" t="str">
        <f ca="1">IF(MONTH(A273)&lt;&gt;MONTH(A274),IF(OR(AND(E273&lt;计算结果!B$18,E273&gt;计算结果!B$19),E273&lt;计算结果!B$20),"买","卖"),F272)</f>
        <v>买</v>
      </c>
      <c r="G273" s="4" t="str">
        <f t="shared" ca="1" si="12"/>
        <v/>
      </c>
      <c r="H273" s="3">
        <f ca="1">IF(F272="买",B273/B272-1,计算结果!B$21*(计算结果!B$22*(B273/B272-1)+(1-计算结果!B$22)*(K273/K272-1-IF(G273=1,计算结果!B$16,0))))-IF(AND(计算结果!B$21=0,G273=1),计算结果!B$16,0)</f>
        <v>-5.4909385988639592E-3</v>
      </c>
      <c r="I273" s="2">
        <f t="shared" ca="1" si="13"/>
        <v>2.9721756030588251</v>
      </c>
      <c r="J273" s="3">
        <f ca="1">1-I273/MAX(I$2:I273)</f>
        <v>4.926044683491948E-2</v>
      </c>
      <c r="K273" s="21">
        <v>116.23</v>
      </c>
      <c r="L273" s="37">
        <v>2.6766999999999999</v>
      </c>
    </row>
    <row r="274" spans="1:12" hidden="1" x14ac:dyDescent="0.15">
      <c r="A274" s="1">
        <v>39499</v>
      </c>
      <c r="B274" s="16">
        <v>3.7566999999999999</v>
      </c>
      <c r="C274" s="3">
        <f t="shared" si="14"/>
        <v>2.1758642260722993E-2</v>
      </c>
      <c r="D274" s="3">
        <f>IFERROR(1-B274/MAX(B$2:B274),0)</f>
        <v>2.8573645014480786E-2</v>
      </c>
      <c r="E274" s="3">
        <f ca="1">IFERROR(B274/AVERAGE(OFFSET(B274,0,0,-计算结果!B$17,1))-1,B274/AVERAGE(OFFSET(B274,0,0,-ROW(),1))-1)</f>
        <v>0.52150313515667035</v>
      </c>
      <c r="F274" s="4" t="str">
        <f ca="1">IF(MONTH(A274)&lt;&gt;MONTH(A275),IF(OR(AND(E274&lt;计算结果!B$18,E274&gt;计算结果!B$19),E274&lt;计算结果!B$20),"买","卖"),F273)</f>
        <v>买</v>
      </c>
      <c r="G274" s="4" t="str">
        <f t="shared" ca="1" si="12"/>
        <v/>
      </c>
      <c r="H274" s="3">
        <f ca="1">IF(F273="买",B274/B273-1,计算结果!B$21*(计算结果!B$22*(B274/B273-1)+(1-计算结果!B$22)*(K274/K273-1-IF(G274=1,计算结果!B$16,0))))-IF(AND(计算结果!B$21=0,G274=1),计算结果!B$16,0)</f>
        <v>2.1758642260722993E-2</v>
      </c>
      <c r="I274" s="2">
        <f t="shared" ca="1" si="13"/>
        <v>3.0368461087418308</v>
      </c>
      <c r="J274" s="3">
        <f ca="1">1-I274/MAX(I$2:I274)</f>
        <v>2.8573645014480786E-2</v>
      </c>
      <c r="K274" s="21">
        <v>116.05</v>
      </c>
      <c r="L274" s="37">
        <v>2.7566999999999999</v>
      </c>
    </row>
    <row r="275" spans="1:12" hidden="1" x14ac:dyDescent="0.15">
      <c r="A275" s="1">
        <v>39500</v>
      </c>
      <c r="B275" s="16">
        <v>3.6722999999999999</v>
      </c>
      <c r="C275" s="3">
        <f t="shared" si="14"/>
        <v>-2.2466526472702086E-2</v>
      </c>
      <c r="D275" s="3">
        <f>IFERROR(1-B275/MAX(B$2:B275),0)</f>
        <v>5.0398220935043425E-2</v>
      </c>
      <c r="E275" s="3">
        <f ca="1">IFERROR(B275/AVERAGE(OFFSET(B275,0,0,-计算结果!B$17,1))-1,B275/AVERAGE(OFFSET(B275,0,0,-ROW(),1))-1)</f>
        <v>0.48138204414738728</v>
      </c>
      <c r="F275" s="4" t="str">
        <f ca="1">IF(MONTH(A275)&lt;&gt;MONTH(A276),IF(OR(AND(E275&lt;计算结果!B$18,E275&gt;计算结果!B$19),E275&lt;计算结果!B$20),"买","卖"),F274)</f>
        <v>买</v>
      </c>
      <c r="G275" s="4" t="str">
        <f t="shared" ca="1" si="12"/>
        <v/>
      </c>
      <c r="H275" s="3">
        <f ca="1">IF(F274="买",B275/B274-1,计算结果!B$21*(计算结果!B$22*(B275/B274-1)+(1-计算结果!B$22)*(K275/K274-1-IF(G275=1,计算结果!B$16,0))))-IF(AND(计算结果!B$21=0,G275=1),计算结果!B$16,0)</f>
        <v>-2.2466526472702086E-2</v>
      </c>
      <c r="I275" s="2">
        <f t="shared" ca="1" si="13"/>
        <v>2.9686187252462601</v>
      </c>
      <c r="J275" s="3">
        <f ca="1">1-I275/MAX(I$2:I275)</f>
        <v>5.0398220935043425E-2</v>
      </c>
      <c r="K275" s="21">
        <v>115.97</v>
      </c>
      <c r="L275" s="37">
        <v>2.6722999999999999</v>
      </c>
    </row>
    <row r="276" spans="1:12" hidden="1" x14ac:dyDescent="0.15">
      <c r="A276" s="1">
        <v>39503</v>
      </c>
      <c r="B276" s="16">
        <v>3.5869</v>
      </c>
      <c r="C276" s="3">
        <f t="shared" si="14"/>
        <v>-2.3255180676959974E-2</v>
      </c>
      <c r="D276" s="3">
        <f>IFERROR(1-B276/MAX(B$2:B276),0)</f>
        <v>7.2481381878361617E-2</v>
      </c>
      <c r="E276" s="3">
        <f ca="1">IFERROR(B276/AVERAGE(OFFSET(B276,0,0,-计算结果!B$17,1))-1,B276/AVERAGE(OFFSET(B276,0,0,-ROW(),1))-1)</f>
        <v>0.44136143537401273</v>
      </c>
      <c r="F276" s="4" t="str">
        <f ca="1">IF(MONTH(A276)&lt;&gt;MONTH(A277),IF(OR(AND(E276&lt;计算结果!B$18,E276&gt;计算结果!B$19),E276&lt;计算结果!B$20),"买","卖"),F275)</f>
        <v>买</v>
      </c>
      <c r="G276" s="4" t="str">
        <f t="shared" ca="1" si="12"/>
        <v/>
      </c>
      <c r="H276" s="3">
        <f ca="1">IF(F275="买",B276/B275-1,计算结果!B$21*(计算结果!B$22*(B276/B275-1)+(1-计算结果!B$22)*(K276/K275-1-IF(G276=1,计算结果!B$16,0))))-IF(AND(计算结果!B$21=0,G276=1),计算结果!B$16,0)</f>
        <v>-2.3255180676959974E-2</v>
      </c>
      <c r="I276" s="2">
        <f t="shared" ca="1" si="13"/>
        <v>2.8995829604296519</v>
      </c>
      <c r="J276" s="3">
        <f ca="1">1-I276/MAX(I$2:I276)</f>
        <v>7.2481381878361617E-2</v>
      </c>
      <c r="K276" s="21">
        <v>115.96</v>
      </c>
      <c r="L276" s="37">
        <v>2.5869</v>
      </c>
    </row>
    <row r="277" spans="1:12" hidden="1" x14ac:dyDescent="0.15">
      <c r="A277" s="1">
        <v>39504</v>
      </c>
      <c r="B277" s="16">
        <v>3.6273</v>
      </c>
      <c r="C277" s="3">
        <f t="shared" si="14"/>
        <v>1.1263207783880125E-2</v>
      </c>
      <c r="D277" s="3">
        <f>IFERROR(1-B277/MAX(B$2:B277),0)</f>
        <v>6.2034546959040093E-2</v>
      </c>
      <c r="E277" s="3">
        <f ca="1">IFERROR(B277/AVERAGE(OFFSET(B277,0,0,-计算结果!B$17,1))-1,B277/AVERAGE(OFFSET(B277,0,0,-ROW(),1))-1)</f>
        <v>0.45191848972285809</v>
      </c>
      <c r="F277" s="4" t="str">
        <f ca="1">IF(MONTH(A277)&lt;&gt;MONTH(A278),IF(OR(AND(E277&lt;计算结果!B$18,E277&gt;计算结果!B$19),E277&lt;计算结果!B$20),"买","卖"),F276)</f>
        <v>买</v>
      </c>
      <c r="G277" s="4" t="str">
        <f t="shared" ca="1" si="12"/>
        <v/>
      </c>
      <c r="H277" s="3">
        <f ca="1">IF(F276="买",B277/B276-1,计算结果!B$21*(计算结果!B$22*(B277/B276-1)+(1-计算结果!B$22)*(K277/K276-1-IF(G277=1,计算结果!B$16,0))))-IF(AND(计算结果!B$21=0,G277=1),计算结果!B$16,0)</f>
        <v>1.1263207783880125E-2</v>
      </c>
      <c r="I277" s="2">
        <f t="shared" ca="1" si="13"/>
        <v>2.9322415657995693</v>
      </c>
      <c r="J277" s="3">
        <f ca="1">1-I277/MAX(I$2:I277)</f>
        <v>6.2034546959040204E-2</v>
      </c>
      <c r="K277" s="21">
        <v>116.07</v>
      </c>
      <c r="L277" s="37">
        <v>2.6273</v>
      </c>
    </row>
    <row r="278" spans="1:12" hidden="1" x14ac:dyDescent="0.15">
      <c r="A278" s="1">
        <v>39505</v>
      </c>
      <c r="B278" s="16">
        <v>3.6930999999999998</v>
      </c>
      <c r="C278" s="3">
        <f t="shared" si="14"/>
        <v>1.814021448460279E-2</v>
      </c>
      <c r="D278" s="3">
        <f>IFERROR(1-B278/MAX(B$2:B278),0)</f>
        <v>4.5019652461729454E-2</v>
      </c>
      <c r="E278" s="3">
        <f ca="1">IFERROR(B278/AVERAGE(OFFSET(B278,0,0,-计算结果!B$17,1))-1,B278/AVERAGE(OFFSET(B278,0,0,-ROW(),1))-1)</f>
        <v>0.47237809845386081</v>
      </c>
      <c r="F278" s="4" t="str">
        <f ca="1">IF(MONTH(A278)&lt;&gt;MONTH(A279),IF(OR(AND(E278&lt;计算结果!B$18,E278&gt;计算结果!B$19),E278&lt;计算结果!B$20),"买","卖"),F277)</f>
        <v>买</v>
      </c>
      <c r="G278" s="4" t="str">
        <f t="shared" ca="1" si="12"/>
        <v/>
      </c>
      <c r="H278" s="3">
        <f ca="1">IF(F277="买",B278/B277-1,计算结果!B$21*(计算结果!B$22*(B278/B277-1)+(1-计算结果!B$22)*(K278/K277-1-IF(G278=1,计算结果!B$16,0))))-IF(AND(计算结果!B$21=0,G278=1),计算结果!B$16,0)</f>
        <v>1.814021448460279E-2</v>
      </c>
      <c r="I278" s="2">
        <f t="shared" ca="1" si="13"/>
        <v>2.9854330567238412</v>
      </c>
      <c r="J278" s="3">
        <f ca="1">1-I278/MAX(I$2:I278)</f>
        <v>4.5019652461729565E-2</v>
      </c>
      <c r="K278" s="21">
        <v>116.06</v>
      </c>
      <c r="L278" s="37">
        <v>2.6930999999999998</v>
      </c>
    </row>
    <row r="279" spans="1:12" hidden="1" x14ac:dyDescent="0.15">
      <c r="A279" s="1">
        <v>39506</v>
      </c>
      <c r="B279" s="16">
        <v>3.7111000000000001</v>
      </c>
      <c r="C279" s="3">
        <f t="shared" si="14"/>
        <v>4.8739541306761502E-3</v>
      </c>
      <c r="D279" s="3">
        <f>IFERROR(1-B279/MAX(B$2:B279),0)</f>
        <v>4.036512205213072E-2</v>
      </c>
      <c r="E279" s="3">
        <f ca="1">IFERROR(B279/AVERAGE(OFFSET(B279,0,0,-计算结果!B$17,1))-1,B279/AVERAGE(OFFSET(B279,0,0,-ROW(),1))-1)</f>
        <v>0.47365502838485729</v>
      </c>
      <c r="F279" s="4" t="str">
        <f ca="1">IF(MONTH(A279)&lt;&gt;MONTH(A280),IF(OR(AND(E279&lt;计算结果!B$18,E279&gt;计算结果!B$19),E279&lt;计算结果!B$20),"买","卖"),F278)</f>
        <v>买</v>
      </c>
      <c r="G279" s="4" t="str">
        <f t="shared" ca="1" si="12"/>
        <v/>
      </c>
      <c r="H279" s="3">
        <f ca="1">IF(F278="买",B279/B278-1,计算结果!B$21*(计算结果!B$22*(B279/B278-1)+(1-计算结果!B$22)*(K279/K278-1-IF(G279=1,计算结果!B$16,0))))-IF(AND(计算结果!B$21=0,G279=1),计算结果!B$16,0)</f>
        <v>4.8739541306761502E-3</v>
      </c>
      <c r="I279" s="2">
        <f t="shared" ca="1" si="13"/>
        <v>2.9999839205025176</v>
      </c>
      <c r="J279" s="3">
        <f ca="1">1-I279/MAX(I$2:I279)</f>
        <v>4.0365122052130831E-2</v>
      </c>
      <c r="K279" s="21">
        <v>116.39</v>
      </c>
      <c r="L279" s="37">
        <v>2.7111000000000001</v>
      </c>
    </row>
    <row r="280" spans="1:12" hidden="1" x14ac:dyDescent="0.15">
      <c r="A280" s="1">
        <v>39507</v>
      </c>
      <c r="B280" s="16">
        <v>3.7366000000000001</v>
      </c>
      <c r="C280" s="3">
        <f t="shared" si="14"/>
        <v>6.8712780577186994E-3</v>
      </c>
      <c r="D280" s="3">
        <f>IFERROR(1-B280/MAX(B$2:B280),0)</f>
        <v>3.3771203971865948E-2</v>
      </c>
      <c r="E280" s="3">
        <f ca="1">IFERROR(B280/AVERAGE(OFFSET(B280,0,0,-计算结果!B$17,1))-1,B280/AVERAGE(OFFSET(B280,0,0,-ROW(),1))-1)</f>
        <v>0.4778329885629593</v>
      </c>
      <c r="F280" s="4" t="str">
        <f ca="1">IF(MONTH(A280)&lt;&gt;MONTH(A281),IF(OR(AND(E280&lt;计算结果!B$18,E280&gt;计算结果!B$19),E280&lt;计算结果!B$20),"买","卖"),F279)</f>
        <v>买</v>
      </c>
      <c r="G280" s="4" t="str">
        <f t="shared" ca="1" si="12"/>
        <v/>
      </c>
      <c r="H280" s="3">
        <f ca="1">IF(F279="买",B280/B279-1,计算结果!B$21*(计算结果!B$22*(B280/B279-1)+(1-计算结果!B$22)*(K280/K279-1-IF(G280=1,计算结果!B$16,0))))-IF(AND(计算结果!B$21=0,G280=1),计算结果!B$16,0)</f>
        <v>6.8712780577186994E-3</v>
      </c>
      <c r="I280" s="2">
        <f t="shared" ca="1" si="13"/>
        <v>3.0205976441889755</v>
      </c>
      <c r="J280" s="3">
        <f ca="1">1-I280/MAX(I$2:I280)</f>
        <v>3.3771203971866059E-2</v>
      </c>
      <c r="K280" s="21">
        <v>116.63</v>
      </c>
      <c r="L280" s="37">
        <v>2.7366000000000001</v>
      </c>
    </row>
    <row r="281" spans="1:12" hidden="1" x14ac:dyDescent="0.15">
      <c r="A281" s="1">
        <v>39510</v>
      </c>
      <c r="B281" s="16">
        <v>3.8532000000000002</v>
      </c>
      <c r="C281" s="3">
        <f t="shared" si="14"/>
        <v>3.1204838623347442E-2</v>
      </c>
      <c r="D281" s="3">
        <f>IFERROR(1-B281/MAX(B$2:B281),0)</f>
        <v>3.6201903185767437E-3</v>
      </c>
      <c r="E281" s="3">
        <f ca="1">IFERROR(B281/AVERAGE(OFFSET(B281,0,0,-计算结果!B$17,1))-1,B281/AVERAGE(OFFSET(B281,0,0,-ROW(),1))-1)</f>
        <v>0.51760579919355809</v>
      </c>
      <c r="F281" s="4" t="str">
        <f ca="1">IF(MONTH(A281)&lt;&gt;MONTH(A282),IF(OR(AND(E281&lt;计算结果!B$18,E281&gt;计算结果!B$19),E281&lt;计算结果!B$20),"买","卖"),F280)</f>
        <v>买</v>
      </c>
      <c r="G281" s="4" t="str">
        <f t="shared" ca="1" si="12"/>
        <v/>
      </c>
      <c r="H281" s="3">
        <f ca="1">IF(F280="买",B281/B280-1,计算结果!B$21*(计算结果!B$22*(B281/B280-1)+(1-计算结果!B$22)*(K281/K280-1-IF(G281=1,计算结果!B$16,0))))-IF(AND(计算结果!B$21=0,G281=1),计算结果!B$16,0)</f>
        <v>3.1204838623347442E-2</v>
      </c>
      <c r="I281" s="2">
        <f t="shared" ca="1" si="13"/>
        <v>3.1148549062219559</v>
      </c>
      <c r="J281" s="3">
        <f ca="1">1-I281/MAX(I$2:I281)</f>
        <v>3.6201903185768547E-3</v>
      </c>
      <c r="K281" s="21">
        <v>116.63</v>
      </c>
      <c r="L281" s="37">
        <v>2.8532000000000002</v>
      </c>
    </row>
    <row r="282" spans="1:12" hidden="1" x14ac:dyDescent="0.15">
      <c r="A282" s="1">
        <v>39511</v>
      </c>
      <c r="B282" s="16">
        <v>3.8523999999999998</v>
      </c>
      <c r="C282" s="3">
        <f t="shared" si="14"/>
        <v>-2.0761964081816853E-4</v>
      </c>
      <c r="D282" s="3">
        <f>IFERROR(1-B282/MAX(B$2:B282),0)</f>
        <v>3.8270583367812083E-3</v>
      </c>
      <c r="E282" s="3">
        <f ca="1">IFERROR(B282/AVERAGE(OFFSET(B282,0,0,-计算结果!B$17,1))-1,B282/AVERAGE(OFFSET(B282,0,0,-ROW(),1))-1)</f>
        <v>0.51100362560217261</v>
      </c>
      <c r="F282" s="4" t="str">
        <f ca="1">IF(MONTH(A282)&lt;&gt;MONTH(A283),IF(OR(AND(E282&lt;计算结果!B$18,E282&gt;计算结果!B$19),E282&lt;计算结果!B$20),"买","卖"),F281)</f>
        <v>买</v>
      </c>
      <c r="G282" s="4" t="str">
        <f t="shared" ca="1" si="12"/>
        <v/>
      </c>
      <c r="H282" s="3">
        <f ca="1">IF(F281="买",B282/B281-1,计算结果!B$21*(计算结果!B$22*(B282/B281-1)+(1-计算结果!B$22)*(K282/K281-1-IF(G282=1,计算结果!B$16,0))))-IF(AND(计算结果!B$21=0,G282=1),计算结果!B$16,0)</f>
        <v>-2.0761964081816853E-4</v>
      </c>
      <c r="I282" s="2">
        <f t="shared" ca="1" si="13"/>
        <v>3.1142082011651255</v>
      </c>
      <c r="J282" s="3">
        <f ca="1">1-I282/MAX(I$2:I282)</f>
        <v>3.8270583367813193E-3</v>
      </c>
      <c r="K282" s="21">
        <v>116.65</v>
      </c>
      <c r="L282" s="37">
        <v>2.8523999999999998</v>
      </c>
    </row>
    <row r="283" spans="1:12" hidden="1" x14ac:dyDescent="0.15">
      <c r="A283" s="1">
        <v>39512</v>
      </c>
      <c r="B283" s="16">
        <v>3.8807999999999998</v>
      </c>
      <c r="C283" s="3">
        <f t="shared" si="14"/>
        <v>7.3720278268092354E-3</v>
      </c>
      <c r="D283" s="3">
        <f>IFERROR(1-B283/MAX(B$2:B283),0)</f>
        <v>0</v>
      </c>
      <c r="E283" s="3">
        <f ca="1">IFERROR(B283/AVERAGE(OFFSET(B283,0,0,-计算结果!B$17,1))-1,B283/AVERAGE(OFFSET(B283,0,0,-ROW(),1))-1)</f>
        <v>0.51579934120587945</v>
      </c>
      <c r="F283" s="4" t="str">
        <f ca="1">IF(MONTH(A283)&lt;&gt;MONTH(A284),IF(OR(AND(E283&lt;计算结果!B$18,E283&gt;计算结果!B$19),E283&lt;计算结果!B$20),"买","卖"),F282)</f>
        <v>买</v>
      </c>
      <c r="G283" s="4" t="str">
        <f t="shared" ca="1" si="12"/>
        <v/>
      </c>
      <c r="H283" s="3">
        <f ca="1">IF(F282="买",B283/B282-1,计算结果!B$21*(计算结果!B$22*(B283/B282-1)+(1-计算结果!B$22)*(K283/K282-1-IF(G283=1,计算结果!B$16,0))))-IF(AND(计算结果!B$21=0,G283=1),计算结果!B$16,0)</f>
        <v>7.3720278268092354E-3</v>
      </c>
      <c r="I283" s="2">
        <f t="shared" ca="1" si="13"/>
        <v>3.1371662306825923</v>
      </c>
      <c r="J283" s="3">
        <f ca="1">1-I283/MAX(I$2:I283)</f>
        <v>0</v>
      </c>
      <c r="K283" s="21">
        <v>116.88</v>
      </c>
      <c r="L283" s="37">
        <v>2.8807999999999998</v>
      </c>
    </row>
    <row r="284" spans="1:12" hidden="1" x14ac:dyDescent="0.15">
      <c r="A284" s="1">
        <v>39513</v>
      </c>
      <c r="B284" s="16">
        <v>3.8754</v>
      </c>
      <c r="C284" s="3">
        <f t="shared" si="14"/>
        <v>-1.3914656771799594E-3</v>
      </c>
      <c r="D284" s="3">
        <f>IFERROR(1-B284/MAX(B$2:B284),0)</f>
        <v>1.3914656771799594E-3</v>
      </c>
      <c r="E284" s="3">
        <f ca="1">IFERROR(B284/AVERAGE(OFFSET(B284,0,0,-计算结果!B$17,1))-1,B284/AVERAGE(OFFSET(B284,0,0,-ROW(),1))-1)</f>
        <v>0.50741984595579193</v>
      </c>
      <c r="F284" s="4" t="str">
        <f ca="1">IF(MONTH(A284)&lt;&gt;MONTH(A285),IF(OR(AND(E284&lt;计算结果!B$18,E284&gt;计算结果!B$19),E284&lt;计算结果!B$20),"买","卖"),F283)</f>
        <v>买</v>
      </c>
      <c r="G284" s="4" t="str">
        <f t="shared" ca="1" si="12"/>
        <v/>
      </c>
      <c r="H284" s="3">
        <f ca="1">IF(F283="买",B284/B283-1,计算结果!B$21*(计算结果!B$22*(B284/B283-1)+(1-计算结果!B$22)*(K284/K283-1-IF(G284=1,计算结果!B$16,0))))-IF(AND(计算结果!B$21=0,G284=1),计算结果!B$16,0)</f>
        <v>-1.3914656771799594E-3</v>
      </c>
      <c r="I284" s="2">
        <f t="shared" ca="1" si="13"/>
        <v>3.1328009715489893</v>
      </c>
      <c r="J284" s="3">
        <f ca="1">1-I284/MAX(I$2:I284)</f>
        <v>1.3914656771799594E-3</v>
      </c>
      <c r="K284" s="21">
        <v>116.89</v>
      </c>
      <c r="L284" s="37">
        <v>2.8754</v>
      </c>
    </row>
    <row r="285" spans="1:12" hidden="1" x14ac:dyDescent="0.15">
      <c r="A285" s="1">
        <v>39514</v>
      </c>
      <c r="B285" s="16">
        <v>3.7686999999999999</v>
      </c>
      <c r="C285" s="3">
        <f t="shared" si="14"/>
        <v>-2.7532641791815027E-2</v>
      </c>
      <c r="D285" s="3">
        <f>IFERROR(1-B285/MAX(B$2:B285),0)</f>
        <v>2.8885796742939562E-2</v>
      </c>
      <c r="E285" s="3">
        <f ca="1">IFERROR(B285/AVERAGE(OFFSET(B285,0,0,-计算结果!B$17,1))-1,B285/AVERAGE(OFFSET(B285,0,0,-ROW(),1))-1)</f>
        <v>0.46009274406875744</v>
      </c>
      <c r="F285" s="4" t="str">
        <f ca="1">IF(MONTH(A285)&lt;&gt;MONTH(A286),IF(OR(AND(E285&lt;计算结果!B$18,E285&gt;计算结果!B$19),E285&lt;计算结果!B$20),"买","卖"),F284)</f>
        <v>买</v>
      </c>
      <c r="G285" s="4" t="str">
        <f t="shared" ca="1" si="12"/>
        <v/>
      </c>
      <c r="H285" s="3">
        <f ca="1">IF(F284="买",B285/B284-1,计算结果!B$21*(计算结果!B$22*(B285/B284-1)+(1-计算结果!B$22)*(K285/K284-1-IF(G285=1,计算结果!B$16,0))))-IF(AND(计算结果!B$21=0,G285=1),计算结果!B$16,0)</f>
        <v>-2.7532641791815027E-2</v>
      </c>
      <c r="I285" s="2">
        <f t="shared" ca="1" si="13"/>
        <v>3.046546684594281</v>
      </c>
      <c r="J285" s="3">
        <f ca="1">1-I285/MAX(I$2:I285)</f>
        <v>2.8885796742939562E-2</v>
      </c>
      <c r="K285" s="21">
        <v>116.9</v>
      </c>
      <c r="L285" s="37">
        <v>2.7686999999999999</v>
      </c>
    </row>
    <row r="286" spans="1:12" hidden="1" x14ac:dyDescent="0.15">
      <c r="A286" s="1">
        <v>39517</v>
      </c>
      <c r="B286" s="16">
        <v>3.6463000000000001</v>
      </c>
      <c r="C286" s="3">
        <f t="shared" si="14"/>
        <v>-3.2478042826438736E-2</v>
      </c>
      <c r="D286" s="3">
        <f>IFERROR(1-B286/MAX(B$2:B286),0)</f>
        <v>6.0425685425685383E-2</v>
      </c>
      <c r="E286" s="3">
        <f ca="1">IFERROR(B286/AVERAGE(OFFSET(B286,0,0,-计算结果!B$17,1))-1,B286/AVERAGE(OFFSET(B286,0,0,-ROW(),1))-1)</f>
        <v>0.40732787518436764</v>
      </c>
      <c r="F286" s="4" t="str">
        <f ca="1">IF(MONTH(A286)&lt;&gt;MONTH(A287),IF(OR(AND(E286&lt;计算结果!B$18,E286&gt;计算结果!B$19),E286&lt;计算结果!B$20),"买","卖"),F285)</f>
        <v>买</v>
      </c>
      <c r="G286" s="4" t="str">
        <f t="shared" ca="1" si="12"/>
        <v/>
      </c>
      <c r="H286" s="3">
        <f ca="1">IF(F285="买",B286/B285-1,计算结果!B$21*(计算结果!B$22*(B286/B285-1)+(1-计算结果!B$22)*(K286/K285-1-IF(G286=1,计算结果!B$16,0))))-IF(AND(计算结果!B$21=0,G286=1),计算结果!B$16,0)</f>
        <v>-3.2478042826438736E-2</v>
      </c>
      <c r="I286" s="2">
        <f t="shared" ca="1" si="13"/>
        <v>2.9476008108992828</v>
      </c>
      <c r="J286" s="3">
        <f ca="1">1-I286/MAX(I$2:I286)</f>
        <v>6.0425685425685383E-2</v>
      </c>
      <c r="K286" s="21">
        <v>117.04</v>
      </c>
      <c r="L286" s="37">
        <v>2.6463000000000001</v>
      </c>
    </row>
    <row r="287" spans="1:12" hidden="1" x14ac:dyDescent="0.15">
      <c r="A287" s="1">
        <v>39518</v>
      </c>
      <c r="B287" s="16">
        <v>3.7423999999999999</v>
      </c>
      <c r="C287" s="3">
        <f t="shared" si="14"/>
        <v>2.6355483640950972E-2</v>
      </c>
      <c r="D287" s="3">
        <f>IFERROR(1-B287/MAX(B$2:B287),0)</f>
        <v>3.566274994846419E-2</v>
      </c>
      <c r="E287" s="3">
        <f ca="1">IFERROR(B287/AVERAGE(OFFSET(B287,0,0,-计算结果!B$17,1))-1,B287/AVERAGE(OFFSET(B287,0,0,-ROW(),1))-1)</f>
        <v>0.43877836091288014</v>
      </c>
      <c r="F287" s="4" t="str">
        <f ca="1">IF(MONTH(A287)&lt;&gt;MONTH(A288),IF(OR(AND(E287&lt;计算结果!B$18,E287&gt;计算结果!B$19),E287&lt;计算结果!B$20),"买","卖"),F286)</f>
        <v>买</v>
      </c>
      <c r="G287" s="4" t="str">
        <f t="shared" ca="1" si="12"/>
        <v/>
      </c>
      <c r="H287" s="3">
        <f ca="1">IF(F286="买",B287/B286-1,计算结果!B$21*(计算结果!B$22*(B287/B286-1)+(1-计算结果!B$22)*(K287/K286-1-IF(G287=1,计算结果!B$16,0))))-IF(AND(计算结果!B$21=0,G287=1),计算结果!B$16,0)</f>
        <v>2.6355483640950972E-2</v>
      </c>
      <c r="I287" s="2">
        <f t="shared" ca="1" si="13"/>
        <v>3.0252862558509928</v>
      </c>
      <c r="J287" s="3">
        <f ca="1">1-I287/MAX(I$2:I287)</f>
        <v>3.5662749948464301E-2</v>
      </c>
      <c r="K287" s="21">
        <v>117.21</v>
      </c>
      <c r="L287" s="37">
        <v>2.7423999999999999</v>
      </c>
    </row>
    <row r="288" spans="1:12" hidden="1" x14ac:dyDescent="0.15">
      <c r="A288" s="1">
        <v>39519</v>
      </c>
      <c r="B288" s="16">
        <v>3.6688000000000001</v>
      </c>
      <c r="C288" s="3">
        <f t="shared" si="14"/>
        <v>-1.9666524155621978E-2</v>
      </c>
      <c r="D288" s="3">
        <f>IFERROR(1-B288/MAX(B$2:B288),0)</f>
        <v>5.4627911770768867E-2</v>
      </c>
      <c r="E288" s="3">
        <f ca="1">IFERROR(B288/AVERAGE(OFFSET(B288,0,0,-计算结果!B$17,1))-1,B288/AVERAGE(OFFSET(B288,0,0,-ROW(),1))-1)</f>
        <v>0.40514289653693258</v>
      </c>
      <c r="F288" s="4" t="str">
        <f ca="1">IF(MONTH(A288)&lt;&gt;MONTH(A289),IF(OR(AND(E288&lt;计算结果!B$18,E288&gt;计算结果!B$19),E288&lt;计算结果!B$20),"买","卖"),F287)</f>
        <v>买</v>
      </c>
      <c r="G288" s="4" t="str">
        <f t="shared" ref="G288:G351" ca="1" si="15">IF(F287&lt;&gt;F288,1,"")</f>
        <v/>
      </c>
      <c r="H288" s="3">
        <f ca="1">IF(F287="买",B288/B287-1,计算结果!B$21*(计算结果!B$22*(B288/B287-1)+(1-计算结果!B$22)*(K288/K287-1-IF(G288=1,计算结果!B$16,0))))-IF(AND(计算结果!B$21=0,G288=1),计算结果!B$16,0)</f>
        <v>-1.9666524155621978E-2</v>
      </c>
      <c r="I288" s="2">
        <f t="shared" ref="I288:I351" ca="1" si="16">IFERROR(I287*(1+H288),I287)</f>
        <v>2.965789390622628</v>
      </c>
      <c r="J288" s="3">
        <f ca="1">1-I288/MAX(I$2:I288)</f>
        <v>5.4627911770768867E-2</v>
      </c>
      <c r="K288" s="21">
        <v>117.16</v>
      </c>
      <c r="L288" s="37">
        <v>2.6688000000000001</v>
      </c>
    </row>
    <row r="289" spans="1:12" hidden="1" x14ac:dyDescent="0.15">
      <c r="A289" s="1">
        <v>39520</v>
      </c>
      <c r="B289" s="16">
        <v>3.5686</v>
      </c>
      <c r="C289" s="3">
        <f t="shared" si="14"/>
        <v>-2.7311382468382051E-2</v>
      </c>
      <c r="D289" s="3">
        <f>IFERROR(1-B289/MAX(B$2:B289),0)</f>
        <v>8.0447330447330434E-2</v>
      </c>
      <c r="E289" s="3">
        <f ca="1">IFERROR(B289/AVERAGE(OFFSET(B289,0,0,-计算结果!B$17,1))-1,B289/AVERAGE(OFFSET(B289,0,0,-ROW(),1))-1)</f>
        <v>0.36180464747095975</v>
      </c>
      <c r="F289" s="4" t="str">
        <f ca="1">IF(MONTH(A289)&lt;&gt;MONTH(A290),IF(OR(AND(E289&lt;计算结果!B$18,E289&gt;计算结果!B$19),E289&lt;计算结果!B$20),"买","卖"),F288)</f>
        <v>买</v>
      </c>
      <c r="G289" s="4" t="str">
        <f t="shared" ca="1" si="15"/>
        <v/>
      </c>
      <c r="H289" s="3">
        <f ca="1">IF(F288="买",B289/B288-1,计算结果!B$21*(计算结果!B$22*(B289/B288-1)+(1-计算结果!B$22)*(K289/K288-1-IF(G289=1,计算结果!B$16,0))))-IF(AND(计算结果!B$21=0,G289=1),计算结果!B$16,0)</f>
        <v>-2.7311382468382051E-2</v>
      </c>
      <c r="I289" s="2">
        <f t="shared" ca="1" si="16"/>
        <v>2.8847895822546636</v>
      </c>
      <c r="J289" s="3">
        <f ca="1">1-I289/MAX(I$2:I289)</f>
        <v>8.0447330447330434E-2</v>
      </c>
      <c r="K289" s="21">
        <v>116.56</v>
      </c>
      <c r="L289" s="37">
        <v>2.5686</v>
      </c>
    </row>
    <row r="290" spans="1:12" hidden="1" x14ac:dyDescent="0.15">
      <c r="A290" s="1">
        <v>39521</v>
      </c>
      <c r="B290" s="16">
        <v>3.5565000000000002</v>
      </c>
      <c r="C290" s="3">
        <f t="shared" si="14"/>
        <v>-3.3906854228548111E-3</v>
      </c>
      <c r="D290" s="3">
        <f>IFERROR(1-B290/MAX(B$2:B290),0)</f>
        <v>8.3565244279529938E-2</v>
      </c>
      <c r="E290" s="3">
        <f ca="1">IFERROR(B290/AVERAGE(OFFSET(B290,0,0,-计算结果!B$17,1))-1,B290/AVERAGE(OFFSET(B290,0,0,-ROW(),1))-1)</f>
        <v>0.35230098394611287</v>
      </c>
      <c r="F290" s="4" t="str">
        <f ca="1">IF(MONTH(A290)&lt;&gt;MONTH(A291),IF(OR(AND(E290&lt;计算结果!B$18,E290&gt;计算结果!B$19),E290&lt;计算结果!B$20),"买","卖"),F289)</f>
        <v>买</v>
      </c>
      <c r="G290" s="4" t="str">
        <f t="shared" ca="1" si="15"/>
        <v/>
      </c>
      <c r="H290" s="3">
        <f ca="1">IF(F289="买",B290/B289-1,计算结果!B$21*(计算结果!B$22*(B290/B289-1)+(1-计算结果!B$22)*(K290/K289-1-IF(G290=1,计算结果!B$16,0))))-IF(AND(计算结果!B$21=0,G290=1),计算结果!B$16,0)</f>
        <v>-3.3906854228548111E-3</v>
      </c>
      <c r="I290" s="2">
        <f t="shared" ca="1" si="16"/>
        <v>2.8750081682701092</v>
      </c>
      <c r="J290" s="3">
        <f ca="1">1-I290/MAX(I$2:I290)</f>
        <v>8.3565244279529938E-2</v>
      </c>
      <c r="K290" s="21">
        <v>116.63</v>
      </c>
      <c r="L290" s="37">
        <v>2.5565000000000002</v>
      </c>
    </row>
    <row r="291" spans="1:12" hidden="1" x14ac:dyDescent="0.15">
      <c r="A291" s="1">
        <v>39524</v>
      </c>
      <c r="B291" s="16">
        <v>3.3077000000000001</v>
      </c>
      <c r="C291" s="3">
        <f t="shared" si="14"/>
        <v>-6.995641782651485E-2</v>
      </c>
      <c r="D291" s="3">
        <f>IFERROR(1-B291/MAX(B$2:B291),0)</f>
        <v>0.1476757369614512</v>
      </c>
      <c r="E291" s="3">
        <f ca="1">IFERROR(B291/AVERAGE(OFFSET(B291,0,0,-计算结果!B$17,1))-1,B291/AVERAGE(OFFSET(B291,0,0,-ROW(),1))-1)</f>
        <v>0.25362473248779471</v>
      </c>
      <c r="F291" s="4" t="str">
        <f ca="1">IF(MONTH(A291)&lt;&gt;MONTH(A292),IF(OR(AND(E291&lt;计算结果!B$18,E291&gt;计算结果!B$19),E291&lt;计算结果!B$20),"买","卖"),F290)</f>
        <v>买</v>
      </c>
      <c r="G291" s="4" t="str">
        <f t="shared" ca="1" si="15"/>
        <v/>
      </c>
      <c r="H291" s="3">
        <f ca="1">IF(F290="买",B291/B290-1,计算结果!B$21*(计算结果!B$22*(B291/B290-1)+(1-计算结果!B$22)*(K291/K290-1-IF(G291=1,计算结果!B$16,0))))-IF(AND(计算结果!B$21=0,G291=1),计算结果!B$16,0)</f>
        <v>-6.995641782651485E-2</v>
      </c>
      <c r="I291" s="2">
        <f t="shared" ca="1" si="16"/>
        <v>2.6738828955959622</v>
      </c>
      <c r="J291" s="3">
        <f ca="1">1-I291/MAX(I$2:I291)</f>
        <v>0.14767573696145131</v>
      </c>
      <c r="K291" s="21">
        <v>116.63</v>
      </c>
      <c r="L291" s="37">
        <v>2.3077000000000001</v>
      </c>
    </row>
    <row r="292" spans="1:12" hidden="1" x14ac:dyDescent="0.15">
      <c r="A292" s="1">
        <v>39525</v>
      </c>
      <c r="B292" s="16">
        <v>3.1067999999999998</v>
      </c>
      <c r="C292" s="3">
        <f t="shared" si="14"/>
        <v>-6.0737068053330234E-2</v>
      </c>
      <c r="D292" s="3">
        <f>IFERROR(1-B292/MAX(B$2:B292),0)</f>
        <v>0.19944341372912799</v>
      </c>
      <c r="E292" s="3">
        <f ca="1">IFERROR(B292/AVERAGE(OFFSET(B292,0,0,-计算结果!B$17,1))-1,B292/AVERAGE(OFFSET(B292,0,0,-ROW(),1))-1)</f>
        <v>0.17401129342556731</v>
      </c>
      <c r="F292" s="4" t="str">
        <f ca="1">IF(MONTH(A292)&lt;&gt;MONTH(A293),IF(OR(AND(E292&lt;计算结果!B$18,E292&gt;计算结果!B$19),E292&lt;计算结果!B$20),"买","卖"),F291)</f>
        <v>买</v>
      </c>
      <c r="G292" s="4" t="str">
        <f t="shared" ca="1" si="15"/>
        <v/>
      </c>
      <c r="H292" s="3">
        <f ca="1">IF(F291="买",B292/B291-1,计算结果!B$21*(计算结果!B$22*(B292/B291-1)+(1-计算结果!B$22)*(K292/K291-1-IF(G292=1,计算结果!B$16,0))))-IF(AND(计算结果!B$21=0,G292=1),计算结果!B$16,0)</f>
        <v>-6.0737068053330234E-2</v>
      </c>
      <c r="I292" s="2">
        <f t="shared" ca="1" si="16"/>
        <v>2.5114790881995144</v>
      </c>
      <c r="J292" s="3">
        <f ca="1">1-I292/MAX(I$2:I292)</f>
        <v>0.19944341372912822</v>
      </c>
      <c r="K292" s="21">
        <v>116.58</v>
      </c>
      <c r="L292" s="37">
        <v>2.1067999999999998</v>
      </c>
    </row>
    <row r="293" spans="1:12" hidden="1" x14ac:dyDescent="0.15">
      <c r="A293" s="1">
        <v>39526</v>
      </c>
      <c r="B293" s="16">
        <v>3.2246999999999999</v>
      </c>
      <c r="C293" s="3">
        <f t="shared" si="14"/>
        <v>3.7949015063731162E-2</v>
      </c>
      <c r="D293" s="3">
        <f>IFERROR(1-B293/MAX(B$2:B293),0)</f>
        <v>0.16906307977736545</v>
      </c>
      <c r="E293" s="3">
        <f ca="1">IFERROR(B293/AVERAGE(OFFSET(B293,0,0,-计算结果!B$17,1))-1,B293/AVERAGE(OFFSET(B293,0,0,-ROW(),1))-1)</f>
        <v>0.21485403442315976</v>
      </c>
      <c r="F293" s="4" t="str">
        <f ca="1">IF(MONTH(A293)&lt;&gt;MONTH(A294),IF(OR(AND(E293&lt;计算结果!B$18,E293&gt;计算结果!B$19),E293&lt;计算结果!B$20),"买","卖"),F292)</f>
        <v>买</v>
      </c>
      <c r="G293" s="4" t="str">
        <f t="shared" ca="1" si="15"/>
        <v/>
      </c>
      <c r="H293" s="3">
        <f ca="1">IF(F292="买",B293/B292-1,计算结果!B$21*(计算结果!B$22*(B293/B292-1)+(1-计算结果!B$22)*(K293/K292-1-IF(G293=1,计算结果!B$16,0))))-IF(AND(计算结果!B$21=0,G293=1),计算结果!B$16,0)</f>
        <v>3.7949015063731162E-2</v>
      </c>
      <c r="I293" s="2">
        <f t="shared" ca="1" si="16"/>
        <v>2.6067872459498433</v>
      </c>
      <c r="J293" s="3">
        <f ca="1">1-I293/MAX(I$2:I293)</f>
        <v>0.16906307977736579</v>
      </c>
      <c r="K293" s="21">
        <v>116.71</v>
      </c>
      <c r="L293" s="37">
        <v>2.2246999999999999</v>
      </c>
    </row>
    <row r="294" spans="1:12" hidden="1" x14ac:dyDescent="0.15">
      <c r="A294" s="1">
        <v>39527</v>
      </c>
      <c r="B294" s="16">
        <v>3.3239999999999998</v>
      </c>
      <c r="C294" s="3">
        <f t="shared" si="14"/>
        <v>3.0793562191831825E-2</v>
      </c>
      <c r="D294" s="3">
        <f>IFERROR(1-B294/MAX(B$2:B294),0)</f>
        <v>0.14347557204700057</v>
      </c>
      <c r="E294" s="3">
        <f ca="1">IFERROR(B294/AVERAGE(OFFSET(B294,0,0,-计算结果!B$17,1))-1,B294/AVERAGE(OFFSET(B294,0,0,-ROW(),1))-1)</f>
        <v>0.24831873104008517</v>
      </c>
      <c r="F294" s="4" t="str">
        <f ca="1">IF(MONTH(A294)&lt;&gt;MONTH(A295),IF(OR(AND(E294&lt;计算结果!B$18,E294&gt;计算结果!B$19),E294&lt;计算结果!B$20),"买","卖"),F293)</f>
        <v>买</v>
      </c>
      <c r="G294" s="4" t="str">
        <f t="shared" ca="1" si="15"/>
        <v/>
      </c>
      <c r="H294" s="3">
        <f ca="1">IF(F293="买",B294/B293-1,计算结果!B$21*(计算结果!B$22*(B294/B293-1)+(1-计算结果!B$22)*(K294/K293-1-IF(G294=1,计算结果!B$16,0))))-IF(AND(计算结果!B$21=0,G294=1),计算结果!B$16,0)</f>
        <v>3.0793562191831825E-2</v>
      </c>
      <c r="I294" s="2">
        <f t="shared" ca="1" si="16"/>
        <v>2.687059511128874</v>
      </c>
      <c r="J294" s="3">
        <f ca="1">1-I294/MAX(I$2:I294)</f>
        <v>0.14347557204700079</v>
      </c>
      <c r="K294" s="21">
        <v>116.83</v>
      </c>
      <c r="L294" s="37">
        <v>2.3239999999999998</v>
      </c>
    </row>
    <row r="295" spans="1:12" hidden="1" x14ac:dyDescent="0.15">
      <c r="A295" s="1">
        <v>39528</v>
      </c>
      <c r="B295" s="16">
        <v>3.3498999999999999</v>
      </c>
      <c r="C295" s="3">
        <f t="shared" si="14"/>
        <v>7.7918170878459314E-3</v>
      </c>
      <c r="D295" s="3">
        <f>IFERROR(1-B295/MAX(B$2:B295),0)</f>
        <v>0.13680169037311896</v>
      </c>
      <c r="E295" s="3">
        <f ca="1">IFERROR(B295/AVERAGE(OFFSET(B295,0,0,-计算结果!B$17,1))-1,B295/AVERAGE(OFFSET(B295,0,0,-ROW(),1))-1)</f>
        <v>0.25408856167762583</v>
      </c>
      <c r="F295" s="4" t="str">
        <f ca="1">IF(MONTH(A295)&lt;&gt;MONTH(A296),IF(OR(AND(E295&lt;计算结果!B$18,E295&gt;计算结果!B$19),E295&lt;计算结果!B$20),"买","卖"),F294)</f>
        <v>买</v>
      </c>
      <c r="G295" s="4" t="str">
        <f t="shared" ca="1" si="15"/>
        <v/>
      </c>
      <c r="H295" s="3">
        <f ca="1">IF(F294="买",B295/B294-1,计算结果!B$21*(计算结果!B$22*(B295/B294-1)+(1-计算结果!B$22)*(K295/K294-1-IF(G295=1,计算结果!B$16,0))))-IF(AND(计算结果!B$21=0,G295=1),计算结果!B$16,0)</f>
        <v>7.7918170878459314E-3</v>
      </c>
      <c r="I295" s="2">
        <f t="shared" ca="1" si="16"/>
        <v>2.707996587343747</v>
      </c>
      <c r="J295" s="3">
        <f ca="1">1-I295/MAX(I$2:I295)</f>
        <v>0.13680169037311918</v>
      </c>
      <c r="K295" s="21">
        <v>117.26</v>
      </c>
      <c r="L295" s="37">
        <v>2.3498999999999999</v>
      </c>
    </row>
    <row r="296" spans="1:12" hidden="1" x14ac:dyDescent="0.15">
      <c r="A296" s="1">
        <v>39531</v>
      </c>
      <c r="B296" s="16">
        <v>3.3159000000000001</v>
      </c>
      <c r="C296" s="3">
        <f t="shared" si="14"/>
        <v>-1.014955670318507E-2</v>
      </c>
      <c r="D296" s="3">
        <f>IFERROR(1-B296/MAX(B$2:B296),0)</f>
        <v>0.14556277056277045</v>
      </c>
      <c r="E296" s="3">
        <f ca="1">IFERROR(B296/AVERAGE(OFFSET(B296,0,0,-计算结果!B$17,1))-1,B296/AVERAGE(OFFSET(B296,0,0,-ROW(),1))-1)</f>
        <v>0.23755574953710523</v>
      </c>
      <c r="F296" s="4" t="str">
        <f ca="1">IF(MONTH(A296)&lt;&gt;MONTH(A297),IF(OR(AND(E296&lt;计算结果!B$18,E296&gt;计算结果!B$19),E296&lt;计算结果!B$20),"买","卖"),F295)</f>
        <v>买</v>
      </c>
      <c r="G296" s="4" t="str">
        <f t="shared" ca="1" si="15"/>
        <v/>
      </c>
      <c r="H296" s="3">
        <f ca="1">IF(F295="买",B296/B295-1,计算结果!B$21*(计算结果!B$22*(B296/B295-1)+(1-计算结果!B$22)*(K296/K295-1-IF(G296=1,计算结果!B$16,0))))-IF(AND(计算结果!B$21=0,G296=1),计算结果!B$16,0)</f>
        <v>-1.014955670318507E-2</v>
      </c>
      <c r="I296" s="2">
        <f t="shared" ca="1" si="16"/>
        <v>2.6805116224284702</v>
      </c>
      <c r="J296" s="3">
        <f ca="1">1-I296/MAX(I$2:I296)</f>
        <v>0.14556277056277056</v>
      </c>
      <c r="K296" s="21">
        <v>117.93</v>
      </c>
      <c r="L296" s="37">
        <v>2.3159000000000001</v>
      </c>
    </row>
    <row r="297" spans="1:12" hidden="1" x14ac:dyDescent="0.15">
      <c r="A297" s="1">
        <v>39532</v>
      </c>
      <c r="B297" s="16">
        <v>3.3561000000000001</v>
      </c>
      <c r="C297" s="3">
        <f t="shared" si="14"/>
        <v>1.2123405410295884E-2</v>
      </c>
      <c r="D297" s="3">
        <f>IFERROR(1-B297/MAX(B$2:B297),0)</f>
        <v>0.13520408163265296</v>
      </c>
      <c r="E297" s="3">
        <f ca="1">IFERROR(B297/AVERAGE(OFFSET(B297,0,0,-计算结果!B$17,1))-1,B297/AVERAGE(OFFSET(B297,0,0,-ROW(),1))-1)</f>
        <v>0.24866816556031912</v>
      </c>
      <c r="F297" s="4" t="str">
        <f ca="1">IF(MONTH(A297)&lt;&gt;MONTH(A298),IF(OR(AND(E297&lt;计算结果!B$18,E297&gt;计算结果!B$19),E297&lt;计算结果!B$20),"买","卖"),F296)</f>
        <v>买</v>
      </c>
      <c r="G297" s="4" t="str">
        <f t="shared" ca="1" si="15"/>
        <v/>
      </c>
      <c r="H297" s="3">
        <f ca="1">IF(F296="买",B297/B296-1,计算结果!B$21*(计算结果!B$22*(B297/B296-1)+(1-计算结果!B$22)*(K297/K296-1-IF(G297=1,计算结果!B$16,0))))-IF(AND(计算结果!B$21=0,G297=1),计算结果!B$16,0)</f>
        <v>1.2123405410295884E-2</v>
      </c>
      <c r="I297" s="2">
        <f t="shared" ca="1" si="16"/>
        <v>2.7130085515341804</v>
      </c>
      <c r="J297" s="3">
        <f ca="1">1-I297/MAX(I$2:I297)</f>
        <v>0.13520408163265307</v>
      </c>
      <c r="K297" s="21">
        <v>118.27</v>
      </c>
      <c r="L297" s="37">
        <v>2.3561000000000001</v>
      </c>
    </row>
    <row r="298" spans="1:12" hidden="1" x14ac:dyDescent="0.15">
      <c r="A298" s="1">
        <v>39533</v>
      </c>
      <c r="B298" s="16">
        <v>3.3452999999999999</v>
      </c>
      <c r="C298" s="3">
        <f t="shared" si="14"/>
        <v>-3.2180209171359664E-3</v>
      </c>
      <c r="D298" s="3">
        <f>IFERROR(1-B298/MAX(B$2:B298),0)</f>
        <v>0.13798701298701299</v>
      </c>
      <c r="E298" s="3">
        <f ca="1">IFERROR(B298/AVERAGE(OFFSET(B298,0,0,-计算结果!B$17,1))-1,B298/AVERAGE(OFFSET(B298,0,0,-ROW(),1))-1)</f>
        <v>0.24088174866000545</v>
      </c>
      <c r="F298" s="4" t="str">
        <f ca="1">IF(MONTH(A298)&lt;&gt;MONTH(A299),IF(OR(AND(E298&lt;计算结果!B$18,E298&gt;计算结果!B$19),E298&lt;计算结果!B$20),"买","卖"),F297)</f>
        <v>买</v>
      </c>
      <c r="G298" s="4" t="str">
        <f t="shared" ca="1" si="15"/>
        <v/>
      </c>
      <c r="H298" s="3">
        <f ca="1">IF(F297="买",B298/B297-1,计算结果!B$21*(计算结果!B$22*(B298/B297-1)+(1-计算结果!B$22)*(K298/K297-1-IF(G298=1,计算结果!B$16,0))))-IF(AND(计算结果!B$21=0,G298=1),计算结果!B$16,0)</f>
        <v>-3.2180209171359664E-3</v>
      </c>
      <c r="I298" s="2">
        <f t="shared" ca="1" si="16"/>
        <v>2.7042780332669745</v>
      </c>
      <c r="J298" s="3">
        <f ca="1">1-I298/MAX(I$2:I298)</f>
        <v>0.1379870129870131</v>
      </c>
      <c r="K298" s="21">
        <v>118.57</v>
      </c>
      <c r="L298" s="37">
        <v>2.3452999999999999</v>
      </c>
    </row>
    <row r="299" spans="1:12" hidden="1" x14ac:dyDescent="0.15">
      <c r="A299" s="1">
        <v>39534</v>
      </c>
      <c r="B299" s="16">
        <v>3.2317999999999998</v>
      </c>
      <c r="C299" s="3">
        <f t="shared" si="14"/>
        <v>-3.3928197770005775E-2</v>
      </c>
      <c r="D299" s="3">
        <f>IFERROR(1-B299/MAX(B$2:B299),0)</f>
        <v>0.167233560090703</v>
      </c>
      <c r="E299" s="3">
        <f ca="1">IFERROR(B299/AVERAGE(OFFSET(B299,0,0,-计算结果!B$17,1))-1,B299/AVERAGE(OFFSET(B299,0,0,-ROW(),1))-1)</f>
        <v>0.19539583018531137</v>
      </c>
      <c r="F299" s="4" t="str">
        <f ca="1">IF(MONTH(A299)&lt;&gt;MONTH(A300),IF(OR(AND(E299&lt;计算结果!B$18,E299&gt;计算结果!B$19),E299&lt;计算结果!B$20),"买","卖"),F298)</f>
        <v>买</v>
      </c>
      <c r="G299" s="4" t="str">
        <f t="shared" ca="1" si="15"/>
        <v/>
      </c>
      <c r="H299" s="3">
        <f ca="1">IF(F298="买",B299/B298-1,计算结果!B$21*(计算结果!B$22*(B299/B298-1)+(1-计算结果!B$22)*(K299/K298-1-IF(G299=1,计算结果!B$16,0))))-IF(AND(计算结果!B$21=0,G299=1),计算结果!B$16,0)</f>
        <v>-3.3928197770005775E-2</v>
      </c>
      <c r="I299" s="2">
        <f t="shared" ca="1" si="16"/>
        <v>2.6125267533292105</v>
      </c>
      <c r="J299" s="3">
        <f ca="1">1-I299/MAX(I$2:I299)</f>
        <v>0.16723356009070312</v>
      </c>
      <c r="K299" s="21">
        <v>118.65</v>
      </c>
      <c r="L299" s="37">
        <v>2.2317999999999998</v>
      </c>
    </row>
    <row r="300" spans="1:12" hidden="1" x14ac:dyDescent="0.15">
      <c r="A300" s="1">
        <v>39535</v>
      </c>
      <c r="B300" s="16">
        <v>3.3056000000000001</v>
      </c>
      <c r="C300" s="3">
        <f t="shared" si="14"/>
        <v>2.2835571508138086E-2</v>
      </c>
      <c r="D300" s="3">
        <f>IFERROR(1-B300/MAX(B$2:B300),0)</f>
        <v>0.14821686250257671</v>
      </c>
      <c r="E300" s="3">
        <f ca="1">IFERROR(B300/AVERAGE(OFFSET(B300,0,0,-计算结果!B$17,1))-1,B300/AVERAGE(OFFSET(B300,0,0,-ROW(),1))-1)</f>
        <v>0.21917009577835422</v>
      </c>
      <c r="F300" s="4" t="str">
        <f ca="1">IF(MONTH(A300)&lt;&gt;MONTH(A301),IF(OR(AND(E300&lt;计算结果!B$18,E300&gt;计算结果!B$19),E300&lt;计算结果!B$20),"买","卖"),F299)</f>
        <v>买</v>
      </c>
      <c r="G300" s="4" t="str">
        <f t="shared" ca="1" si="15"/>
        <v/>
      </c>
      <c r="H300" s="3">
        <f ca="1">IF(F299="买",B300/B299-1,计算结果!B$21*(计算结果!B$22*(B300/B299-1)+(1-计算结果!B$22)*(K300/K299-1-IF(G300=1,计算结果!B$16,0))))-IF(AND(计算结果!B$21=0,G300=1),计算结果!B$16,0)</f>
        <v>2.2835571508138086E-2</v>
      </c>
      <c r="I300" s="2">
        <f t="shared" ca="1" si="16"/>
        <v>2.6721852948217837</v>
      </c>
      <c r="J300" s="3">
        <f ca="1">1-I300/MAX(I$2:I300)</f>
        <v>0.14821686250257671</v>
      </c>
      <c r="K300" s="21">
        <v>118.49</v>
      </c>
      <c r="L300" s="37">
        <v>2.3056000000000001</v>
      </c>
    </row>
    <row r="301" spans="1:12" hidden="1" x14ac:dyDescent="0.15">
      <c r="A301" s="1">
        <v>39538</v>
      </c>
      <c r="B301" s="16">
        <v>3.2031999999999998</v>
      </c>
      <c r="C301" s="3">
        <f t="shared" si="14"/>
        <v>-3.0977734753146247E-2</v>
      </c>
      <c r="D301" s="3">
        <f>IFERROR(1-B301/MAX(B$2:B301),0)</f>
        <v>0.17460317460317465</v>
      </c>
      <c r="E301" s="3">
        <f ca="1">IFERROR(B301/AVERAGE(OFFSET(B301,0,0,-计算结果!B$17,1))-1,B301/AVERAGE(OFFSET(B301,0,0,-ROW(),1))-1)</f>
        <v>0.17820551925551853</v>
      </c>
      <c r="F301" s="4" t="str">
        <f ca="1">IF(MONTH(A301)&lt;&gt;MONTH(A302),IF(OR(AND(E301&lt;计算结果!B$18,E301&gt;计算结果!B$19),E301&lt;计算结果!B$20),"买","卖"),F300)</f>
        <v>买</v>
      </c>
      <c r="G301" s="4" t="str">
        <f t="shared" ca="1" si="15"/>
        <v/>
      </c>
      <c r="H301" s="3">
        <f ca="1">IF(F300="买",B301/B300-1,计算结果!B$21*(计算结果!B$22*(B301/B300-1)+(1-计算结果!B$22)*(K301/K300-1-IF(G301=1,计算结果!B$16,0))))-IF(AND(计算结果!B$21=0,G301=1),计算结果!B$16,0)</f>
        <v>-3.0977734753146247E-2</v>
      </c>
      <c r="I301" s="2">
        <f t="shared" ca="1" si="16"/>
        <v>2.5894070475475366</v>
      </c>
      <c r="J301" s="3">
        <f ca="1">1-I301/MAX(I$2:I301)</f>
        <v>0.17460317460317454</v>
      </c>
      <c r="K301" s="21">
        <v>118.77</v>
      </c>
      <c r="L301" s="37">
        <v>2.2031999999999998</v>
      </c>
    </row>
    <row r="302" spans="1:12" hidden="1" x14ac:dyDescent="0.15">
      <c r="A302" s="1">
        <v>39539</v>
      </c>
      <c r="B302" s="16">
        <v>2.9674</v>
      </c>
      <c r="C302" s="3">
        <f t="shared" si="14"/>
        <v>-7.3613886113886084E-2</v>
      </c>
      <c r="D302" s="3">
        <f>IFERROR(1-B302/MAX(B$2:B302),0)</f>
        <v>0.23536384250669962</v>
      </c>
      <c r="E302" s="3">
        <f ca="1">IFERROR(B302/AVERAGE(OFFSET(B302,0,0,-计算结果!B$17,1))-1,B302/AVERAGE(OFFSET(B302,0,0,-ROW(),1))-1)</f>
        <v>8.8873471146208027E-2</v>
      </c>
      <c r="F302" s="4" t="str">
        <f ca="1">IF(MONTH(A302)&lt;&gt;MONTH(A303),IF(OR(AND(E302&lt;计算结果!B$18,E302&gt;计算结果!B$19),E302&lt;计算结果!B$20),"买","卖"),F301)</f>
        <v>买</v>
      </c>
      <c r="G302" s="4" t="str">
        <f t="shared" ca="1" si="15"/>
        <v/>
      </c>
      <c r="H302" s="3">
        <f ca="1">IF(F301="买",B302/B301-1,计算结果!B$21*(计算结果!B$22*(B302/B301-1)+(1-计算结果!B$22)*(K302/K301-1-IF(G302=1,计算结果!B$16,0))))-IF(AND(计算结果!B$21=0,G302=1),计算结果!B$16,0)</f>
        <v>-7.3613886113886084E-2</v>
      </c>
      <c r="I302" s="2">
        <f t="shared" ca="1" si="16"/>
        <v>2.3987907320468782</v>
      </c>
      <c r="J302" s="3">
        <f ca="1">1-I302/MAX(I$2:I302)</f>
        <v>0.23536384250669962</v>
      </c>
      <c r="K302" s="21">
        <v>118.56</v>
      </c>
      <c r="L302" s="37">
        <v>1.9674</v>
      </c>
    </row>
    <row r="303" spans="1:12" hidden="1" x14ac:dyDescent="0.15">
      <c r="A303" s="1">
        <v>39540</v>
      </c>
      <c r="B303" s="16">
        <v>2.7763999999999998</v>
      </c>
      <c r="C303" s="3">
        <f t="shared" si="14"/>
        <v>-6.4366111747657939E-2</v>
      </c>
      <c r="D303" s="3">
        <f>IFERROR(1-B303/MAX(B$2:B303),0)</f>
        <v>0.28458049886621317</v>
      </c>
      <c r="E303" s="3">
        <f ca="1">IFERROR(B303/AVERAGE(OFFSET(B303,0,0,-计算结果!B$17,1))-1,B303/AVERAGE(OFFSET(B303,0,0,-ROW(),1))-1)</f>
        <v>1.6706539080367788E-2</v>
      </c>
      <c r="F303" s="4" t="str">
        <f ca="1">IF(MONTH(A303)&lt;&gt;MONTH(A304),IF(OR(AND(E303&lt;计算结果!B$18,E303&gt;计算结果!B$19),E303&lt;计算结果!B$20),"买","卖"),F302)</f>
        <v>买</v>
      </c>
      <c r="G303" s="4" t="str">
        <f t="shared" ca="1" si="15"/>
        <v/>
      </c>
      <c r="H303" s="3">
        <f ca="1">IF(F302="买",B303/B302-1,计算结果!B$21*(计算结果!B$22*(B303/B302-1)+(1-计算结果!B$22)*(K303/K302-1-IF(G303=1,计算结果!B$16,0))))-IF(AND(计算结果!B$21=0,G303=1),计算结果!B$16,0)</f>
        <v>-6.4366111747657939E-2</v>
      </c>
      <c r="I303" s="2">
        <f t="shared" ca="1" si="16"/>
        <v>2.2443898997287026</v>
      </c>
      <c r="J303" s="3">
        <f ca="1">1-I303/MAX(I$2:I303)</f>
        <v>0.28458049886621317</v>
      </c>
      <c r="K303" s="21">
        <v>118.71</v>
      </c>
      <c r="L303" s="37">
        <v>1.7764</v>
      </c>
    </row>
    <row r="304" spans="1:12" hidden="1" x14ac:dyDescent="0.15">
      <c r="A304" s="1">
        <v>39541</v>
      </c>
      <c r="B304" s="16">
        <v>2.8563999999999998</v>
      </c>
      <c r="C304" s="3">
        <f t="shared" si="14"/>
        <v>2.8814291888776822E-2</v>
      </c>
      <c r="D304" s="3">
        <f>IFERROR(1-B304/MAX(B$2:B304),0)</f>
        <v>0.2639661925376211</v>
      </c>
      <c r="E304" s="3">
        <f ca="1">IFERROR(B304/AVERAGE(OFFSET(B304,0,0,-计算结果!B$17,1))-1,B304/AVERAGE(OFFSET(B304,0,0,-ROW(),1))-1)</f>
        <v>4.3617768841914595E-2</v>
      </c>
      <c r="F304" s="4" t="str">
        <f ca="1">IF(MONTH(A304)&lt;&gt;MONTH(A305),IF(OR(AND(E304&lt;计算结果!B$18,E304&gt;计算结果!B$19),E304&lt;计算结果!B$20),"买","卖"),F303)</f>
        <v>买</v>
      </c>
      <c r="G304" s="4" t="str">
        <f t="shared" ca="1" si="15"/>
        <v/>
      </c>
      <c r="H304" s="3">
        <f ca="1">IF(F303="买",B304/B303-1,计算结果!B$21*(计算结果!B$22*(B304/B303-1)+(1-计算结果!B$22)*(K304/K303-1-IF(G304=1,计算结果!B$16,0))))-IF(AND(计算结果!B$21=0,G304=1),计算结果!B$16,0)</f>
        <v>2.8814291888776822E-2</v>
      </c>
      <c r="I304" s="2">
        <f t="shared" ca="1" si="16"/>
        <v>2.3090604054117079</v>
      </c>
      <c r="J304" s="3">
        <f ca="1">1-I304/MAX(I$2:I304)</f>
        <v>0.26396619253762121</v>
      </c>
      <c r="K304" s="21">
        <v>118.71</v>
      </c>
      <c r="L304" s="37">
        <v>1.8564000000000001</v>
      </c>
    </row>
    <row r="305" spans="1:12" hidden="1" x14ac:dyDescent="0.15">
      <c r="A305" s="1">
        <v>39545</v>
      </c>
      <c r="B305" s="16">
        <v>3.0024999999999999</v>
      </c>
      <c r="C305" s="3">
        <f t="shared" si="14"/>
        <v>5.1148298557625038E-2</v>
      </c>
      <c r="D305" s="3">
        <f>IFERROR(1-B305/MAX(B$2:B305),0)</f>
        <v>0.22631931560502982</v>
      </c>
      <c r="E305" s="3">
        <f ca="1">IFERROR(B305/AVERAGE(OFFSET(B305,0,0,-计算结果!B$17,1))-1,B305/AVERAGE(OFFSET(B305,0,0,-ROW(),1))-1)</f>
        <v>9.4385898550659819E-2</v>
      </c>
      <c r="F305" s="4" t="str">
        <f ca="1">IF(MONTH(A305)&lt;&gt;MONTH(A306),IF(OR(AND(E305&lt;计算结果!B$18,E305&gt;计算结果!B$19),E305&lt;计算结果!B$20),"买","卖"),F304)</f>
        <v>买</v>
      </c>
      <c r="G305" s="4" t="str">
        <f t="shared" ca="1" si="15"/>
        <v/>
      </c>
      <c r="H305" s="3">
        <f ca="1">IF(F304="买",B305/B304-1,计算结果!B$21*(计算结果!B$22*(B305/B304-1)+(1-计算结果!B$22)*(K305/K304-1-IF(G305=1,计算结果!B$16,0))))-IF(AND(计算结果!B$21=0,G305=1),计算结果!B$16,0)</f>
        <v>5.1148298557625038E-2</v>
      </c>
      <c r="I305" s="2">
        <f t="shared" ca="1" si="16"/>
        <v>2.4271649164152964</v>
      </c>
      <c r="J305" s="3">
        <f ca="1">1-I305/MAX(I$2:I305)</f>
        <v>0.22631931560502994</v>
      </c>
      <c r="K305" s="21">
        <v>118.46</v>
      </c>
      <c r="L305" s="37">
        <v>2.0024999999999999</v>
      </c>
    </row>
    <row r="306" spans="1:12" hidden="1" x14ac:dyDescent="0.15">
      <c r="A306" s="1">
        <v>39546</v>
      </c>
      <c r="B306" s="16">
        <v>3.0301</v>
      </c>
      <c r="C306" s="3">
        <f t="shared" si="14"/>
        <v>9.1923397169026977E-3</v>
      </c>
      <c r="D306" s="3">
        <f>IFERROR(1-B306/MAX(B$2:B306),0)</f>
        <v>0.21920737992166561</v>
      </c>
      <c r="E306" s="3">
        <f ca="1">IFERROR(B306/AVERAGE(OFFSET(B306,0,0,-计算结果!B$17,1))-1,B306/AVERAGE(OFFSET(B306,0,0,-ROW(),1))-1)</f>
        <v>0.10180765370793643</v>
      </c>
      <c r="F306" s="4" t="str">
        <f ca="1">IF(MONTH(A306)&lt;&gt;MONTH(A307),IF(OR(AND(E306&lt;计算结果!B$18,E306&gt;计算结果!B$19),E306&lt;计算结果!B$20),"买","卖"),F305)</f>
        <v>买</v>
      </c>
      <c r="G306" s="4" t="str">
        <f t="shared" ca="1" si="15"/>
        <v/>
      </c>
      <c r="H306" s="3">
        <f ca="1">IF(F305="买",B306/B305-1,计算结果!B$21*(计算结果!B$22*(B306/B305-1)+(1-计算结果!B$22)*(K306/K305-1-IF(G306=1,计算结果!B$16,0))))-IF(AND(计算结果!B$21=0,G306=1),计算结果!B$16,0)</f>
        <v>9.1923397169026977E-3</v>
      </c>
      <c r="I306" s="2">
        <f t="shared" ca="1" si="16"/>
        <v>2.4494762408759336</v>
      </c>
      <c r="J306" s="3">
        <f ca="1">1-I306/MAX(I$2:I306)</f>
        <v>0.21920737992166561</v>
      </c>
      <c r="K306" s="21">
        <v>118.38</v>
      </c>
      <c r="L306" s="37">
        <v>2.0301</v>
      </c>
    </row>
    <row r="307" spans="1:12" hidden="1" x14ac:dyDescent="0.15">
      <c r="A307" s="1">
        <v>39547</v>
      </c>
      <c r="B307" s="16">
        <v>2.8177000000000003</v>
      </c>
      <c r="C307" s="3">
        <f t="shared" si="14"/>
        <v>-7.0096696478664011E-2</v>
      </c>
      <c r="D307" s="3">
        <f>IFERROR(1-B307/MAX(B$2:B307),0)</f>
        <v>0.27393836322407739</v>
      </c>
      <c r="E307" s="3">
        <f ca="1">IFERROR(B307/AVERAGE(OFFSET(B307,0,0,-计算结果!B$17,1))-1,B307/AVERAGE(OFFSET(B307,0,0,-ROW(),1))-1)</f>
        <v>2.2475183998198034E-2</v>
      </c>
      <c r="F307" s="4" t="str">
        <f ca="1">IF(MONTH(A307)&lt;&gt;MONTH(A308),IF(OR(AND(E307&lt;计算结果!B$18,E307&gt;计算结果!B$19),E307&lt;计算结果!B$20),"买","卖"),F306)</f>
        <v>买</v>
      </c>
      <c r="G307" s="4" t="str">
        <f t="shared" ca="1" si="15"/>
        <v/>
      </c>
      <c r="H307" s="3">
        <f ca="1">IF(F306="买",B307/B306-1,计算结果!B$21*(计算结果!B$22*(B307/B306-1)+(1-计算结果!B$22)*(K307/K306-1-IF(G307=1,计算结果!B$16,0))))-IF(AND(计算结果!B$21=0,G307=1),计算结果!B$16,0)</f>
        <v>-7.0096696478664011E-2</v>
      </c>
      <c r="I307" s="2">
        <f t="shared" ca="1" si="16"/>
        <v>2.2777760482875542</v>
      </c>
      <c r="J307" s="3">
        <f ca="1">1-I307/MAX(I$2:I307)</f>
        <v>0.2739383632240775</v>
      </c>
      <c r="K307" s="21">
        <v>118.54</v>
      </c>
      <c r="L307" s="37">
        <v>1.8177000000000001</v>
      </c>
    </row>
    <row r="308" spans="1:12" hidden="1" x14ac:dyDescent="0.15">
      <c r="A308" s="1">
        <v>39548</v>
      </c>
      <c r="B308" s="16">
        <v>2.8788999999999998</v>
      </c>
      <c r="C308" s="3">
        <f t="shared" si="14"/>
        <v>2.1719842424672509E-2</v>
      </c>
      <c r="D308" s="3">
        <f>IFERROR(1-B308/MAX(B$2:B308),0)</f>
        <v>0.25816841888270459</v>
      </c>
      <c r="E308" s="3">
        <f ca="1">IFERROR(B308/AVERAGE(OFFSET(B308,0,0,-计算结果!B$17,1))-1,B308/AVERAGE(OFFSET(B308,0,0,-ROW(),1))-1)</f>
        <v>4.2480829249863072E-2</v>
      </c>
      <c r="F308" s="4" t="str">
        <f ca="1">IF(MONTH(A308)&lt;&gt;MONTH(A309),IF(OR(AND(E308&lt;计算结果!B$18,E308&gt;计算结果!B$19),E308&lt;计算结果!B$20),"买","卖"),F307)</f>
        <v>买</v>
      </c>
      <c r="G308" s="4" t="str">
        <f t="shared" ca="1" si="15"/>
        <v/>
      </c>
      <c r="H308" s="3">
        <f ca="1">IF(F307="买",B308/B307-1,计算结果!B$21*(计算结果!B$22*(B308/B307-1)+(1-计算结果!B$22)*(K308/K307-1-IF(G308=1,计算结果!B$16,0))))-IF(AND(计算结果!B$21=0,G308=1),计算结果!B$16,0)</f>
        <v>2.1719842424672509E-2</v>
      </c>
      <c r="I308" s="2">
        <f t="shared" ca="1" si="16"/>
        <v>2.3272489851350531</v>
      </c>
      <c r="J308" s="3">
        <f ca="1">1-I308/MAX(I$2:I308)</f>
        <v>0.2581684188827047</v>
      </c>
      <c r="K308" s="21">
        <v>118.43</v>
      </c>
      <c r="L308" s="37">
        <v>1.8789</v>
      </c>
    </row>
    <row r="309" spans="1:12" hidden="1" x14ac:dyDescent="0.15">
      <c r="A309" s="1">
        <v>39549</v>
      </c>
      <c r="B309" s="16">
        <v>2.9511000000000003</v>
      </c>
      <c r="C309" s="3">
        <f t="shared" si="14"/>
        <v>2.5079023238042453E-2</v>
      </c>
      <c r="D309" s="3">
        <f>IFERROR(1-B309/MAX(B$2:B309),0)</f>
        <v>0.23956400742115014</v>
      </c>
      <c r="E309" s="3">
        <f ca="1">IFERROR(B309/AVERAGE(OFFSET(B309,0,0,-计算结果!B$17,1))-1,B309/AVERAGE(OFFSET(B309,0,0,-ROW(),1))-1)</f>
        <v>6.6302363164039368E-2</v>
      </c>
      <c r="F309" s="4" t="str">
        <f ca="1">IF(MONTH(A309)&lt;&gt;MONTH(A310),IF(OR(AND(E309&lt;计算结果!B$18,E309&gt;计算结果!B$19),E309&lt;计算结果!B$20),"买","卖"),F308)</f>
        <v>买</v>
      </c>
      <c r="G309" s="4" t="str">
        <f t="shared" ca="1" si="15"/>
        <v/>
      </c>
      <c r="H309" s="3">
        <f ca="1">IF(F308="买",B309/B308-1,计算结果!B$21*(计算结果!B$22*(B309/B308-1)+(1-计算结果!B$22)*(K309/K308-1-IF(G309=1,计算结果!B$16,0))))-IF(AND(计算结果!B$21=0,G309=1),计算结果!B$16,0)</f>
        <v>2.5079023238042453E-2</v>
      </c>
      <c r="I309" s="2">
        <f t="shared" ca="1" si="16"/>
        <v>2.3856141165139659</v>
      </c>
      <c r="J309" s="3">
        <f ca="1">1-I309/MAX(I$2:I309)</f>
        <v>0.23956400742115025</v>
      </c>
      <c r="K309" s="21">
        <v>118.39</v>
      </c>
      <c r="L309" s="37">
        <v>1.9511000000000001</v>
      </c>
    </row>
    <row r="310" spans="1:12" hidden="1" x14ac:dyDescent="0.15">
      <c r="A310" s="1">
        <v>39552</v>
      </c>
      <c r="B310" s="16">
        <v>2.7397999999999998</v>
      </c>
      <c r="C310" s="3">
        <f t="shared" si="14"/>
        <v>-7.1600420182305058E-2</v>
      </c>
      <c r="D310" s="3">
        <f>IFERROR(1-B310/MAX(B$2:B310),0)</f>
        <v>0.29401154401154406</v>
      </c>
      <c r="E310" s="3">
        <f ca="1">IFERROR(B310/AVERAGE(OFFSET(B310,0,0,-计算结果!B$17,1))-1,B310/AVERAGE(OFFSET(B310,0,0,-ROW(),1))-1)</f>
        <v>-1.1863710590380383E-2</v>
      </c>
      <c r="F310" s="4" t="str">
        <f ca="1">IF(MONTH(A310)&lt;&gt;MONTH(A311),IF(OR(AND(E310&lt;计算结果!B$18,E310&gt;计算结果!B$19),E310&lt;计算结果!B$20),"买","卖"),F309)</f>
        <v>买</v>
      </c>
      <c r="G310" s="4" t="str">
        <f t="shared" ca="1" si="15"/>
        <v/>
      </c>
      <c r="H310" s="3">
        <f ca="1">IF(F309="买",B310/B309-1,计算结果!B$21*(计算结果!B$22*(B310/B309-1)+(1-计算结果!B$22)*(K310/K309-1-IF(G310=1,计算结果!B$16,0))))-IF(AND(计算结果!B$21=0,G310=1),计算结果!B$16,0)</f>
        <v>-7.1600420182305058E-2</v>
      </c>
      <c r="I310" s="2">
        <f t="shared" ca="1" si="16"/>
        <v>2.2148031433787274</v>
      </c>
      <c r="J310" s="3">
        <f ca="1">1-I310/MAX(I$2:I310)</f>
        <v>0.29401154401154406</v>
      </c>
      <c r="K310" s="21">
        <v>118.52</v>
      </c>
      <c r="L310" s="37">
        <v>1.7398</v>
      </c>
    </row>
    <row r="311" spans="1:12" hidden="1" x14ac:dyDescent="0.15">
      <c r="A311" s="1">
        <v>39553</v>
      </c>
      <c r="B311" s="16">
        <v>2.8280000000000003</v>
      </c>
      <c r="C311" s="3">
        <f t="shared" si="14"/>
        <v>3.2192130812468189E-2</v>
      </c>
      <c r="D311" s="3">
        <f>IFERROR(1-B311/MAX(B$2:B311),0)</f>
        <v>0.27128427128427113</v>
      </c>
      <c r="E311" s="3">
        <f ca="1">IFERROR(B311/AVERAGE(OFFSET(B311,0,0,-计算结果!B$17,1))-1,B311/AVERAGE(OFFSET(B311,0,0,-ROW(),1))-1)</f>
        <v>1.8014168417109122E-2</v>
      </c>
      <c r="F311" s="4" t="str">
        <f ca="1">IF(MONTH(A311)&lt;&gt;MONTH(A312),IF(OR(AND(E311&lt;计算结果!B$18,E311&gt;计算结果!B$19),E311&lt;计算结果!B$20),"买","卖"),F310)</f>
        <v>买</v>
      </c>
      <c r="G311" s="4" t="str">
        <f t="shared" ca="1" si="15"/>
        <v/>
      </c>
      <c r="H311" s="3">
        <f ca="1">IF(F310="买",B311/B310-1,计算结果!B$21*(计算结果!B$22*(B311/B310-1)+(1-计算结果!B$22)*(K311/K310-1-IF(G311=1,计算结果!B$16,0))))-IF(AND(计算结果!B$21=0,G311=1),计算结果!B$16,0)</f>
        <v>3.2192130812468189E-2</v>
      </c>
      <c r="I311" s="2">
        <f t="shared" ca="1" si="16"/>
        <v>2.2861023758942411</v>
      </c>
      <c r="J311" s="3">
        <f ca="1">1-I311/MAX(I$2:I311)</f>
        <v>0.27128427128427124</v>
      </c>
      <c r="K311" s="21">
        <v>118.48</v>
      </c>
      <c r="L311" s="37">
        <v>1.8280000000000001</v>
      </c>
    </row>
    <row r="312" spans="1:12" hidden="1" x14ac:dyDescent="0.15">
      <c r="A312" s="1">
        <v>39554</v>
      </c>
      <c r="B312" s="16">
        <v>2.7803</v>
      </c>
      <c r="C312" s="3">
        <f t="shared" si="14"/>
        <v>-1.6867043847242025E-2</v>
      </c>
      <c r="D312" s="3">
        <f>IFERROR(1-B312/MAX(B$2:B312),0)</f>
        <v>0.28357555143269431</v>
      </c>
      <c r="E312" s="3">
        <f ca="1">IFERROR(B312/AVERAGE(OFFSET(B312,0,0,-计算结果!B$17,1))-1,B312/AVERAGE(OFFSET(B312,0,0,-ROW(),1))-1)</f>
        <v>-9.3720238301198133E-4</v>
      </c>
      <c r="F312" s="4" t="str">
        <f ca="1">IF(MONTH(A312)&lt;&gt;MONTH(A313),IF(OR(AND(E312&lt;计算结果!B$18,E312&gt;计算结果!B$19),E312&lt;计算结果!B$20),"买","卖"),F311)</f>
        <v>买</v>
      </c>
      <c r="G312" s="4" t="str">
        <f t="shared" ca="1" si="15"/>
        <v/>
      </c>
      <c r="H312" s="3">
        <f ca="1">IF(F311="买",B312/B311-1,计算结果!B$21*(计算结果!B$22*(B312/B311-1)+(1-计算结果!B$22)*(K312/K311-1-IF(G312=1,计算结果!B$16,0))))-IF(AND(计算结果!B$21=0,G312=1),计算结果!B$16,0)</f>
        <v>-1.6867043847242025E-2</v>
      </c>
      <c r="I312" s="2">
        <f t="shared" ca="1" si="16"/>
        <v>2.2475425868807486</v>
      </c>
      <c r="J312" s="3">
        <f ca="1">1-I312/MAX(I$2:I312)</f>
        <v>0.28357555143269442</v>
      </c>
      <c r="K312" s="21">
        <v>118.45</v>
      </c>
      <c r="L312" s="37">
        <v>1.7803</v>
      </c>
    </row>
    <row r="313" spans="1:12" hidden="1" x14ac:dyDescent="0.15">
      <c r="A313" s="1">
        <v>39555</v>
      </c>
      <c r="B313" s="16">
        <v>2.6701999999999999</v>
      </c>
      <c r="C313" s="3">
        <f t="shared" si="14"/>
        <v>-3.9600043160810006E-2</v>
      </c>
      <c r="D313" s="3">
        <f>IFERROR(1-B313/MAX(B$2:B313),0)</f>
        <v>0.31194599051741911</v>
      </c>
      <c r="E313" s="3">
        <f ca="1">IFERROR(B313/AVERAGE(OFFSET(B313,0,0,-计算结果!B$17,1))-1,B313/AVERAGE(OFFSET(B313,0,0,-ROW(),1))-1)</f>
        <v>-4.1972392427298555E-2</v>
      </c>
      <c r="F313" s="4" t="str">
        <f ca="1">IF(MONTH(A313)&lt;&gt;MONTH(A314),IF(OR(AND(E313&lt;计算结果!B$18,E313&gt;计算结果!B$19),E313&lt;计算结果!B$20),"买","卖"),F312)</f>
        <v>买</v>
      </c>
      <c r="G313" s="4" t="str">
        <f t="shared" ca="1" si="15"/>
        <v/>
      </c>
      <c r="H313" s="3">
        <f ca="1">IF(F312="买",B313/B312-1,计算结果!B$21*(计算结果!B$22*(B313/B312-1)+(1-计算结果!B$22)*(K313/K312-1-IF(G313=1,计算结果!B$16,0))))-IF(AND(计算结果!B$21=0,G313=1),计算结果!B$16,0)</f>
        <v>-3.9600043160810006E-2</v>
      </c>
      <c r="I313" s="2">
        <f t="shared" ca="1" si="16"/>
        <v>2.1585398034345125</v>
      </c>
      <c r="J313" s="3">
        <f ca="1">1-I313/MAX(I$2:I313)</f>
        <v>0.31194599051741922</v>
      </c>
      <c r="K313" s="21">
        <v>118.39</v>
      </c>
      <c r="L313" s="37">
        <v>1.6701999999999999</v>
      </c>
    </row>
    <row r="314" spans="1:12" hidden="1" x14ac:dyDescent="0.15">
      <c r="A314" s="1">
        <v>39556</v>
      </c>
      <c r="B314" s="16">
        <v>2.5590000000000002</v>
      </c>
      <c r="C314" s="3">
        <f t="shared" si="14"/>
        <v>-4.1644820612688038E-2</v>
      </c>
      <c r="D314" s="3">
        <f>IFERROR(1-B314/MAX(B$2:B314),0)</f>
        <v>0.340599876314162</v>
      </c>
      <c r="E314" s="3">
        <f ca="1">IFERROR(B314/AVERAGE(OFFSET(B314,0,0,-计算结果!B$17,1))-1,B314/AVERAGE(OFFSET(B314,0,0,-ROW(),1))-1)</f>
        <v>-8.3136008458827404E-2</v>
      </c>
      <c r="F314" s="4" t="str">
        <f ca="1">IF(MONTH(A314)&lt;&gt;MONTH(A315),IF(OR(AND(E314&lt;计算结果!B$18,E314&gt;计算结果!B$19),E314&lt;计算结果!B$20),"买","卖"),F313)</f>
        <v>买</v>
      </c>
      <c r="G314" s="4" t="str">
        <f t="shared" ca="1" si="15"/>
        <v/>
      </c>
      <c r="H314" s="3">
        <f ca="1">IF(F313="买",B314/B313-1,计算结果!B$21*(计算结果!B$22*(B314/B313-1)+(1-计算结果!B$22)*(K314/K313-1-IF(G314=1,计算结果!B$16,0))))-IF(AND(计算结果!B$21=0,G314=1),计算结果!B$16,0)</f>
        <v>-4.1644820612688038E-2</v>
      </c>
      <c r="I314" s="2">
        <f t="shared" ca="1" si="16"/>
        <v>2.0686478005351354</v>
      </c>
      <c r="J314" s="3">
        <f ca="1">1-I314/MAX(I$2:I314)</f>
        <v>0.340599876314162</v>
      </c>
      <c r="K314" s="21">
        <v>118.17</v>
      </c>
      <c r="L314" s="37">
        <v>1.5589999999999999</v>
      </c>
    </row>
    <row r="315" spans="1:12" hidden="1" x14ac:dyDescent="0.15">
      <c r="A315" s="1">
        <v>39559</v>
      </c>
      <c r="B315" s="16">
        <v>2.5232999999999999</v>
      </c>
      <c r="C315" s="3">
        <f t="shared" si="14"/>
        <v>-1.3950762016412765E-2</v>
      </c>
      <c r="D315" s="3">
        <f>IFERROR(1-B315/MAX(B$2:B315),0)</f>
        <v>0.3497990105132962</v>
      </c>
      <c r="E315" s="3">
        <f ca="1">IFERROR(B315/AVERAGE(OFFSET(B315,0,0,-计算结果!B$17,1))-1,B315/AVERAGE(OFFSET(B315,0,0,-ROW(),1))-1)</f>
        <v>-9.7104134967817557E-2</v>
      </c>
      <c r="F315" s="4" t="str">
        <f ca="1">IF(MONTH(A315)&lt;&gt;MONTH(A316),IF(OR(AND(E315&lt;计算结果!B$18,E315&gt;计算结果!B$19),E315&lt;计算结果!B$20),"买","卖"),F314)</f>
        <v>买</v>
      </c>
      <c r="G315" s="4" t="str">
        <f t="shared" ca="1" si="15"/>
        <v/>
      </c>
      <c r="H315" s="3">
        <f ca="1">IF(F314="买",B315/B314-1,计算结果!B$21*(计算结果!B$22*(B315/B314-1)+(1-计算结果!B$22)*(K315/K314-1-IF(G315=1,计算结果!B$16,0))))-IF(AND(计算结果!B$21=0,G315=1),计算结果!B$16,0)</f>
        <v>-1.3950762016412765E-2</v>
      </c>
      <c r="I315" s="2">
        <f t="shared" ca="1" si="16"/>
        <v>2.039788587374094</v>
      </c>
      <c r="J315" s="3">
        <f ca="1">1-I315/MAX(I$2:I315)</f>
        <v>0.34979901051329632</v>
      </c>
      <c r="K315" s="21">
        <v>118.2</v>
      </c>
      <c r="L315" s="37">
        <v>1.5233000000000001</v>
      </c>
    </row>
    <row r="316" spans="1:12" hidden="1" x14ac:dyDescent="0.15">
      <c r="A316" s="1">
        <v>39560</v>
      </c>
      <c r="B316" s="16">
        <v>2.4470000000000001</v>
      </c>
      <c r="C316" s="3">
        <f t="shared" si="14"/>
        <v>-3.0238180160900296E-2</v>
      </c>
      <c r="D316" s="3">
        <f>IFERROR(1-B316/MAX(B$2:B316),0)</f>
        <v>0.36945990517419081</v>
      </c>
      <c r="E316" s="3">
        <f ca="1">IFERROR(B316/AVERAGE(OFFSET(B316,0,0,-计算结果!B$17,1))-1,B316/AVERAGE(OFFSET(B316,0,0,-ROW(),1))-1)</f>
        <v>-0.12540958574603867</v>
      </c>
      <c r="F316" s="4" t="str">
        <f ca="1">IF(MONTH(A316)&lt;&gt;MONTH(A317),IF(OR(AND(E316&lt;计算结果!B$18,E316&gt;计算结果!B$19),E316&lt;计算结果!B$20),"买","卖"),F315)</f>
        <v>买</v>
      </c>
      <c r="G316" s="4" t="str">
        <f t="shared" ca="1" si="15"/>
        <v/>
      </c>
      <c r="H316" s="3">
        <f ca="1">IF(F315="买",B316/B315-1,计算结果!B$21*(计算结果!B$22*(B316/B315-1)+(1-计算结果!B$22)*(K316/K315-1-IF(G316=1,计算结果!B$16,0))))-IF(AND(计算结果!B$21=0,G316=1),计算结果!B$16,0)</f>
        <v>-3.0238180160900296E-2</v>
      </c>
      <c r="I316" s="2">
        <f t="shared" ca="1" si="16"/>
        <v>1.9781090925789278</v>
      </c>
      <c r="J316" s="3">
        <f ca="1">1-I316/MAX(I$2:I316)</f>
        <v>0.36945990517419092</v>
      </c>
      <c r="K316" s="21">
        <v>118.26</v>
      </c>
      <c r="L316" s="37">
        <v>1.4470000000000001</v>
      </c>
    </row>
    <row r="317" spans="1:12" hidden="1" x14ac:dyDescent="0.15">
      <c r="A317" s="1">
        <v>39561</v>
      </c>
      <c r="B317" s="16">
        <v>2.5193000000000003</v>
      </c>
      <c r="C317" s="3">
        <f t="shared" si="14"/>
        <v>2.9546383326522374E-2</v>
      </c>
      <c r="D317" s="3">
        <f>IFERROR(1-B317/MAX(B$2:B317),0)</f>
        <v>0.35082972582972571</v>
      </c>
      <c r="E317" s="3">
        <f ca="1">IFERROR(B317/AVERAGE(OFFSET(B317,0,0,-计算结果!B$17,1))-1,B317/AVERAGE(OFFSET(B317,0,0,-ROW(),1))-1)</f>
        <v>-0.10068562027229633</v>
      </c>
      <c r="F317" s="4" t="str">
        <f ca="1">IF(MONTH(A317)&lt;&gt;MONTH(A318),IF(OR(AND(E317&lt;计算结果!B$18,E317&gt;计算结果!B$19),E317&lt;计算结果!B$20),"买","卖"),F316)</f>
        <v>买</v>
      </c>
      <c r="G317" s="4" t="str">
        <f t="shared" ca="1" si="15"/>
        <v/>
      </c>
      <c r="H317" s="3">
        <f ca="1">IF(F316="买",B317/B316-1,计算结果!B$21*(计算结果!B$22*(B317/B316-1)+(1-计算结果!B$22)*(K317/K316-1-IF(G317=1,计算结果!B$16,0))))-IF(AND(计算结果!B$21=0,G317=1),计算结果!B$16,0)</f>
        <v>2.9546383326522374E-2</v>
      </c>
      <c r="I317" s="2">
        <f t="shared" ca="1" si="16"/>
        <v>2.0365550620899442</v>
      </c>
      <c r="J317" s="3">
        <f ca="1">1-I317/MAX(I$2:I317)</f>
        <v>0.35082972582972582</v>
      </c>
      <c r="K317" s="21">
        <v>118.22</v>
      </c>
      <c r="L317" s="37">
        <v>1.5193000000000001</v>
      </c>
    </row>
    <row r="318" spans="1:12" hidden="1" x14ac:dyDescent="0.15">
      <c r="A318" s="1">
        <v>39562</v>
      </c>
      <c r="B318" s="16">
        <v>2.7315</v>
      </c>
      <c r="C318" s="3">
        <f t="shared" si="14"/>
        <v>8.4229746358115198E-2</v>
      </c>
      <c r="D318" s="3">
        <f>IFERROR(1-B318/MAX(B$2:B318),0)</f>
        <v>0.29615027829313534</v>
      </c>
      <c r="E318" s="3">
        <f ca="1">IFERROR(B318/AVERAGE(OFFSET(B318,0,0,-计算结果!B$17,1))-1,B318/AVERAGE(OFFSET(B318,0,0,-ROW(),1))-1)</f>
        <v>-2.640812114014679E-2</v>
      </c>
      <c r="F318" s="4" t="str">
        <f ca="1">IF(MONTH(A318)&lt;&gt;MONTH(A319),IF(OR(AND(E318&lt;计算结果!B$18,E318&gt;计算结果!B$19),E318&lt;计算结果!B$20),"买","卖"),F317)</f>
        <v>买</v>
      </c>
      <c r="G318" s="4" t="str">
        <f t="shared" ca="1" si="15"/>
        <v/>
      </c>
      <c r="H318" s="3">
        <f ca="1">IF(F317="买",B318/B317-1,计算结果!B$21*(计算结果!B$22*(B318/B317-1)+(1-计算结果!B$22)*(K318/K317-1-IF(G318=1,计算结果!B$16,0))))-IF(AND(计算结果!B$21=0,G318=1),计算结果!B$16,0)</f>
        <v>8.4229746358115198E-2</v>
      </c>
      <c r="I318" s="2">
        <f t="shared" ca="1" si="16"/>
        <v>2.2080935784141156</v>
      </c>
      <c r="J318" s="3">
        <f ca="1">1-I318/MAX(I$2:I318)</f>
        <v>0.29615027829313556</v>
      </c>
      <c r="K318" s="21">
        <v>118.06</v>
      </c>
      <c r="L318" s="37">
        <v>1.7315</v>
      </c>
    </row>
    <row r="319" spans="1:12" hidden="1" x14ac:dyDescent="0.15">
      <c r="A319" s="1">
        <v>39563</v>
      </c>
      <c r="B319" s="16">
        <v>2.7458999999999998</v>
      </c>
      <c r="C319" s="3">
        <f t="shared" si="14"/>
        <v>5.2718286655681901E-3</v>
      </c>
      <c r="D319" s="3">
        <f>IFERROR(1-B319/MAX(B$2:B319),0)</f>
        <v>0.29243970315398893</v>
      </c>
      <c r="E319" s="3">
        <f ca="1">IFERROR(B319/AVERAGE(OFFSET(B319,0,0,-计算结果!B$17,1))-1,B319/AVERAGE(OFFSET(B319,0,0,-ROW(),1))-1)</f>
        <v>-2.2733459040822357E-2</v>
      </c>
      <c r="F319" s="4" t="str">
        <f ca="1">IF(MONTH(A319)&lt;&gt;MONTH(A320),IF(OR(AND(E319&lt;计算结果!B$18,E319&gt;计算结果!B$19),E319&lt;计算结果!B$20),"买","卖"),F318)</f>
        <v>买</v>
      </c>
      <c r="G319" s="4" t="str">
        <f t="shared" ca="1" si="15"/>
        <v/>
      </c>
      <c r="H319" s="3">
        <f ca="1">IF(F318="买",B319/B318-1,计算结果!B$21*(计算结果!B$22*(B319/B318-1)+(1-计算结果!B$22)*(K319/K318-1-IF(G319=1,计算结果!B$16,0))))-IF(AND(计算结果!B$21=0,G319=1),计算结果!B$16,0)</f>
        <v>5.2718286655681901E-3</v>
      </c>
      <c r="I319" s="2">
        <f t="shared" ca="1" si="16"/>
        <v>2.2197342694370561</v>
      </c>
      <c r="J319" s="3">
        <f ca="1">1-I319/MAX(I$2:I319)</f>
        <v>0.29243970315398915</v>
      </c>
      <c r="K319" s="21">
        <v>118.04</v>
      </c>
      <c r="L319" s="37">
        <v>1.7459</v>
      </c>
    </row>
    <row r="320" spans="1:12" hidden="1" x14ac:dyDescent="0.15">
      <c r="A320" s="1">
        <v>39566</v>
      </c>
      <c r="B320" s="16">
        <v>2.7155</v>
      </c>
      <c r="C320" s="3">
        <f t="shared" si="14"/>
        <v>-1.1071051385702191E-2</v>
      </c>
      <c r="D320" s="3">
        <f>IFERROR(1-B320/MAX(B$2:B320),0)</f>
        <v>0.30027313955885382</v>
      </c>
      <c r="E320" s="3">
        <f ca="1">IFERROR(B320/AVERAGE(OFFSET(B320,0,0,-计算结果!B$17,1))-1,B320/AVERAGE(OFFSET(B320,0,0,-ROW(),1))-1)</f>
        <v>-3.4906889381507544E-2</v>
      </c>
      <c r="F320" s="4" t="str">
        <f ca="1">IF(MONTH(A320)&lt;&gt;MONTH(A321),IF(OR(AND(E320&lt;计算结果!B$18,E320&gt;计算结果!B$19),E320&lt;计算结果!B$20),"买","卖"),F319)</f>
        <v>买</v>
      </c>
      <c r="G320" s="4" t="str">
        <f t="shared" ca="1" si="15"/>
        <v/>
      </c>
      <c r="H320" s="3">
        <f ca="1">IF(F319="买",B320/B319-1,计算结果!B$21*(计算结果!B$22*(B320/B319-1)+(1-计算结果!B$22)*(K320/K319-1-IF(G320=1,计算结果!B$16,0))))-IF(AND(计算结果!B$21=0,G320=1),计算结果!B$16,0)</f>
        <v>-1.1071051385702191E-2</v>
      </c>
      <c r="I320" s="2">
        <f t="shared" ca="1" si="16"/>
        <v>2.1951594772775143</v>
      </c>
      <c r="J320" s="3">
        <f ca="1">1-I320/MAX(I$2:I320)</f>
        <v>0.30027313955885404</v>
      </c>
      <c r="K320" s="21">
        <v>118.05</v>
      </c>
      <c r="L320" s="37">
        <v>1.7155</v>
      </c>
    </row>
    <row r="321" spans="1:12" hidden="1" x14ac:dyDescent="0.15">
      <c r="A321" s="1">
        <v>39567</v>
      </c>
      <c r="B321" s="16">
        <v>2.7162999999999999</v>
      </c>
      <c r="C321" s="3">
        <f t="shared" si="14"/>
        <v>2.9460504511136243E-4</v>
      </c>
      <c r="D321" s="3">
        <f>IFERROR(1-B321/MAX(B$2:B321),0)</f>
        <v>0.30006699649556789</v>
      </c>
      <c r="E321" s="3">
        <f ca="1">IFERROR(B321/AVERAGE(OFFSET(B321,0,0,-计算结果!B$17,1))-1,B321/AVERAGE(OFFSET(B321,0,0,-ROW(),1))-1)</f>
        <v>-3.5958539701326453E-2</v>
      </c>
      <c r="F321" s="4" t="str">
        <f ca="1">IF(MONTH(A321)&lt;&gt;MONTH(A322),IF(OR(AND(E321&lt;计算结果!B$18,E321&gt;计算结果!B$19),E321&lt;计算结果!B$20),"买","卖"),F320)</f>
        <v>买</v>
      </c>
      <c r="G321" s="4" t="str">
        <f t="shared" ca="1" si="15"/>
        <v/>
      </c>
      <c r="H321" s="3">
        <f ca="1">IF(F320="买",B321/B320-1,计算结果!B$21*(计算结果!B$22*(B321/B320-1)+(1-计算结果!B$22)*(K321/K320-1-IF(G321=1,计算结果!B$16,0))))-IF(AND(计算结果!B$21=0,G321=1),计算结果!B$16,0)</f>
        <v>2.9460504511136243E-4</v>
      </c>
      <c r="I321" s="2">
        <f t="shared" ca="1" si="16"/>
        <v>2.1958061823343442</v>
      </c>
      <c r="J321" s="3">
        <f ca="1">1-I321/MAX(I$2:I321)</f>
        <v>0.30006699649556812</v>
      </c>
      <c r="K321" s="21">
        <v>118.13</v>
      </c>
      <c r="L321" s="37">
        <v>1.7162999999999999</v>
      </c>
    </row>
    <row r="322" spans="1:12" x14ac:dyDescent="0.15">
      <c r="A322" s="1">
        <v>39568</v>
      </c>
      <c r="B322" s="16">
        <v>2.8003999999999998</v>
      </c>
      <c r="C322" s="3">
        <f t="shared" si="14"/>
        <v>3.0961234031587015E-2</v>
      </c>
      <c r="D322" s="3">
        <f>IFERROR(1-B322/MAX(B$2:B322),0)</f>
        <v>0.27839620696763556</v>
      </c>
      <c r="E322" s="3">
        <f ca="1">IFERROR(B322/AVERAGE(OFFSET(B322,0,0,-计算结果!B$17,1))-1,B322/AVERAGE(OFFSET(B322,0,0,-ROW(),1))-1)</f>
        <v>-7.5263647221291974E-3</v>
      </c>
      <c r="F322" s="4" t="str">
        <f ca="1">IF(MONTH(A322)&lt;&gt;MONTH(A323),IF(OR(AND(E322&lt;计算结果!B$18,E322&gt;计算结果!B$19),E322&lt;计算结果!B$20),"买","卖"),F321)</f>
        <v>卖</v>
      </c>
      <c r="G322" s="4">
        <f t="shared" ca="1" si="15"/>
        <v>1</v>
      </c>
      <c r="H322" s="3">
        <f ca="1">IF(F321="买",B322/B321-1,计算结果!B$21*(计算结果!B$22*(B322/B321-1)+(1-计算结果!B$22)*(K322/K321-1-IF(G322=1,计算结果!B$16,0))))-IF(AND(计算结果!B$21=0,G322=1),计算结果!B$16,0)</f>
        <v>3.0961234031587015E-2</v>
      </c>
      <c r="I322" s="2">
        <f t="shared" ca="1" si="16"/>
        <v>2.2637910514336035</v>
      </c>
      <c r="J322" s="3">
        <f ca="1">1-I322/MAX(I$2:I322)</f>
        <v>0.27839620696763578</v>
      </c>
      <c r="K322" s="21">
        <v>118.05</v>
      </c>
      <c r="L322" s="37">
        <v>1.8004</v>
      </c>
    </row>
    <row r="323" spans="1:12" x14ac:dyDescent="0.15">
      <c r="A323" s="1">
        <v>39573</v>
      </c>
      <c r="B323" s="16">
        <v>2.8733</v>
      </c>
      <c r="C323" s="3">
        <f t="shared" si="14"/>
        <v>2.6031995429224519E-2</v>
      </c>
      <c r="D323" s="3">
        <f>IFERROR(1-B323/MAX(B$2:B323),0)</f>
        <v>0.25961142032570605</v>
      </c>
      <c r="E323" s="3">
        <f ca="1">IFERROR(B323/AVERAGE(OFFSET(B323,0,0,-计算结果!B$17,1))-1,B323/AVERAGE(OFFSET(B323,0,0,-ROW(),1))-1)</f>
        <v>1.686430956235796E-2</v>
      </c>
      <c r="F323" s="4" t="str">
        <f ca="1">IF(MONTH(A323)&lt;&gt;MONTH(A324),IF(OR(AND(E323&lt;计算结果!B$18,E323&gt;计算结果!B$19),E323&lt;计算结果!B$20),"买","卖"),F322)</f>
        <v>卖</v>
      </c>
      <c r="G323" s="4" t="str">
        <f t="shared" ca="1" si="15"/>
        <v/>
      </c>
      <c r="H323" s="3">
        <f ca="1">IF(F322="买",B323/B322-1,计算结果!B$21*(计算结果!B$22*(B323/B322-1)+(1-计算结果!B$22)*(K323/K322-1-IF(G323=1,计算结果!B$16,0))))-IF(AND(计算结果!B$21=0,G323=1),计算结果!B$16,0)</f>
        <v>6.7767894959769315E-4</v>
      </c>
      <c r="I323" s="2">
        <f t="shared" ca="1" si="16"/>
        <v>2.2653251749754477</v>
      </c>
      <c r="J323" s="3">
        <f ca="1">1-I323/MAX(I$2:I323)</f>
        <v>0.27790719126714791</v>
      </c>
      <c r="K323" s="21">
        <v>118.13</v>
      </c>
      <c r="L323" s="37">
        <v>1.8733</v>
      </c>
    </row>
    <row r="324" spans="1:12" x14ac:dyDescent="0.15">
      <c r="A324" s="1">
        <v>39574</v>
      </c>
      <c r="B324" s="16">
        <v>2.8627000000000002</v>
      </c>
      <c r="C324" s="3">
        <f t="shared" ref="C324:C387" si="17">IFERROR(B324/B323-1,0)</f>
        <v>-3.6891379250337808E-3</v>
      </c>
      <c r="D324" s="3">
        <f>IFERROR(1-B324/MAX(B$2:B324),0)</f>
        <v>0.26234281591424435</v>
      </c>
      <c r="E324" s="3">
        <f ca="1">IFERROR(B324/AVERAGE(OFFSET(B324,0,0,-计算结果!B$17,1))-1,B324/AVERAGE(OFFSET(B324,0,0,-ROW(),1))-1)</f>
        <v>1.1751003139203631E-2</v>
      </c>
      <c r="F324" s="4" t="str">
        <f ca="1">IF(MONTH(A324)&lt;&gt;MONTH(A325),IF(OR(AND(E324&lt;计算结果!B$18,E324&gt;计算结果!B$19),E324&lt;计算结果!B$20),"买","卖"),F323)</f>
        <v>卖</v>
      </c>
      <c r="G324" s="4" t="str">
        <f t="shared" ca="1" si="15"/>
        <v/>
      </c>
      <c r="H324" s="3">
        <f ca="1">IF(F323="买",B324/B323-1,计算结果!B$21*(计算结果!B$22*(B324/B323-1)+(1-计算结果!B$22)*(K324/K323-1-IF(G324=1,计算结果!B$16,0))))-IF(AND(计算结果!B$21=0,G324=1),计算结果!B$16,0)</f>
        <v>-8.465250148137482E-5</v>
      </c>
      <c r="I324" s="2">
        <f t="shared" ca="1" si="16"/>
        <v>2.2651334095327171</v>
      </c>
      <c r="J324" s="3">
        <f ca="1">1-I324/MAX(I$2:I324)</f>
        <v>0.27796831822970891</v>
      </c>
      <c r="K324" s="21">
        <v>118.12</v>
      </c>
      <c r="L324" s="37">
        <v>1.8627</v>
      </c>
    </row>
    <row r="325" spans="1:12" x14ac:dyDescent="0.15">
      <c r="A325" s="1">
        <v>39575</v>
      </c>
      <c r="B325" s="16">
        <v>2.7950999999999997</v>
      </c>
      <c r="C325" s="3">
        <f t="shared" si="17"/>
        <v>-2.3614070632619777E-2</v>
      </c>
      <c r="D325" s="3">
        <f>IFERROR(1-B325/MAX(B$2:B325),0)</f>
        <v>0.27976190476190477</v>
      </c>
      <c r="E325" s="3">
        <f ca="1">IFERROR(B325/AVERAGE(OFFSET(B325,0,0,-计算结果!B$17,1))-1,B325/AVERAGE(OFFSET(B325,0,0,-ROW(),1))-1)</f>
        <v>-1.3449368226245317E-2</v>
      </c>
      <c r="F325" s="4" t="str">
        <f ca="1">IF(MONTH(A325)&lt;&gt;MONTH(A326),IF(OR(AND(E325&lt;计算结果!B$18,E325&gt;计算结果!B$19),E325&lt;计算结果!B$20),"买","卖"),F324)</f>
        <v>卖</v>
      </c>
      <c r="G325" s="4" t="str">
        <f t="shared" ca="1" si="15"/>
        <v/>
      </c>
      <c r="H325" s="3">
        <f ca="1">IF(F324="买",B325/B324-1,计算结果!B$21*(计算结果!B$22*(B325/B324-1)+(1-计算结果!B$22)*(K325/K324-1-IF(G325=1,计算结果!B$16,0))))-IF(AND(计算结果!B$21=0,G325=1),计算结果!B$16,0)</f>
        <v>1.6931933626818108E-4</v>
      </c>
      <c r="I325" s="2">
        <f t="shared" ca="1" si="16"/>
        <v>2.2655169404181783</v>
      </c>
      <c r="J325" s="3">
        <f ca="1">1-I325/MAX(I$2:I325)</f>
        <v>0.27784606430458691</v>
      </c>
      <c r="K325" s="21">
        <v>118.14</v>
      </c>
      <c r="L325" s="37">
        <v>1.7950999999999999</v>
      </c>
    </row>
    <row r="326" spans="1:12" x14ac:dyDescent="0.15">
      <c r="A326" s="1">
        <v>39576</v>
      </c>
      <c r="B326" s="16">
        <v>2.8838999999999997</v>
      </c>
      <c r="C326" s="3">
        <f t="shared" si="17"/>
        <v>3.1769883009552524E-2</v>
      </c>
      <c r="D326" s="3">
        <f>IFERROR(1-B326/MAX(B$2:B326),0)</f>
        <v>0.25688002473716764</v>
      </c>
      <c r="E326" s="3">
        <f ca="1">IFERROR(B326/AVERAGE(OFFSET(B326,0,0,-计算结果!B$17,1))-1,B326/AVERAGE(OFFSET(B326,0,0,-ROW(),1))-1)</f>
        <v>1.6289677922315837E-2</v>
      </c>
      <c r="F326" s="4" t="str">
        <f ca="1">IF(MONTH(A326)&lt;&gt;MONTH(A327),IF(OR(AND(E326&lt;计算结果!B$18,E326&gt;计算结果!B$19),E326&lt;计算结果!B$20),"买","卖"),F325)</f>
        <v>卖</v>
      </c>
      <c r="G326" s="4" t="str">
        <f t="shared" ca="1" si="15"/>
        <v/>
      </c>
      <c r="H326" s="3">
        <f ca="1">IF(F325="买",B326/B325-1,计算结果!B$21*(计算结果!B$22*(B326/B325-1)+(1-计算结果!B$22)*(K326/K325-1-IF(G326=1,计算结果!B$16,0))))-IF(AND(计算结果!B$21=0,G326=1),计算结果!B$16,0)</f>
        <v>-8.4645336042021846E-5</v>
      </c>
      <c r="I326" s="2">
        <f t="shared" ca="1" si="16"/>
        <v>2.2653251749754477</v>
      </c>
      <c r="J326" s="3">
        <f ca="1">1-I326/MAX(I$2:I326)</f>
        <v>0.27790719126714791</v>
      </c>
      <c r="K326" s="21">
        <v>118.13</v>
      </c>
      <c r="L326" s="37">
        <v>1.8838999999999999</v>
      </c>
    </row>
    <row r="327" spans="1:12" x14ac:dyDescent="0.15">
      <c r="A327" s="1">
        <v>39577</v>
      </c>
      <c r="B327" s="16">
        <v>2.9215</v>
      </c>
      <c r="C327" s="3">
        <f t="shared" si="17"/>
        <v>1.3037900065883123E-2</v>
      </c>
      <c r="D327" s="3">
        <f>IFERROR(1-B327/MAX(B$2:B327),0)</f>
        <v>0.24719130076272933</v>
      </c>
      <c r="E327" s="3">
        <f ca="1">IFERROR(B327/AVERAGE(OFFSET(B327,0,0,-计算结果!B$17,1))-1,B327/AVERAGE(OFFSET(B327,0,0,-ROW(),1))-1)</f>
        <v>2.7903198924461137E-2</v>
      </c>
      <c r="F327" s="4" t="str">
        <f ca="1">IF(MONTH(A327)&lt;&gt;MONTH(A328),IF(OR(AND(E327&lt;计算结果!B$18,E327&gt;计算结果!B$19),E327&lt;计算结果!B$20),"买","卖"),F326)</f>
        <v>卖</v>
      </c>
      <c r="G327" s="4" t="str">
        <f t="shared" ca="1" si="15"/>
        <v/>
      </c>
      <c r="H327" s="3">
        <f ca="1">IF(F326="买",B327/B326-1,计算结果!B$21*(计算结果!B$22*(B327/B326-1)+(1-计算结果!B$22)*(K327/K326-1-IF(G327=1,计算结果!B$16,0))))-IF(AND(计算结果!B$21=0,G327=1),计算结果!B$16,0)</f>
        <v>-2.5395750444423548E-4</v>
      </c>
      <c r="I327" s="2">
        <f t="shared" ca="1" si="16"/>
        <v>2.2647498786472564</v>
      </c>
      <c r="J327" s="3">
        <f ca="1">1-I327/MAX(I$2:I327)</f>
        <v>0.2780905721548308</v>
      </c>
      <c r="K327" s="21">
        <v>118.1</v>
      </c>
      <c r="L327" s="37">
        <v>1.9215</v>
      </c>
    </row>
    <row r="328" spans="1:12" x14ac:dyDescent="0.15">
      <c r="A328" s="1">
        <v>39580</v>
      </c>
      <c r="B328" s="16">
        <v>2.9191000000000003</v>
      </c>
      <c r="C328" s="3">
        <f t="shared" si="17"/>
        <v>-8.214958069483469E-4</v>
      </c>
      <c r="D328" s="3">
        <f>IFERROR(1-B328/MAX(B$2:B328),0)</f>
        <v>0.24780972995258699</v>
      </c>
      <c r="E328" s="3">
        <f ca="1">IFERROR(B328/AVERAGE(OFFSET(B328,0,0,-计算结果!B$17,1))-1,B328/AVERAGE(OFFSET(B328,0,0,-ROW(),1))-1)</f>
        <v>2.5498067685523873E-2</v>
      </c>
      <c r="F328" s="4" t="str">
        <f ca="1">IF(MONTH(A328)&lt;&gt;MONTH(A329),IF(OR(AND(E328&lt;计算结果!B$18,E328&gt;计算结果!B$19),E328&lt;计算结果!B$20),"买","卖"),F327)</f>
        <v>卖</v>
      </c>
      <c r="G328" s="4" t="str">
        <f t="shared" ca="1" si="15"/>
        <v/>
      </c>
      <c r="H328" s="3">
        <f ca="1">IF(F327="买",B328/B327-1,计算结果!B$21*(计算结果!B$22*(B328/B327-1)+(1-计算结果!B$22)*(K328/K327-1-IF(G328=1,计算结果!B$16,0))))-IF(AND(计算结果!B$21=0,G328=1),计算结果!B$16,0)</f>
        <v>3.3869602032177148E-4</v>
      </c>
      <c r="I328" s="2">
        <f t="shared" ca="1" si="16"/>
        <v>2.2655169404181783</v>
      </c>
      <c r="J328" s="3">
        <f ca="1">1-I328/MAX(I$2:I328)</f>
        <v>0.27784606430458691</v>
      </c>
      <c r="K328" s="21">
        <v>118.14</v>
      </c>
      <c r="L328" s="37">
        <v>1.9191</v>
      </c>
    </row>
    <row r="329" spans="1:12" x14ac:dyDescent="0.15">
      <c r="A329" s="1">
        <v>39581</v>
      </c>
      <c r="B329" s="16">
        <v>2.9119999999999999</v>
      </c>
      <c r="C329" s="3">
        <f t="shared" si="17"/>
        <v>-2.4322565174198507E-3</v>
      </c>
      <c r="D329" s="3">
        <f>IFERROR(1-B329/MAX(B$2:B329),0)</f>
        <v>0.24963924963924966</v>
      </c>
      <c r="E329" s="3">
        <f ca="1">IFERROR(B329/AVERAGE(OFFSET(B329,0,0,-计算结果!B$17,1))-1,B329/AVERAGE(OFFSET(B329,0,0,-ROW(),1))-1)</f>
        <v>2.1524990879240757E-2</v>
      </c>
      <c r="F329" s="4" t="str">
        <f ca="1">IF(MONTH(A329)&lt;&gt;MONTH(A330),IF(OR(AND(E329&lt;计算结果!B$18,E329&gt;计算结果!B$19),E329&lt;计算结果!B$20),"买","卖"),F328)</f>
        <v>卖</v>
      </c>
      <c r="G329" s="4" t="str">
        <f t="shared" ca="1" si="15"/>
        <v/>
      </c>
      <c r="H329" s="3">
        <f ca="1">IF(F328="买",B329/B328-1,计算结果!B$21*(计算结果!B$22*(B329/B328-1)+(1-计算结果!B$22)*(K329/K328-1-IF(G329=1,计算结果!B$16,0))))-IF(AND(计算结果!B$21=0,G329=1),计算结果!B$16,0)</f>
        <v>2.5393600812595452E-4</v>
      </c>
      <c r="I329" s="2">
        <f t="shared" ca="1" si="16"/>
        <v>2.2660922367463696</v>
      </c>
      <c r="J329" s="3">
        <f ca="1">1-I329/MAX(I$2:I329)</f>
        <v>0.27766268341690403</v>
      </c>
      <c r="K329" s="21">
        <v>118.17</v>
      </c>
      <c r="L329" s="37">
        <v>1.9119999999999999</v>
      </c>
    </row>
    <row r="330" spans="1:12" x14ac:dyDescent="0.15">
      <c r="A330" s="1">
        <v>39582</v>
      </c>
      <c r="B330" s="16">
        <v>2.9293</v>
      </c>
      <c r="C330" s="3">
        <f t="shared" si="17"/>
        <v>5.9409340659339893E-3</v>
      </c>
      <c r="D330" s="3">
        <f>IFERROR(1-B330/MAX(B$2:B330),0)</f>
        <v>0.2451814058956916</v>
      </c>
      <c r="E330" s="3">
        <f ca="1">IFERROR(B330/AVERAGE(OFFSET(B330,0,0,-计算结果!B$17,1))-1,B330/AVERAGE(OFFSET(B330,0,0,-ROW(),1))-1)</f>
        <v>2.6126485423601631E-2</v>
      </c>
      <c r="F330" s="4" t="str">
        <f ca="1">IF(MONTH(A330)&lt;&gt;MONTH(A331),IF(OR(AND(E330&lt;计算结果!B$18,E330&gt;计算结果!B$19),E330&lt;计算结果!B$20),"买","卖"),F329)</f>
        <v>卖</v>
      </c>
      <c r="G330" s="4" t="str">
        <f t="shared" ca="1" si="15"/>
        <v/>
      </c>
      <c r="H330" s="3">
        <f ca="1">IF(F329="买",B330/B329-1,计算结果!B$21*(计算结果!B$22*(B330/B329-1)+(1-计算结果!B$22)*(K330/K329-1-IF(G330=1,计算结果!B$16,0))))-IF(AND(计算结果!B$21=0,G330=1),计算结果!B$16,0)</f>
        <v>-2.5387154100031672E-4</v>
      </c>
      <c r="I330" s="2">
        <f t="shared" ca="1" si="16"/>
        <v>2.2655169404181779</v>
      </c>
      <c r="J330" s="3">
        <f ca="1">1-I330/MAX(I$2:I330)</f>
        <v>0.27784606430458703</v>
      </c>
      <c r="K330" s="21">
        <v>118.14</v>
      </c>
      <c r="L330" s="37">
        <v>1.9293</v>
      </c>
    </row>
    <row r="331" spans="1:12" x14ac:dyDescent="0.15">
      <c r="A331" s="1">
        <v>39583</v>
      </c>
      <c r="B331" s="16">
        <v>2.8778999999999999</v>
      </c>
      <c r="C331" s="3">
        <f t="shared" si="17"/>
        <v>-1.7546854197248551E-2</v>
      </c>
      <c r="D331" s="3">
        <f>IFERROR(1-B331/MAX(B$2:B331),0)</f>
        <v>0.25842609771181202</v>
      </c>
      <c r="E331" s="3">
        <f ca="1">IFERROR(B331/AVERAGE(OFFSET(B331,0,0,-计算结果!B$17,1))-1,B331/AVERAGE(OFFSET(B331,0,0,-ROW(),1))-1)</f>
        <v>6.7777754887616837E-3</v>
      </c>
      <c r="F331" s="4" t="str">
        <f ca="1">IF(MONTH(A331)&lt;&gt;MONTH(A332),IF(OR(AND(E331&lt;计算结果!B$18,E331&gt;计算结果!B$19),E331&lt;计算结果!B$20),"买","卖"),F330)</f>
        <v>卖</v>
      </c>
      <c r="G331" s="4" t="str">
        <f t="shared" ca="1" si="15"/>
        <v/>
      </c>
      <c r="H331" s="3">
        <f ca="1">IF(F330="买",B331/B330-1,计算结果!B$21*(计算结果!B$22*(B331/B330-1)+(1-计算结果!B$22)*(K331/K330-1-IF(G331=1,计算结果!B$16,0))))-IF(AND(计算结果!B$21=0,G331=1),计算结果!B$16,0)</f>
        <v>-6.771626883358417E-4</v>
      </c>
      <c r="I331" s="2">
        <f t="shared" ca="1" si="16"/>
        <v>2.2639828168763341</v>
      </c>
      <c r="J331" s="3">
        <f ca="1">1-I331/MAX(I$2:I331)</f>
        <v>0.27833508000507479</v>
      </c>
      <c r="K331" s="21">
        <v>118.06</v>
      </c>
      <c r="L331" s="37">
        <v>1.8778999999999999</v>
      </c>
    </row>
    <row r="332" spans="1:12" x14ac:dyDescent="0.15">
      <c r="A332" s="1">
        <v>39584</v>
      </c>
      <c r="B332" s="16">
        <v>2.8441999999999998</v>
      </c>
      <c r="C332" s="3">
        <f t="shared" si="17"/>
        <v>-1.1709927377601792E-2</v>
      </c>
      <c r="D332" s="3">
        <f>IFERROR(1-B332/MAX(B$2:B332),0)</f>
        <v>0.26710987425273136</v>
      </c>
      <c r="E332" s="3">
        <f ca="1">IFERROR(B332/AVERAGE(OFFSET(B332,0,0,-计算结果!B$17,1))-1,B332/AVERAGE(OFFSET(B332,0,0,-ROW(),1))-1)</f>
        <v>-6.2844967317151612E-3</v>
      </c>
      <c r="F332" s="4" t="str">
        <f ca="1">IF(MONTH(A332)&lt;&gt;MONTH(A333),IF(OR(AND(E332&lt;计算结果!B$18,E332&gt;计算结果!B$19),E332&lt;计算结果!B$20),"买","卖"),F331)</f>
        <v>卖</v>
      </c>
      <c r="G332" s="4" t="str">
        <f t="shared" ca="1" si="15"/>
        <v/>
      </c>
      <c r="H332" s="3">
        <f ca="1">IF(F331="买",B332/B331-1,计算结果!B$21*(计算结果!B$22*(B332/B331-1)+(1-计算结果!B$22)*(K332/K331-1-IF(G332=1,计算结果!B$16,0))))-IF(AND(计算结果!B$21=0,G332=1),计算结果!B$16,0)</f>
        <v>0</v>
      </c>
      <c r="I332" s="2">
        <f t="shared" ca="1" si="16"/>
        <v>2.2639828168763341</v>
      </c>
      <c r="J332" s="3">
        <f ca="1">1-I332/MAX(I$2:I332)</f>
        <v>0.27833508000507479</v>
      </c>
      <c r="K332" s="21">
        <v>118.06</v>
      </c>
      <c r="L332" s="37">
        <v>1.8442000000000001</v>
      </c>
    </row>
    <row r="333" spans="1:12" x14ac:dyDescent="0.15">
      <c r="A333" s="1">
        <v>39587</v>
      </c>
      <c r="B333" s="16">
        <v>2.8636999999999997</v>
      </c>
      <c r="C333" s="3">
        <f t="shared" si="17"/>
        <v>6.8560579424794543E-3</v>
      </c>
      <c r="D333" s="3">
        <f>IFERROR(1-B333/MAX(B$2:B333),0)</f>
        <v>0.26208513708513714</v>
      </c>
      <c r="E333" s="3">
        <f ca="1">IFERROR(B333/AVERAGE(OFFSET(B333,0,0,-计算结果!B$17,1))-1,B333/AVERAGE(OFFSET(B333,0,0,-ROW(),1))-1)</f>
        <v>-7.4078650021303094E-4</v>
      </c>
      <c r="F333" s="4" t="str">
        <f ca="1">IF(MONTH(A333)&lt;&gt;MONTH(A334),IF(OR(AND(E333&lt;计算结果!B$18,E333&gt;计算结果!B$19),E333&lt;计算结果!B$20),"买","卖"),F332)</f>
        <v>卖</v>
      </c>
      <c r="G333" s="4" t="str">
        <f t="shared" ca="1" si="15"/>
        <v/>
      </c>
      <c r="H333" s="3">
        <f ca="1">IF(F332="买",B333/B332-1,计算结果!B$21*(计算结果!B$22*(B333/B332-1)+(1-计算结果!B$22)*(K333/K332-1-IF(G333=1,计算结果!B$16,0))))-IF(AND(计算结果!B$21=0,G333=1),计算结果!B$16,0)</f>
        <v>-1.6940538709131481E-4</v>
      </c>
      <c r="I333" s="2">
        <f t="shared" ca="1" si="16"/>
        <v>2.2635992859908729</v>
      </c>
      <c r="J333" s="3">
        <f ca="1">1-I333/MAX(I$2:I333)</f>
        <v>0.27845733393019678</v>
      </c>
      <c r="K333" s="21">
        <v>118.04</v>
      </c>
      <c r="L333" s="37">
        <v>1.8636999999999999</v>
      </c>
    </row>
    <row r="334" spans="1:12" x14ac:dyDescent="0.15">
      <c r="A334" s="1">
        <v>39588</v>
      </c>
      <c r="B334" s="16">
        <v>2.6997</v>
      </c>
      <c r="C334" s="3">
        <f t="shared" si="17"/>
        <v>-5.7268568634982642E-2</v>
      </c>
      <c r="D334" s="3">
        <f>IFERROR(1-B334/MAX(B$2:B334),0)</f>
        <v>0.30434446505875079</v>
      </c>
      <c r="E334" s="3">
        <f ca="1">IFERROR(B334/AVERAGE(OFFSET(B334,0,0,-计算结果!B$17,1))-1,B334/AVERAGE(OFFSET(B334,0,0,-ROW(),1))-1)</f>
        <v>-5.8967346540410803E-2</v>
      </c>
      <c r="F334" s="4" t="str">
        <f ca="1">IF(MONTH(A334)&lt;&gt;MONTH(A335),IF(OR(AND(E334&lt;计算结果!B$18,E334&gt;计算结果!B$19),E334&lt;计算结果!B$20),"买","卖"),F333)</f>
        <v>卖</v>
      </c>
      <c r="G334" s="4" t="str">
        <f t="shared" ca="1" si="15"/>
        <v/>
      </c>
      <c r="H334" s="3">
        <f ca="1">IF(F333="买",B334/B333-1,计算结果!B$21*(计算结果!B$22*(B334/B333-1)+(1-计算结果!B$22)*(K334/K333-1-IF(G334=1,计算结果!B$16,0))))-IF(AND(计算结果!B$21=0,G334=1),计算结果!B$16,0)</f>
        <v>2.5415113520832477E-4</v>
      </c>
      <c r="I334" s="2">
        <f t="shared" ca="1" si="16"/>
        <v>2.2641745823190642</v>
      </c>
      <c r="J334" s="3">
        <f ca="1">1-I334/MAX(I$2:I334)</f>
        <v>0.2782739530425139</v>
      </c>
      <c r="K334" s="21">
        <v>118.07</v>
      </c>
      <c r="L334" s="37">
        <v>1.6997</v>
      </c>
    </row>
    <row r="335" spans="1:12" x14ac:dyDescent="0.15">
      <c r="A335" s="1">
        <v>39589</v>
      </c>
      <c r="B335" s="16">
        <v>2.7382</v>
      </c>
      <c r="C335" s="3">
        <f t="shared" si="17"/>
        <v>1.4260843797458955E-2</v>
      </c>
      <c r="D335" s="3">
        <f>IFERROR(1-B335/MAX(B$2:B335),0)</f>
        <v>0.29442383013811579</v>
      </c>
      <c r="E335" s="3">
        <f ca="1">IFERROR(B335/AVERAGE(OFFSET(B335,0,0,-计算结果!B$17,1))-1,B335/AVERAGE(OFFSET(B335,0,0,-ROW(),1))-1)</f>
        <v>-4.6568808882256563E-2</v>
      </c>
      <c r="F335" s="4" t="str">
        <f ca="1">IF(MONTH(A335)&lt;&gt;MONTH(A336),IF(OR(AND(E335&lt;计算结果!B$18,E335&gt;计算结果!B$19),E335&lt;计算结果!B$20),"买","卖"),F334)</f>
        <v>卖</v>
      </c>
      <c r="G335" s="4" t="str">
        <f t="shared" ca="1" si="15"/>
        <v/>
      </c>
      <c r="H335" s="3">
        <f ca="1">IF(F334="买",B335/B334-1,计算结果!B$21*(计算结果!B$22*(B335/B334-1)+(1-计算结果!B$22)*(K335/K334-1-IF(G335=1,计算结果!B$16,0))))-IF(AND(计算结果!B$21=0,G335=1),计算结果!B$16,0)</f>
        <v>-4.2347759803507135E-4</v>
      </c>
      <c r="I335" s="2">
        <f t="shared" ca="1" si="16"/>
        <v>2.2632157551054117</v>
      </c>
      <c r="J335" s="3">
        <f ca="1">1-I335/MAX(I$2:I335)</f>
        <v>0.27857958785531878</v>
      </c>
      <c r="K335" s="21">
        <v>118.02</v>
      </c>
      <c r="L335" s="37">
        <v>1.7382</v>
      </c>
    </row>
    <row r="336" spans="1:12" x14ac:dyDescent="0.15">
      <c r="A336" s="1">
        <v>39590</v>
      </c>
      <c r="B336" s="16">
        <v>2.7616000000000001</v>
      </c>
      <c r="C336" s="3">
        <f t="shared" si="17"/>
        <v>8.5457599883134172E-3</v>
      </c>
      <c r="D336" s="3">
        <f>IFERROR(1-B336/MAX(B$2:B336),0)</f>
        <v>0.2883941455370026</v>
      </c>
      <c r="E336" s="3">
        <f ca="1">IFERROR(B336/AVERAGE(OFFSET(B336,0,0,-计算结果!B$17,1))-1,B336/AVERAGE(OFFSET(B336,0,0,-ROW(),1))-1)</f>
        <v>-3.9455109979989023E-2</v>
      </c>
      <c r="F336" s="4" t="str">
        <f ca="1">IF(MONTH(A336)&lt;&gt;MONTH(A337),IF(OR(AND(E336&lt;计算结果!B$18,E336&gt;计算结果!B$19),E336&lt;计算结果!B$20),"买","卖"),F335)</f>
        <v>卖</v>
      </c>
      <c r="G336" s="4" t="str">
        <f t="shared" ca="1" si="15"/>
        <v/>
      </c>
      <c r="H336" s="3">
        <f ca="1">IF(F335="买",B336/B335-1,计算结果!B$21*(计算结果!B$22*(B336/B335-1)+(1-计算结果!B$22)*(K336/K335-1-IF(G336=1,计算结果!B$16,0))))-IF(AND(计算结果!B$21=0,G336=1),计算结果!B$16,0)</f>
        <v>-2.5419420437211571E-4</v>
      </c>
      <c r="I336" s="2">
        <f t="shared" ca="1" si="16"/>
        <v>2.2626404587772204</v>
      </c>
      <c r="J336" s="3">
        <f ca="1">1-I336/MAX(I$2:I336)</f>
        <v>0.27876296874300166</v>
      </c>
      <c r="K336" s="21">
        <v>117.99</v>
      </c>
      <c r="L336" s="37">
        <v>1.7616000000000001</v>
      </c>
    </row>
    <row r="337" spans="1:12" x14ac:dyDescent="0.15">
      <c r="A337" s="1">
        <v>39591</v>
      </c>
      <c r="B337" s="16">
        <v>2.7603</v>
      </c>
      <c r="C337" s="3">
        <f t="shared" si="17"/>
        <v>-4.7074159907301016E-4</v>
      </c>
      <c r="D337" s="3">
        <f>IFERROR(1-B337/MAX(B$2:B337),0)</f>
        <v>0.2887291280148423</v>
      </c>
      <c r="E337" s="3">
        <f ca="1">IFERROR(B337/AVERAGE(OFFSET(B337,0,0,-计算结果!B$17,1))-1,B337/AVERAGE(OFFSET(B337,0,0,-ROW(),1))-1)</f>
        <v>-4.0937555374625512E-2</v>
      </c>
      <c r="F337" s="4" t="str">
        <f ca="1">IF(MONTH(A337)&lt;&gt;MONTH(A338),IF(OR(AND(E337&lt;计算结果!B$18,E337&gt;计算结果!B$19),E337&lt;计算结果!B$20),"买","卖"),F336)</f>
        <v>卖</v>
      </c>
      <c r="G337" s="4" t="str">
        <f t="shared" ca="1" si="15"/>
        <v/>
      </c>
      <c r="H337" s="3">
        <f ca="1">IF(F336="买",B337/B336-1,计算结果!B$21*(计算结果!B$22*(B337/B336-1)+(1-计算结果!B$22)*(K337/K336-1-IF(G337=1,计算结果!B$16,0))))-IF(AND(计算结果!B$21=0,G337=1),计算结果!B$16,0)</f>
        <v>0</v>
      </c>
      <c r="I337" s="2">
        <f t="shared" ca="1" si="16"/>
        <v>2.2626404587772204</v>
      </c>
      <c r="J337" s="3">
        <f ca="1">1-I337/MAX(I$2:I337)</f>
        <v>0.27876296874300166</v>
      </c>
      <c r="K337" s="21">
        <v>117.99</v>
      </c>
      <c r="L337" s="37">
        <v>1.7603</v>
      </c>
    </row>
    <row r="338" spans="1:12" x14ac:dyDescent="0.15">
      <c r="A338" s="1">
        <v>39594</v>
      </c>
      <c r="B338" s="16">
        <v>2.6970000000000001</v>
      </c>
      <c r="C338" s="3">
        <f t="shared" si="17"/>
        <v>-2.2932289968481623E-2</v>
      </c>
      <c r="D338" s="3">
        <f>IFERROR(1-B338/MAX(B$2:B338),0)</f>
        <v>0.30504019789734071</v>
      </c>
      <c r="E338" s="3">
        <f ca="1">IFERROR(B338/AVERAGE(OFFSET(B338,0,0,-计算结果!B$17,1))-1,B338/AVERAGE(OFFSET(B338,0,0,-ROW(),1))-1)</f>
        <v>-6.3819655403250852E-2</v>
      </c>
      <c r="F338" s="4" t="str">
        <f ca="1">IF(MONTH(A338)&lt;&gt;MONTH(A339),IF(OR(AND(E338&lt;计算结果!B$18,E338&gt;计算结果!B$19),E338&lt;计算结果!B$20),"买","卖"),F337)</f>
        <v>卖</v>
      </c>
      <c r="G338" s="4" t="str">
        <f t="shared" ca="1" si="15"/>
        <v/>
      </c>
      <c r="H338" s="3">
        <f ca="1">IF(F337="买",B338/B337-1,计算结果!B$21*(计算结果!B$22*(B338/B337-1)+(1-计算结果!B$22)*(K338/K337-1-IF(G338=1,计算结果!B$16,0))))-IF(AND(计算结果!B$21=0,G338=1),计算结果!B$16,0)</f>
        <v>-1.6950589032960206E-4</v>
      </c>
      <c r="I338" s="2">
        <f t="shared" ca="1" si="16"/>
        <v>2.2622569278917597</v>
      </c>
      <c r="J338" s="3">
        <f ca="1">1-I338/MAX(I$2:I338)</f>
        <v>0.27888522266812354</v>
      </c>
      <c r="K338" s="21">
        <v>117.97</v>
      </c>
      <c r="L338" s="37">
        <v>1.6970000000000001</v>
      </c>
    </row>
    <row r="339" spans="1:12" x14ac:dyDescent="0.15">
      <c r="A339" s="1">
        <v>39595</v>
      </c>
      <c r="B339" s="16">
        <v>2.6955</v>
      </c>
      <c r="C339" s="3">
        <f t="shared" si="17"/>
        <v>-5.5617352614012461E-4</v>
      </c>
      <c r="D339" s="3">
        <f>IFERROR(1-B339/MAX(B$2:B339),0)</f>
        <v>0.30542671614100181</v>
      </c>
      <c r="E339" s="3">
        <f ca="1">IFERROR(B339/AVERAGE(OFFSET(B339,0,0,-计算结果!B$17,1))-1,B339/AVERAGE(OFFSET(B339,0,0,-ROW(),1))-1)</f>
        <v>-6.5168765049384958E-2</v>
      </c>
      <c r="F339" s="4" t="str">
        <f ca="1">IF(MONTH(A339)&lt;&gt;MONTH(A340),IF(OR(AND(E339&lt;计算结果!B$18,E339&gt;计算结果!B$19),E339&lt;计算结果!B$20),"买","卖"),F338)</f>
        <v>卖</v>
      </c>
      <c r="G339" s="4" t="str">
        <f t="shared" ca="1" si="15"/>
        <v/>
      </c>
      <c r="H339" s="3">
        <f ca="1">IF(F338="买",B339/B338-1,计算结果!B$21*(计算结果!B$22*(B339/B338-1)+(1-计算结果!B$22)*(K339/K338-1-IF(G339=1,计算结果!B$16,0))))-IF(AND(计算结果!B$21=0,G339=1),计算结果!B$16,0)</f>
        <v>1.0172077646859456E-3</v>
      </c>
      <c r="I339" s="2">
        <f t="shared" ca="1" si="16"/>
        <v>2.2645581132045258</v>
      </c>
      <c r="J339" s="3">
        <f ca="1">1-I339/MAX(I$2:I339)</f>
        <v>0.27815169911739179</v>
      </c>
      <c r="K339" s="21">
        <v>118.09</v>
      </c>
      <c r="L339" s="37">
        <v>1.6955</v>
      </c>
    </row>
    <row r="340" spans="1:12" x14ac:dyDescent="0.15">
      <c r="A340" s="1">
        <v>39596</v>
      </c>
      <c r="B340" s="16">
        <v>2.7606000000000002</v>
      </c>
      <c r="C340" s="3">
        <f t="shared" si="17"/>
        <v>2.4151363383416946E-2</v>
      </c>
      <c r="D340" s="3">
        <f>IFERROR(1-B340/MAX(B$2:B340),0)</f>
        <v>0.28865182436611003</v>
      </c>
      <c r="E340" s="3">
        <f ca="1">IFERROR(B340/AVERAGE(OFFSET(B340,0,0,-计算结果!B$17,1))-1,B340/AVERAGE(OFFSET(B340,0,0,-ROW(),1))-1)</f>
        <v>-4.3452248264901794E-2</v>
      </c>
      <c r="F340" s="4" t="str">
        <f ca="1">IF(MONTH(A340)&lt;&gt;MONTH(A341),IF(OR(AND(E340&lt;计算结果!B$18,E340&gt;计算结果!B$19),E340&lt;计算结果!B$20),"买","卖"),F339)</f>
        <v>卖</v>
      </c>
      <c r="G340" s="4" t="str">
        <f t="shared" ca="1" si="15"/>
        <v/>
      </c>
      <c r="H340" s="3">
        <f ca="1">IF(F339="买",B340/B339-1,计算结果!B$21*(计算结果!B$22*(B340/B339-1)+(1-计算结果!B$22)*(K340/K339-1-IF(G340=1,计算结果!B$16,0))))-IF(AND(计算结果!B$21=0,G340=1),计算结果!B$16,0)</f>
        <v>7.6213057837248854E-4</v>
      </c>
      <c r="I340" s="2">
        <f t="shared" ca="1" si="16"/>
        <v>2.2662840021891006</v>
      </c>
      <c r="J340" s="3">
        <f ca="1">1-I340/MAX(I$2:I340)</f>
        <v>0.27760155645434281</v>
      </c>
      <c r="K340" s="21">
        <v>118.18</v>
      </c>
      <c r="L340" s="37">
        <v>1.7605999999999999</v>
      </c>
    </row>
    <row r="341" spans="1:12" x14ac:dyDescent="0.15">
      <c r="A341" s="1">
        <v>39597</v>
      </c>
      <c r="B341" s="16">
        <v>2.7088000000000001</v>
      </c>
      <c r="C341" s="3">
        <f t="shared" si="17"/>
        <v>-1.8764036803593398E-2</v>
      </c>
      <c r="D341" s="3">
        <f>IFERROR(1-B341/MAX(B$2:B341),0)</f>
        <v>0.30199958771387336</v>
      </c>
      <c r="E341" s="3">
        <f ca="1">IFERROR(B341/AVERAGE(OFFSET(B341,0,0,-计算结果!B$17,1))-1,B341/AVERAGE(OFFSET(B341,0,0,-ROW(),1))-1)</f>
        <v>-6.2264765166801239E-2</v>
      </c>
      <c r="F341" s="4" t="str">
        <f ca="1">IF(MONTH(A341)&lt;&gt;MONTH(A342),IF(OR(AND(E341&lt;计算结果!B$18,E341&gt;计算结果!B$19),E341&lt;计算结果!B$20),"买","卖"),F340)</f>
        <v>卖</v>
      </c>
      <c r="G341" s="4" t="str">
        <f t="shared" ca="1" si="15"/>
        <v/>
      </c>
      <c r="H341" s="3">
        <f ca="1">IF(F340="买",B341/B340-1,计算结果!B$21*(计算结果!B$22*(B341/B340-1)+(1-计算结果!B$22)*(K341/K340-1-IF(G341=1,计算结果!B$16,0))))-IF(AND(计算结果!B$21=0,G341=1),计算结果!B$16,0)</f>
        <v>6.7693349128439273E-4</v>
      </c>
      <c r="I341" s="2">
        <f t="shared" ca="1" si="16"/>
        <v>2.2678181257309444</v>
      </c>
      <c r="J341" s="3">
        <f ca="1">1-I341/MAX(I$2:I341)</f>
        <v>0.27711254075385505</v>
      </c>
      <c r="K341" s="21">
        <v>118.26</v>
      </c>
      <c r="L341" s="37">
        <v>1.7088000000000001</v>
      </c>
    </row>
    <row r="342" spans="1:12" x14ac:dyDescent="0.15">
      <c r="A342" s="1">
        <v>39598</v>
      </c>
      <c r="B342" s="16">
        <v>2.7143999999999999</v>
      </c>
      <c r="C342" s="3">
        <f t="shared" si="17"/>
        <v>2.0673360897813797E-3</v>
      </c>
      <c r="D342" s="3">
        <f>IFERROR(1-B342/MAX(B$2:B342),0)</f>
        <v>0.30055658627087201</v>
      </c>
      <c r="E342" s="3">
        <f ca="1">IFERROR(B342/AVERAGE(OFFSET(B342,0,0,-计算结果!B$17,1))-1,B342/AVERAGE(OFFSET(B342,0,0,-ROW(),1))-1)</f>
        <v>-6.108011504487143E-2</v>
      </c>
      <c r="F342" s="4" t="str">
        <f ca="1">IF(MONTH(A342)&lt;&gt;MONTH(A343),IF(OR(AND(E342&lt;计算结果!B$18,E342&gt;计算结果!B$19),E342&lt;计算结果!B$20),"买","卖"),F341)</f>
        <v>卖</v>
      </c>
      <c r="G342" s="4" t="str">
        <f t="shared" ca="1" si="15"/>
        <v/>
      </c>
      <c r="H342" s="3">
        <f ca="1">IF(F341="买",B342/B341-1,计算结果!B$21*(计算结果!B$22*(B342/B341-1)+(1-计算结果!B$22)*(K342/K341-1-IF(G342=1,计算结果!B$16,0))))-IF(AND(计算结果!B$21=0,G342=1),计算结果!B$16,0)</f>
        <v>6.7647556232031114E-4</v>
      </c>
      <c r="I342" s="2">
        <f t="shared" ca="1" si="16"/>
        <v>2.2693522492727887</v>
      </c>
      <c r="J342" s="3">
        <f ca="1">1-I342/MAX(I$2:I342)</f>
        <v>0.27662352505336718</v>
      </c>
      <c r="K342" s="21">
        <v>118.34</v>
      </c>
      <c r="L342" s="37">
        <v>1.7143999999999999</v>
      </c>
    </row>
    <row r="343" spans="1:12" x14ac:dyDescent="0.15">
      <c r="A343" s="1">
        <v>39601</v>
      </c>
      <c r="B343" s="16">
        <v>2.7187000000000001</v>
      </c>
      <c r="C343" s="3">
        <f t="shared" si="17"/>
        <v>1.5841438255232987E-3</v>
      </c>
      <c r="D343" s="3">
        <f>IFERROR(1-B343/MAX(B$2:B343),0)</f>
        <v>0.29944856730571012</v>
      </c>
      <c r="E343" s="3">
        <f ca="1">IFERROR(B343/AVERAGE(OFFSET(B343,0,0,-计算结果!B$17,1))-1,B343/AVERAGE(OFFSET(B343,0,0,-ROW(),1))-1)</f>
        <v>-6.0251884331642414E-2</v>
      </c>
      <c r="F343" s="4" t="str">
        <f ca="1">IF(MONTH(A343)&lt;&gt;MONTH(A344),IF(OR(AND(E343&lt;计算结果!B$18,E343&gt;计算结果!B$19),E343&lt;计算结果!B$20),"买","卖"),F342)</f>
        <v>卖</v>
      </c>
      <c r="G343" s="4" t="str">
        <f t="shared" ca="1" si="15"/>
        <v/>
      </c>
      <c r="H343" s="3">
        <f ca="1">IF(F342="买",B343/B342-1,计算结果!B$21*(计算结果!B$22*(B343/B342-1)+(1-计算结果!B$22)*(K343/K342-1-IF(G343=1,计算结果!B$16,0))))-IF(AND(计算结果!B$21=0,G343=1),计算结果!B$16,0)</f>
        <v>7.6052053405439857E-4</v>
      </c>
      <c r="I343" s="2">
        <f t="shared" ca="1" si="16"/>
        <v>2.271078138257363</v>
      </c>
      <c r="J343" s="3">
        <f ca="1">1-I343/MAX(I$2:I343)</f>
        <v>0.27607338239031842</v>
      </c>
      <c r="K343" s="21">
        <v>118.43</v>
      </c>
      <c r="L343" s="37">
        <v>1.7186999999999999</v>
      </c>
    </row>
    <row r="344" spans="1:12" x14ac:dyDescent="0.15">
      <c r="A344" s="1">
        <v>39602</v>
      </c>
      <c r="B344" s="16">
        <v>2.6852999999999998</v>
      </c>
      <c r="C344" s="3">
        <f t="shared" si="17"/>
        <v>-1.2285283407511005E-2</v>
      </c>
      <c r="D344" s="3">
        <f>IFERROR(1-B344/MAX(B$2:B344),0)</f>
        <v>0.30805504019789731</v>
      </c>
      <c r="E344" s="3">
        <f ca="1">IFERROR(B344/AVERAGE(OFFSET(B344,0,0,-计算结果!B$17,1))-1,B344/AVERAGE(OFFSET(B344,0,0,-ROW(),1))-1)</f>
        <v>-7.2411024352199926E-2</v>
      </c>
      <c r="F344" s="4" t="str">
        <f ca="1">IF(MONTH(A344)&lt;&gt;MONTH(A345),IF(OR(AND(E344&lt;计算结果!B$18,E344&gt;计算结果!B$19),E344&lt;计算结果!B$20),"买","卖"),F343)</f>
        <v>卖</v>
      </c>
      <c r="G344" s="4" t="str">
        <f t="shared" ca="1" si="15"/>
        <v/>
      </c>
      <c r="H344" s="3">
        <f ca="1">IF(F343="买",B344/B343-1,计算结果!B$21*(计算结果!B$22*(B344/B343-1)+(1-计算结果!B$22)*(K344/K343-1-IF(G344=1,计算结果!B$16,0))))-IF(AND(计算结果!B$21=0,G344=1),计算结果!B$16,0)</f>
        <v>6.7550451743647599E-4</v>
      </c>
      <c r="I344" s="2">
        <f t="shared" ca="1" si="16"/>
        <v>2.2726122617992073</v>
      </c>
      <c r="J344" s="3">
        <f ca="1">1-I344/MAX(I$2:I344)</f>
        <v>0.27558436668983055</v>
      </c>
      <c r="K344" s="21">
        <v>118.51</v>
      </c>
      <c r="L344" s="37">
        <v>1.6853</v>
      </c>
    </row>
    <row r="345" spans="1:12" x14ac:dyDescent="0.15">
      <c r="A345" s="1">
        <v>39603</v>
      </c>
      <c r="B345" s="16">
        <v>2.6337999999999999</v>
      </c>
      <c r="C345" s="3">
        <f t="shared" si="17"/>
        <v>-1.91784902990354E-2</v>
      </c>
      <c r="D345" s="3">
        <f>IFERROR(1-B345/MAX(B$2:B345),0)</f>
        <v>0.32132549989692849</v>
      </c>
      <c r="E345" s="3">
        <f ca="1">IFERROR(B345/AVERAGE(OFFSET(B345,0,0,-计算结果!B$17,1))-1,B345/AVERAGE(OFFSET(B345,0,0,-ROW(),1))-1)</f>
        <v>-9.0790069555660602E-2</v>
      </c>
      <c r="F345" s="4" t="str">
        <f ca="1">IF(MONTH(A345)&lt;&gt;MONTH(A346),IF(OR(AND(E345&lt;计算结果!B$18,E345&gt;计算结果!B$19),E345&lt;计算结果!B$20),"买","卖"),F344)</f>
        <v>卖</v>
      </c>
      <c r="G345" s="4" t="str">
        <f t="shared" ca="1" si="15"/>
        <v/>
      </c>
      <c r="H345" s="3">
        <f ca="1">IF(F344="买",B345/B344-1,计算结果!B$21*(计算结果!B$22*(B345/B344-1)+(1-计算结果!B$22)*(K345/K344-1-IF(G345=1,计算结果!B$16,0))))-IF(AND(计算结果!B$21=0,G345=1),计算结果!B$16,0)</f>
        <v>-2.5314319466707147E-4</v>
      </c>
      <c r="I345" s="2">
        <f t="shared" ca="1" si="16"/>
        <v>2.272036965471016</v>
      </c>
      <c r="J345" s="3">
        <f ca="1">1-I345/MAX(I$2:I345)</f>
        <v>0.27576774757751343</v>
      </c>
      <c r="K345" s="21">
        <v>118.48</v>
      </c>
      <c r="L345" s="37">
        <v>1.6337999999999999</v>
      </c>
    </row>
    <row r="346" spans="1:12" x14ac:dyDescent="0.15">
      <c r="A346" s="1">
        <v>39604</v>
      </c>
      <c r="B346" s="16">
        <v>2.6334999999999997</v>
      </c>
      <c r="C346" s="3">
        <f t="shared" si="17"/>
        <v>-1.1390386513787654E-4</v>
      </c>
      <c r="D346" s="3">
        <f>IFERROR(1-B346/MAX(B$2:B346),0)</f>
        <v>0.32140280354566075</v>
      </c>
      <c r="E346" s="3">
        <f ca="1">IFERROR(B346/AVERAGE(OFFSET(B346,0,0,-计算结果!B$17,1))-1,B346/AVERAGE(OFFSET(B346,0,0,-ROW(),1))-1)</f>
        <v>-9.1462820948238432E-2</v>
      </c>
      <c r="F346" s="4" t="str">
        <f ca="1">IF(MONTH(A346)&lt;&gt;MONTH(A347),IF(OR(AND(E346&lt;计算结果!B$18,E346&gt;计算结果!B$19),E346&lt;计算结果!B$20),"买","卖"),F345)</f>
        <v>卖</v>
      </c>
      <c r="G346" s="4" t="str">
        <f t="shared" ca="1" si="15"/>
        <v/>
      </c>
      <c r="H346" s="3">
        <f ca="1">IF(F345="买",B346/B345-1,计算结果!B$21*(计算结果!B$22*(B346/B345-1)+(1-计算结果!B$22)*(K346/K345-1-IF(G346=1,计算结果!B$16,0))))-IF(AND(计算结果!B$21=0,G346=1),计算结果!B$16,0)</f>
        <v>-2.5320729236999462E-4</v>
      </c>
      <c r="I346" s="2">
        <f t="shared" ca="1" si="16"/>
        <v>2.2714616691428247</v>
      </c>
      <c r="J346" s="3">
        <f ca="1">1-I346/MAX(I$2:I346)</f>
        <v>0.27595112846519632</v>
      </c>
      <c r="K346" s="21">
        <v>118.45</v>
      </c>
      <c r="L346" s="37">
        <v>1.6335</v>
      </c>
    </row>
    <row r="347" spans="1:12" x14ac:dyDescent="0.15">
      <c r="A347" s="1">
        <v>39605</v>
      </c>
      <c r="B347" s="16">
        <v>2.6706000000000003</v>
      </c>
      <c r="C347" s="3">
        <f t="shared" si="17"/>
        <v>1.4087715967344039E-2</v>
      </c>
      <c r="D347" s="3">
        <f>IFERROR(1-B347/MAX(B$2:B347),0)</f>
        <v>0.31184291898577599</v>
      </c>
      <c r="E347" s="3">
        <f ca="1">IFERROR(B347/AVERAGE(OFFSET(B347,0,0,-计算结果!B$17,1))-1,B347/AVERAGE(OFFSET(B347,0,0,-ROW(),1))-1)</f>
        <v>-7.9280066582374631E-2</v>
      </c>
      <c r="F347" s="4" t="str">
        <f ca="1">IF(MONTH(A347)&lt;&gt;MONTH(A348),IF(OR(AND(E347&lt;计算结果!B$18,E347&gt;计算结果!B$19),E347&lt;计算结果!B$20),"买","卖"),F346)</f>
        <v>卖</v>
      </c>
      <c r="G347" s="4" t="str">
        <f t="shared" ca="1" si="15"/>
        <v/>
      </c>
      <c r="H347" s="3">
        <f ca="1">IF(F346="买",B347/B346-1,计算结果!B$21*(计算结果!B$22*(B347/B346-1)+(1-计算结果!B$22)*(K347/K346-1-IF(G347=1,计算结果!B$16,0))))-IF(AND(计算结果!B$21=0,G347=1),计算结果!B$16,0)</f>
        <v>4.2211903756861346E-4</v>
      </c>
      <c r="I347" s="2">
        <f t="shared" ca="1" si="16"/>
        <v>2.2724204963564771</v>
      </c>
      <c r="J347" s="3">
        <f ca="1">1-I347/MAX(I$2:I347)</f>
        <v>0.27564549365239144</v>
      </c>
      <c r="K347" s="21">
        <v>118.5</v>
      </c>
      <c r="L347" s="37">
        <v>1.6706000000000001</v>
      </c>
    </row>
    <row r="348" spans="1:12" x14ac:dyDescent="0.15">
      <c r="A348" s="1">
        <v>39609</v>
      </c>
      <c r="B348" s="16">
        <v>2.4714999999999998</v>
      </c>
      <c r="C348" s="3">
        <f t="shared" si="17"/>
        <v>-7.4552535010859122E-2</v>
      </c>
      <c r="D348" s="3">
        <f>IFERROR(1-B348/MAX(B$2:B348),0)</f>
        <v>0.36314677386105965</v>
      </c>
      <c r="E348" s="3">
        <f ca="1">IFERROR(B348/AVERAGE(OFFSET(B348,0,0,-计算结果!B$17,1))-1,B348/AVERAGE(OFFSET(B348,0,0,-ROW(),1))-1)</f>
        <v>-0.14823476072188024</v>
      </c>
      <c r="F348" s="4" t="str">
        <f ca="1">IF(MONTH(A348)&lt;&gt;MONTH(A349),IF(OR(AND(E348&lt;计算结果!B$18,E348&gt;计算结果!B$19),E348&lt;计算结果!B$20),"买","卖"),F347)</f>
        <v>卖</v>
      </c>
      <c r="G348" s="4" t="str">
        <f t="shared" ca="1" si="15"/>
        <v/>
      </c>
      <c r="H348" s="3">
        <f ca="1">IF(F347="买",B348/B347-1,计算结果!B$21*(计算结果!B$22*(B348/B347-1)+(1-计算结果!B$22)*(K348/K347-1-IF(G348=1,计算结果!B$16,0))))-IF(AND(计算结果!B$21=0,G348=1),计算结果!B$16,0)</f>
        <v>-1.1814345991560948E-3</v>
      </c>
      <c r="I348" s="2">
        <f t="shared" ca="1" si="16"/>
        <v>2.2697357801582503</v>
      </c>
      <c r="J348" s="3">
        <f ca="1">1-I348/MAX(I$2:I348)</f>
        <v>0.27650127112824507</v>
      </c>
      <c r="K348" s="21">
        <v>118.36</v>
      </c>
      <c r="L348" s="37">
        <v>1.4715</v>
      </c>
    </row>
    <row r="349" spans="1:12" x14ac:dyDescent="0.15">
      <c r="A349" s="1">
        <v>39610</v>
      </c>
      <c r="B349" s="16">
        <v>2.4076</v>
      </c>
      <c r="C349" s="3">
        <f t="shared" si="17"/>
        <v>-2.5854744082540959E-2</v>
      </c>
      <c r="D349" s="3">
        <f>IFERROR(1-B349/MAX(B$2:B349),0)</f>
        <v>0.37961245104102248</v>
      </c>
      <c r="E349" s="3">
        <f ca="1">IFERROR(B349/AVERAGE(OFFSET(B349,0,0,-计算结果!B$17,1))-1,B349/AVERAGE(OFFSET(B349,0,0,-ROW(),1))-1)</f>
        <v>-0.17038887654497936</v>
      </c>
      <c r="F349" s="4" t="str">
        <f ca="1">IF(MONTH(A349)&lt;&gt;MONTH(A350),IF(OR(AND(E349&lt;计算结果!B$18,E349&gt;计算结果!B$19),E349&lt;计算结果!B$20),"买","卖"),F348)</f>
        <v>卖</v>
      </c>
      <c r="G349" s="4" t="str">
        <f t="shared" ca="1" si="15"/>
        <v/>
      </c>
      <c r="H349" s="3">
        <f ca="1">IF(F348="买",B349/B348-1,计算结果!B$21*(计算结果!B$22*(B349/B348-1)+(1-计算结果!B$22)*(K349/K348-1-IF(G349=1,计算结果!B$16,0))))-IF(AND(计算结果!B$21=0,G349=1),计算结果!B$16,0)</f>
        <v>-1.1828320378506341E-3</v>
      </c>
      <c r="I349" s="2">
        <f t="shared" ca="1" si="16"/>
        <v>2.267051063960023</v>
      </c>
      <c r="J349" s="3">
        <f ca="1">1-I349/MAX(I$2:I349)</f>
        <v>0.27735704860409882</v>
      </c>
      <c r="K349" s="21">
        <v>118.22</v>
      </c>
      <c r="L349" s="37">
        <v>1.4076</v>
      </c>
    </row>
    <row r="350" spans="1:12" x14ac:dyDescent="0.15">
      <c r="A350" s="1">
        <v>39611</v>
      </c>
      <c r="B350" s="16">
        <v>2.4043999999999999</v>
      </c>
      <c r="C350" s="3">
        <f t="shared" si="17"/>
        <v>-1.3291244392756862E-3</v>
      </c>
      <c r="D350" s="3">
        <f>IFERROR(1-B350/MAX(B$2:B350),0)</f>
        <v>0.38043702329416618</v>
      </c>
      <c r="E350" s="3">
        <f ca="1">IFERROR(B350/AVERAGE(OFFSET(B350,0,0,-计算结果!B$17,1))-1,B350/AVERAGE(OFFSET(B350,0,0,-ROW(),1))-1)</f>
        <v>-0.17155845852917551</v>
      </c>
      <c r="F350" s="4" t="str">
        <f ca="1">IF(MONTH(A350)&lt;&gt;MONTH(A351),IF(OR(AND(E350&lt;计算结果!B$18,E350&gt;计算结果!B$19),E350&lt;计算结果!B$20),"买","卖"),F349)</f>
        <v>卖</v>
      </c>
      <c r="G350" s="4" t="str">
        <f t="shared" ca="1" si="15"/>
        <v/>
      </c>
      <c r="H350" s="3">
        <f ca="1">IF(F349="买",B350/B349-1,计算结果!B$21*(计算结果!B$22*(B350/B349-1)+(1-计算结果!B$22)*(K350/K349-1-IF(G350=1,计算结果!B$16,0))))-IF(AND(计算结果!B$21=0,G350=1),计算结果!B$16,0)</f>
        <v>-7.6129250549827887E-4</v>
      </c>
      <c r="I350" s="2">
        <f t="shared" ca="1" si="16"/>
        <v>2.2653251749754482</v>
      </c>
      <c r="J350" s="3">
        <f ca="1">1-I350/MAX(I$2:I350)</f>
        <v>0.27790719126714769</v>
      </c>
      <c r="K350" s="21">
        <v>118.13</v>
      </c>
      <c r="L350" s="37">
        <v>1.4044000000000001</v>
      </c>
    </row>
    <row r="351" spans="1:12" x14ac:dyDescent="0.15">
      <c r="A351" s="1">
        <v>39612</v>
      </c>
      <c r="B351" s="16">
        <v>2.3260000000000001</v>
      </c>
      <c r="C351" s="3">
        <f t="shared" si="17"/>
        <v>-3.2606887373149096E-2</v>
      </c>
      <c r="D351" s="3">
        <f>IFERROR(1-B351/MAX(B$2:B351),0)</f>
        <v>0.40063904349618629</v>
      </c>
      <c r="E351" s="3">
        <f ca="1">IFERROR(B351/AVERAGE(OFFSET(B351,0,0,-计算结果!B$17,1))-1,B351/AVERAGE(OFFSET(B351,0,0,-ROW(),1))-1)</f>
        <v>-0.19851438908002983</v>
      </c>
      <c r="F351" s="4" t="str">
        <f ca="1">IF(MONTH(A351)&lt;&gt;MONTH(A352),IF(OR(AND(E351&lt;计算结果!B$18,E351&gt;计算结果!B$19),E351&lt;计算结果!B$20),"买","卖"),F350)</f>
        <v>卖</v>
      </c>
      <c r="G351" s="4" t="str">
        <f t="shared" ca="1" si="15"/>
        <v/>
      </c>
      <c r="H351" s="3">
        <f ca="1">IF(F350="买",B351/B350-1,计算结果!B$21*(计算结果!B$22*(B351/B350-1)+(1-计算结果!B$22)*(K351/K350-1-IF(G351=1,计算结果!B$16,0))))-IF(AND(计算结果!B$21=0,G351=1),计算结果!B$16,0)</f>
        <v>1.3544400237028853E-3</v>
      </c>
      <c r="I351" s="2">
        <f t="shared" ca="1" si="16"/>
        <v>2.2683934220591366</v>
      </c>
      <c r="J351" s="3">
        <f ca="1">1-I351/MAX(I$2:I351)</f>
        <v>0.27692915986617195</v>
      </c>
      <c r="K351" s="21">
        <v>118.29</v>
      </c>
      <c r="L351" s="37">
        <v>1.3260000000000001</v>
      </c>
    </row>
    <row r="352" spans="1:12" x14ac:dyDescent="0.15">
      <c r="A352" s="1">
        <v>39615</v>
      </c>
      <c r="B352" s="16">
        <v>2.2652999999999999</v>
      </c>
      <c r="C352" s="3">
        <f t="shared" si="17"/>
        <v>-2.6096302665520321E-2</v>
      </c>
      <c r="D352" s="3">
        <f>IFERROR(1-B352/MAX(B$2:B352),0)</f>
        <v>0.41628014842300554</v>
      </c>
      <c r="E352" s="3">
        <f ca="1">IFERROR(B352/AVERAGE(OFFSET(B352,0,0,-计算结果!B$17,1))-1,B352/AVERAGE(OFFSET(B352,0,0,-ROW(),1))-1)</f>
        <v>-0.21930406450600881</v>
      </c>
      <c r="F352" s="4" t="str">
        <f ca="1">IF(MONTH(A352)&lt;&gt;MONTH(A353),IF(OR(AND(E352&lt;计算结果!B$18,E352&gt;计算结果!B$19),E352&lt;计算结果!B$20),"买","卖"),F351)</f>
        <v>卖</v>
      </c>
      <c r="G352" s="4" t="str">
        <f t="shared" ref="G352:G415" ca="1" si="18">IF(F351&lt;&gt;F352,1,"")</f>
        <v/>
      </c>
      <c r="H352" s="3">
        <f ca="1">IF(F351="买",B352/B351-1,计算结果!B$21*(计算结果!B$22*(B352/B351-1)+(1-计算结果!B$22)*(K352/K351-1-IF(G352=1,计算结果!B$16,0))))-IF(AND(计算结果!B$21=0,G352=1),计算结果!B$16,0)</f>
        <v>-4.2268999915473504E-4</v>
      </c>
      <c r="I352" s="2">
        <f t="shared" ref="I352:I415" ca="1" si="19">IFERROR(I351*(1+H352),I351)</f>
        <v>2.2674345948454837</v>
      </c>
      <c r="J352" s="3">
        <f ca="1">1-I352/MAX(I$2:I352)</f>
        <v>0.27723479467897694</v>
      </c>
      <c r="K352" s="21">
        <v>118.24</v>
      </c>
      <c r="L352" s="37">
        <v>1.2653000000000001</v>
      </c>
    </row>
    <row r="353" spans="1:12" x14ac:dyDescent="0.15">
      <c r="A353" s="1">
        <v>39616</v>
      </c>
      <c r="B353" s="16">
        <v>2.1684000000000001</v>
      </c>
      <c r="C353" s="3">
        <f t="shared" si="17"/>
        <v>-4.2775791285922238E-2</v>
      </c>
      <c r="D353" s="3">
        <f>IFERROR(1-B353/MAX(B$2:B353),0)</f>
        <v>0.44124922696351265</v>
      </c>
      <c r="E353" s="3">
        <f ca="1">IFERROR(B353/AVERAGE(OFFSET(B353,0,0,-计算结果!B$17,1))-1,B353/AVERAGE(OFFSET(B353,0,0,-ROW(),1))-1)</f>
        <v>-0.25246594384493048</v>
      </c>
      <c r="F353" s="4" t="str">
        <f ca="1">IF(MONTH(A353)&lt;&gt;MONTH(A354),IF(OR(AND(E353&lt;计算结果!B$18,E353&gt;计算结果!B$19),E353&lt;计算结果!B$20),"买","卖"),F352)</f>
        <v>卖</v>
      </c>
      <c r="G353" s="4" t="str">
        <f t="shared" ca="1" si="18"/>
        <v/>
      </c>
      <c r="H353" s="3">
        <f ca="1">IF(F352="买",B353/B352-1,计算结果!B$21*(计算结果!B$22*(B353/B352-1)+(1-计算结果!B$22)*(K353/K352-1-IF(G353=1,计算结果!B$16,0))))-IF(AND(计算结果!B$21=0,G353=1),计算结果!B$16,0)</f>
        <v>-5.074424898510177E-4</v>
      </c>
      <c r="I353" s="2">
        <f t="shared" ca="1" si="19"/>
        <v>2.2662840021891011</v>
      </c>
      <c r="J353" s="3">
        <f ca="1">1-I353/MAX(I$2:I353)</f>
        <v>0.2776015564543427</v>
      </c>
      <c r="K353" s="21">
        <v>118.18</v>
      </c>
      <c r="L353" s="37">
        <v>1.1684000000000001</v>
      </c>
    </row>
    <row r="354" spans="1:12" x14ac:dyDescent="0.15">
      <c r="A354" s="1">
        <v>39617</v>
      </c>
      <c r="B354" s="16">
        <v>2.2162999999999999</v>
      </c>
      <c r="C354" s="3">
        <f t="shared" si="17"/>
        <v>2.2090020291459123E-2</v>
      </c>
      <c r="D354" s="3">
        <f>IFERROR(1-B354/MAX(B$2:B354),0)</f>
        <v>0.42890641104926819</v>
      </c>
      <c r="E354" s="3">
        <f ca="1">IFERROR(B354/AVERAGE(OFFSET(B354,0,0,-计算结果!B$17,1))-1,B354/AVERAGE(OFFSET(B354,0,0,-ROW(),1))-1)</f>
        <v>-0.23583611061662468</v>
      </c>
      <c r="F354" s="4" t="str">
        <f ca="1">IF(MONTH(A354)&lt;&gt;MONTH(A355),IF(OR(AND(E354&lt;计算结果!B$18,E354&gt;计算结果!B$19),E354&lt;计算结果!B$20),"买","卖"),F353)</f>
        <v>卖</v>
      </c>
      <c r="G354" s="4" t="str">
        <f t="shared" ca="1" si="18"/>
        <v/>
      </c>
      <c r="H354" s="3">
        <f ca="1">IF(F353="买",B354/B353-1,计算结果!B$21*(计算结果!B$22*(B354/B353-1)+(1-计算结果!B$22)*(K354/K353-1-IF(G354=1,计算结果!B$16,0))))-IF(AND(计算结果!B$21=0,G354=1),计算结果!B$16,0)</f>
        <v>8.4616686410554642E-4</v>
      </c>
      <c r="I354" s="2">
        <f t="shared" ca="1" si="19"/>
        <v>2.268201656616406</v>
      </c>
      <c r="J354" s="3">
        <f ca="1">1-I354/MAX(I$2:I354)</f>
        <v>0.27699028682873295</v>
      </c>
      <c r="K354" s="21">
        <v>118.28</v>
      </c>
      <c r="L354" s="37">
        <v>1.2162999999999999</v>
      </c>
    </row>
    <row r="355" spans="1:12" x14ac:dyDescent="0.15">
      <c r="A355" s="1">
        <v>39618</v>
      </c>
      <c r="B355" s="16">
        <v>2.0402</v>
      </c>
      <c r="C355" s="3">
        <f t="shared" si="17"/>
        <v>-7.9456752244732143E-2</v>
      </c>
      <c r="D355" s="3">
        <f>IFERROR(1-B355/MAX(B$2:B355),0)</f>
        <v>0.47428365285508145</v>
      </c>
      <c r="E355" s="3">
        <f ca="1">IFERROR(B355/AVERAGE(OFFSET(B355,0,0,-计算结果!B$17,1))-1,B355/AVERAGE(OFFSET(B355,0,0,-ROW(),1))-1)</f>
        <v>-0.29624224064316262</v>
      </c>
      <c r="F355" s="4" t="str">
        <f ca="1">IF(MONTH(A355)&lt;&gt;MONTH(A356),IF(OR(AND(E355&lt;计算结果!B$18,E355&gt;计算结果!B$19),E355&lt;计算结果!B$20),"买","卖"),F354)</f>
        <v>卖</v>
      </c>
      <c r="G355" s="4" t="str">
        <f t="shared" ca="1" si="18"/>
        <v/>
      </c>
      <c r="H355" s="3">
        <f ca="1">IF(F354="买",B355/B354-1,计算结果!B$21*(计算结果!B$22*(B355/B354-1)+(1-计算结果!B$22)*(K355/K354-1-IF(G355=1,计算结果!B$16,0))))-IF(AND(计算结果!B$21=0,G355=1),计算结果!B$16,0)</f>
        <v>-7.6090632397707303E-4</v>
      </c>
      <c r="I355" s="2">
        <f t="shared" ca="1" si="19"/>
        <v>2.2664757676318312</v>
      </c>
      <c r="J355" s="3">
        <f ca="1">1-I355/MAX(I$2:I355)</f>
        <v>0.27754042949178181</v>
      </c>
      <c r="K355" s="21">
        <v>118.19</v>
      </c>
      <c r="L355" s="37">
        <v>1.0402</v>
      </c>
    </row>
    <row r="356" spans="1:12" x14ac:dyDescent="0.15">
      <c r="A356" s="1">
        <v>39619</v>
      </c>
      <c r="B356" s="16">
        <v>2.0216000000000003</v>
      </c>
      <c r="C356" s="3">
        <f t="shared" si="17"/>
        <v>-9.1167532594842449E-3</v>
      </c>
      <c r="D356" s="3">
        <f>IFERROR(1-B356/MAX(B$2:B356),0)</f>
        <v>0.47907647907647899</v>
      </c>
      <c r="E356" s="3">
        <f ca="1">IFERROR(B356/AVERAGE(OFFSET(B356,0,0,-计算结果!B$17,1))-1,B356/AVERAGE(OFFSET(B356,0,0,-ROW(),1))-1)</f>
        <v>-0.30225851481047827</v>
      </c>
      <c r="F356" s="4" t="str">
        <f ca="1">IF(MONTH(A356)&lt;&gt;MONTH(A357),IF(OR(AND(E356&lt;计算结果!B$18,E356&gt;计算结果!B$19),E356&lt;计算结果!B$20),"买","卖"),F355)</f>
        <v>卖</v>
      </c>
      <c r="G356" s="4" t="str">
        <f t="shared" ca="1" si="18"/>
        <v/>
      </c>
      <c r="H356" s="3">
        <f ca="1">IF(F355="买",B356/B355-1,计算结果!B$21*(计算结果!B$22*(B356/B355-1)+(1-计算结果!B$22)*(K356/K355-1-IF(G356=1,计算结果!B$16,0))))-IF(AND(计算结果!B$21=0,G356=1),计算结果!B$16,0)</f>
        <v>8.4609527032752929E-4</v>
      </c>
      <c r="I356" s="2">
        <f t="shared" ca="1" si="19"/>
        <v>2.2683934220591366</v>
      </c>
      <c r="J356" s="3">
        <f ca="1">1-I356/MAX(I$2:I356)</f>
        <v>0.27692915986617195</v>
      </c>
      <c r="K356" s="21">
        <v>118.29</v>
      </c>
      <c r="L356" s="37">
        <v>1.0216000000000001</v>
      </c>
    </row>
    <row r="357" spans="1:12" x14ac:dyDescent="0.15">
      <c r="A357" s="1">
        <v>39622</v>
      </c>
      <c r="B357" s="16">
        <v>1.9489999999999998</v>
      </c>
      <c r="C357" s="3">
        <f t="shared" si="17"/>
        <v>-3.5912148793035392E-2</v>
      </c>
      <c r="D357" s="3">
        <f>IFERROR(1-B357/MAX(B$2:B357),0)</f>
        <v>0.49778396206967634</v>
      </c>
      <c r="E357" s="3">
        <f ca="1">IFERROR(B357/AVERAGE(OFFSET(B357,0,0,-计算结果!B$17,1))-1,B357/AVERAGE(OFFSET(B357,0,0,-ROW(),1))-1)</f>
        <v>-0.32686200882244043</v>
      </c>
      <c r="F357" s="4" t="str">
        <f ca="1">IF(MONTH(A357)&lt;&gt;MONTH(A358),IF(OR(AND(E357&lt;计算结果!B$18,E357&gt;计算结果!B$19),E357&lt;计算结果!B$20),"买","卖"),F356)</f>
        <v>卖</v>
      </c>
      <c r="G357" s="4" t="str">
        <f t="shared" ca="1" si="18"/>
        <v/>
      </c>
      <c r="H357" s="3">
        <f ca="1">IF(F356="买",B357/B356-1,计算结果!B$21*(计算结果!B$22*(B357/B356-1)+(1-计算结果!B$22)*(K357/K356-1-IF(G357=1,计算结果!B$16,0))))-IF(AND(计算结果!B$21=0,G357=1),计算结果!B$16,0)</f>
        <v>8.4537999830924804E-4</v>
      </c>
      <c r="I357" s="2">
        <f t="shared" ca="1" si="19"/>
        <v>2.2703110764864416</v>
      </c>
      <c r="J357" s="3">
        <f ca="1">1-I357/MAX(I$2:I357)</f>
        <v>0.27631789024056219</v>
      </c>
      <c r="K357" s="21">
        <v>118.39</v>
      </c>
      <c r="L357" s="37">
        <v>0.94899999999999995</v>
      </c>
    </row>
    <row r="358" spans="1:12" x14ac:dyDescent="0.15">
      <c r="A358" s="1">
        <v>39623</v>
      </c>
      <c r="B358" s="16">
        <v>1.9998</v>
      </c>
      <c r="C358" s="3">
        <f t="shared" si="17"/>
        <v>2.6064648537711843E-2</v>
      </c>
      <c r="D358" s="3">
        <f>IFERROR(1-B358/MAX(B$2:B358),0)</f>
        <v>0.48469387755102034</v>
      </c>
      <c r="E358" s="3">
        <f ca="1">IFERROR(B358/AVERAGE(OFFSET(B358,0,0,-计算结果!B$17,1))-1,B358/AVERAGE(OFFSET(B358,0,0,-ROW(),1))-1)</f>
        <v>-0.30885514228639777</v>
      </c>
      <c r="F358" s="4" t="str">
        <f ca="1">IF(MONTH(A358)&lt;&gt;MONTH(A359),IF(OR(AND(E358&lt;计算结果!B$18,E358&gt;计算结果!B$19),E358&lt;计算结果!B$20),"买","卖"),F357)</f>
        <v>卖</v>
      </c>
      <c r="G358" s="4" t="str">
        <f t="shared" ca="1" si="18"/>
        <v/>
      </c>
      <c r="H358" s="3">
        <f ca="1">IF(F357="买",B358/B357-1,计算结果!B$21*(计算结果!B$22*(B358/B357-1)+(1-计算结果!B$22)*(K358/K357-1-IF(G358=1,计算结果!B$16,0))))-IF(AND(计算结果!B$21=0,G358=1),计算结果!B$16,0)</f>
        <v>-5.0679956077370747E-4</v>
      </c>
      <c r="I358" s="2">
        <f t="shared" ca="1" si="19"/>
        <v>2.2691604838300585</v>
      </c>
      <c r="J358" s="3">
        <f ca="1">1-I358/MAX(I$2:I358)</f>
        <v>0.27668465201592807</v>
      </c>
      <c r="K358" s="21">
        <v>118.33</v>
      </c>
      <c r="L358" s="37">
        <v>0.99980000000000002</v>
      </c>
    </row>
    <row r="359" spans="1:12" x14ac:dyDescent="0.15">
      <c r="A359" s="1">
        <v>39624</v>
      </c>
      <c r="B359" s="16">
        <v>2.0914999999999999</v>
      </c>
      <c r="C359" s="3">
        <f t="shared" si="17"/>
        <v>4.5854585458545705E-2</v>
      </c>
      <c r="D359" s="3">
        <f>IFERROR(1-B359/MAX(B$2:B359),0)</f>
        <v>0.46106472892187178</v>
      </c>
      <c r="E359" s="3">
        <f ca="1">IFERROR(B359/AVERAGE(OFFSET(B359,0,0,-计算结果!B$17,1))-1,B359/AVERAGE(OFFSET(B359,0,0,-ROW(),1))-1)</f>
        <v>-0.27671228876330578</v>
      </c>
      <c r="F359" s="4" t="str">
        <f ca="1">IF(MONTH(A359)&lt;&gt;MONTH(A360),IF(OR(AND(E359&lt;计算结果!B$18,E359&gt;计算结果!B$19),E359&lt;计算结果!B$20),"买","卖"),F358)</f>
        <v>卖</v>
      </c>
      <c r="G359" s="4" t="str">
        <f t="shared" ca="1" si="18"/>
        <v/>
      </c>
      <c r="H359" s="3">
        <f ca="1">IF(F358="买",B359/B358-1,计算结果!B$21*(计算结果!B$22*(B359/B358-1)+(1-计算结果!B$22)*(K359/K358-1-IF(G359=1,计算结果!B$16,0))))-IF(AND(计算结果!B$21=0,G359=1),计算结果!B$16,0)</f>
        <v>-9.2960365080707597E-4</v>
      </c>
      <c r="I359" s="2">
        <f t="shared" ca="1" si="19"/>
        <v>2.267051063960023</v>
      </c>
      <c r="J359" s="3">
        <f ca="1">1-I359/MAX(I$2:I359)</f>
        <v>0.27735704860409882</v>
      </c>
      <c r="K359" s="21">
        <v>118.22</v>
      </c>
      <c r="L359" s="37">
        <v>1.0914999999999999</v>
      </c>
    </row>
    <row r="360" spans="1:12" x14ac:dyDescent="0.15">
      <c r="A360" s="1">
        <v>39625</v>
      </c>
      <c r="B360" s="16">
        <v>2.1042000000000001</v>
      </c>
      <c r="C360" s="3">
        <f t="shared" si="17"/>
        <v>6.0721969878079207E-3</v>
      </c>
      <c r="D360" s="3">
        <f>IFERROR(1-B360/MAX(B$2:B360),0)</f>
        <v>0.45779220779220775</v>
      </c>
      <c r="E360" s="3">
        <f ca="1">IFERROR(B360/AVERAGE(OFFSET(B360,0,0,-计算结果!B$17,1))-1,B360/AVERAGE(OFFSET(B360,0,0,-ROW(),1))-1)</f>
        <v>-0.27180437896103327</v>
      </c>
      <c r="F360" s="4" t="str">
        <f ca="1">IF(MONTH(A360)&lt;&gt;MONTH(A361),IF(OR(AND(E360&lt;计算结果!B$18,E360&gt;计算结果!B$19),E360&lt;计算结果!B$20),"买","卖"),F359)</f>
        <v>卖</v>
      </c>
      <c r="G360" s="4" t="str">
        <f t="shared" ca="1" si="18"/>
        <v/>
      </c>
      <c r="H360" s="3">
        <f ca="1">IF(F359="买",B360/B359-1,计算结果!B$21*(计算结果!B$22*(B360/B359-1)+(1-计算结果!B$22)*(K360/K359-1-IF(G360=1,计算结果!B$16,0))))-IF(AND(计算结果!B$21=0,G360=1),计算结果!B$16,0)</f>
        <v>4.2294028083222912E-4</v>
      </c>
      <c r="I360" s="2">
        <f t="shared" ca="1" si="19"/>
        <v>2.268009891173675</v>
      </c>
      <c r="J360" s="3">
        <f ca="1">1-I360/MAX(I$2:I360)</f>
        <v>0.27705141379129405</v>
      </c>
      <c r="K360" s="21">
        <v>118.27</v>
      </c>
      <c r="L360" s="37">
        <v>1.1042000000000001</v>
      </c>
    </row>
    <row r="361" spans="1:12" x14ac:dyDescent="0.15">
      <c r="A361" s="1">
        <v>39626</v>
      </c>
      <c r="B361" s="16">
        <v>1.9936</v>
      </c>
      <c r="C361" s="3">
        <f t="shared" si="17"/>
        <v>-5.2561543579507708E-2</v>
      </c>
      <c r="D361" s="3">
        <f>IFERROR(1-B361/MAX(B$2:B361),0)</f>
        <v>0.48629148629148622</v>
      </c>
      <c r="E361" s="3">
        <f ca="1">IFERROR(B361/AVERAGE(OFFSET(B361,0,0,-计算结果!B$17,1))-1,B361/AVERAGE(OFFSET(B361,0,0,-ROW(),1))-1)</f>
        <v>-0.30951322960912053</v>
      </c>
      <c r="F361" s="4" t="str">
        <f ca="1">IF(MONTH(A361)&lt;&gt;MONTH(A362),IF(OR(AND(E361&lt;计算结果!B$18,E361&gt;计算结果!B$19),E361&lt;计算结果!B$20),"买","卖"),F360)</f>
        <v>卖</v>
      </c>
      <c r="G361" s="4" t="str">
        <f t="shared" ca="1" si="18"/>
        <v/>
      </c>
      <c r="H361" s="3">
        <f ca="1">IF(F360="买",B361/B360-1,计算结果!B$21*(计算结果!B$22*(B361/B360-1)+(1-计算结果!B$22)*(K361/K360-1-IF(G361=1,计算结果!B$16,0))))-IF(AND(计算结果!B$21=0,G361=1),计算结果!B$16,0)</f>
        <v>-1.7755982074912913E-3</v>
      </c>
      <c r="I361" s="2">
        <f t="shared" ca="1" si="19"/>
        <v>2.2639828168763345</v>
      </c>
      <c r="J361" s="3">
        <f ca="1">1-I361/MAX(I$2:I361)</f>
        <v>0.27833508000507468</v>
      </c>
      <c r="K361" s="21">
        <v>118.06</v>
      </c>
      <c r="L361" s="37">
        <v>0.99360000000000004</v>
      </c>
    </row>
    <row r="362" spans="1:12" x14ac:dyDescent="0.15">
      <c r="A362" s="1">
        <v>39629</v>
      </c>
      <c r="B362" s="16">
        <v>1.9842</v>
      </c>
      <c r="C362" s="3">
        <f t="shared" si="17"/>
        <v>-4.7150882825039986E-3</v>
      </c>
      <c r="D362" s="3">
        <f>IFERROR(1-B362/MAX(B$2:B362),0)</f>
        <v>0.4887136672850958</v>
      </c>
      <c r="E362" s="3">
        <f ca="1">IFERROR(B362/AVERAGE(OFFSET(B362,0,0,-计算结果!B$17,1))-1,B362/AVERAGE(OFFSET(B362,0,0,-ROW(),1))-1)</f>
        <v>-0.31214748511940904</v>
      </c>
      <c r="F362" s="4" t="str">
        <f ca="1">IF(MONTH(A362)&lt;&gt;MONTH(A363),IF(OR(AND(E362&lt;计算结果!B$18,E362&gt;计算结果!B$19),E362&lt;计算结果!B$20),"买","卖"),F361)</f>
        <v>卖</v>
      </c>
      <c r="G362" s="4" t="str">
        <f t="shared" ca="1" si="18"/>
        <v/>
      </c>
      <c r="H362" s="3">
        <f ca="1">IF(F361="买",B362/B361-1,计算结果!B$21*(计算结果!B$22*(B362/B361-1)+(1-计算结果!B$22)*(K362/K361-1-IF(G362=1,计算结果!B$16,0))))-IF(AND(计算结果!B$21=0,G362=1),计算结果!B$16,0)</f>
        <v>1.0164323225478888E-3</v>
      </c>
      <c r="I362" s="2">
        <f t="shared" ca="1" si="19"/>
        <v>2.2662840021891006</v>
      </c>
      <c r="J362" s="3">
        <f ca="1">1-I362/MAX(I$2:I362)</f>
        <v>0.27760155645434281</v>
      </c>
      <c r="K362" s="21">
        <v>118.18</v>
      </c>
      <c r="L362" s="37">
        <v>0.98419999999999996</v>
      </c>
    </row>
    <row r="363" spans="1:12" x14ac:dyDescent="0.15">
      <c r="A363" s="1">
        <v>39630</v>
      </c>
      <c r="B363" s="16">
        <v>1.9397</v>
      </c>
      <c r="C363" s="3">
        <f t="shared" si="17"/>
        <v>-2.2427174679971795E-2</v>
      </c>
      <c r="D363" s="3">
        <f>IFERROR(1-B363/MAX(B$2:B363),0)</f>
        <v>0.50018037518037517</v>
      </c>
      <c r="E363" s="3">
        <f ca="1">IFERROR(B363/AVERAGE(OFFSET(B363,0,0,-计算结果!B$17,1))-1,B363/AVERAGE(OFFSET(B363,0,0,-ROW(),1))-1)</f>
        <v>-0.32686225983305206</v>
      </c>
      <c r="F363" s="4" t="str">
        <f ca="1">IF(MONTH(A363)&lt;&gt;MONTH(A364),IF(OR(AND(E363&lt;计算结果!B$18,E363&gt;计算结果!B$19),E363&lt;计算结果!B$20),"买","卖"),F362)</f>
        <v>卖</v>
      </c>
      <c r="G363" s="4" t="str">
        <f t="shared" ca="1" si="18"/>
        <v/>
      </c>
      <c r="H363" s="3">
        <f ca="1">IF(F362="买",B363/B362-1,计算结果!B$21*(计算结果!B$22*(B363/B362-1)+(1-计算结果!B$22)*(K363/K362-1-IF(G363=1,计算结果!B$16,0))))-IF(AND(计算结果!B$21=0,G363=1),计算结果!B$16,0)</f>
        <v>-1.3538669825690075E-3</v>
      </c>
      <c r="I363" s="2">
        <f t="shared" ca="1" si="19"/>
        <v>2.2632157551054126</v>
      </c>
      <c r="J363" s="3">
        <f ca="1">1-I363/MAX(I$2:I363)</f>
        <v>0.27857958785531856</v>
      </c>
      <c r="K363" s="21">
        <v>118.02</v>
      </c>
      <c r="L363" s="37">
        <v>0.93969999999999998</v>
      </c>
    </row>
    <row r="364" spans="1:12" x14ac:dyDescent="0.15">
      <c r="A364" s="1">
        <v>39631</v>
      </c>
      <c r="B364" s="16">
        <v>1.9781</v>
      </c>
      <c r="C364" s="3">
        <f t="shared" si="17"/>
        <v>1.9796875805536907E-2</v>
      </c>
      <c r="D364" s="3">
        <f>IFERROR(1-B364/MAX(B$2:B364),0)</f>
        <v>0.49028550814265093</v>
      </c>
      <c r="E364" s="3">
        <f ca="1">IFERROR(B364/AVERAGE(OFFSET(B364,0,0,-计算结果!B$17,1))-1,B364/AVERAGE(OFFSET(B364,0,0,-ROW(),1))-1)</f>
        <v>-0.31277236127307895</v>
      </c>
      <c r="F364" s="4" t="str">
        <f ca="1">IF(MONTH(A364)&lt;&gt;MONTH(A365),IF(OR(AND(E364&lt;计算结果!B$18,E364&gt;计算结果!B$19),E364&lt;计算结果!B$20),"买","卖"),F363)</f>
        <v>卖</v>
      </c>
      <c r="G364" s="4" t="str">
        <f t="shared" ca="1" si="18"/>
        <v/>
      </c>
      <c r="H364" s="3">
        <f ca="1">IF(F363="买",B364/B363-1,计算结果!B$21*(计算结果!B$22*(B364/B363-1)+(1-计算结果!B$22)*(K364/K363-1-IF(G364=1,计算结果!B$16,0))))-IF(AND(计算结果!B$21=0,G364=1),计算结果!B$16,0)</f>
        <v>-2.5419420437211571E-4</v>
      </c>
      <c r="I364" s="2">
        <f t="shared" ca="1" si="19"/>
        <v>2.2626404587772213</v>
      </c>
      <c r="J364" s="3">
        <f ca="1">1-I364/MAX(I$2:I364)</f>
        <v>0.27876296874300144</v>
      </c>
      <c r="K364" s="21">
        <v>117.99</v>
      </c>
      <c r="L364" s="37">
        <v>0.97809999999999997</v>
      </c>
    </row>
    <row r="365" spans="1:12" x14ac:dyDescent="0.15">
      <c r="A365" s="1">
        <v>39632</v>
      </c>
      <c r="B365" s="16">
        <v>2.0495999999999999</v>
      </c>
      <c r="C365" s="3">
        <f t="shared" si="17"/>
        <v>3.6145796471361402E-2</v>
      </c>
      <c r="D365" s="3">
        <f>IFERROR(1-B365/MAX(B$2:B365),0)</f>
        <v>0.47186147186147187</v>
      </c>
      <c r="E365" s="3">
        <f ca="1">IFERROR(B365/AVERAGE(OFFSET(B365,0,0,-计算结果!B$17,1))-1,B365/AVERAGE(OFFSET(B365,0,0,-ROW(),1))-1)</f>
        <v>-0.28742144171379835</v>
      </c>
      <c r="F365" s="4" t="str">
        <f ca="1">IF(MONTH(A365)&lt;&gt;MONTH(A366),IF(OR(AND(E365&lt;计算结果!B$18,E365&gt;计算结果!B$19),E365&lt;计算结果!B$20),"买","卖"),F364)</f>
        <v>卖</v>
      </c>
      <c r="G365" s="4" t="str">
        <f t="shared" ca="1" si="18"/>
        <v/>
      </c>
      <c r="H365" s="3">
        <f ca="1">IF(F364="买",B365/B364-1,计算结果!B$21*(计算结果!B$22*(B365/B364-1)+(1-计算结果!B$22)*(K365/K364-1-IF(G365=1,计算结果!B$16,0))))-IF(AND(计算结果!B$21=0,G365=1),计算结果!B$16,0)</f>
        <v>-6.7802356131874131E-4</v>
      </c>
      <c r="I365" s="2">
        <f t="shared" ca="1" si="19"/>
        <v>2.2611063352353775</v>
      </c>
      <c r="J365" s="3">
        <f ca="1">1-I365/MAX(I$2:I365)</f>
        <v>0.2792519844434892</v>
      </c>
      <c r="K365" s="21">
        <v>117.91</v>
      </c>
      <c r="L365" s="37">
        <v>1.0496000000000001</v>
      </c>
    </row>
    <row r="366" spans="1:12" x14ac:dyDescent="0.15">
      <c r="A366" s="1">
        <v>39633</v>
      </c>
      <c r="B366" s="16">
        <v>2.0788000000000002</v>
      </c>
      <c r="C366" s="3">
        <f t="shared" si="17"/>
        <v>1.4246682279469347E-2</v>
      </c>
      <c r="D366" s="3">
        <f>IFERROR(1-B366/MAX(B$2:B366),0)</f>
        <v>0.4643372500515357</v>
      </c>
      <c r="E366" s="3">
        <f ca="1">IFERROR(B366/AVERAGE(OFFSET(B366,0,0,-计算结果!B$17,1))-1,B366/AVERAGE(OFFSET(B366,0,0,-ROW(),1))-1)</f>
        <v>-0.27694704792282498</v>
      </c>
      <c r="F366" s="4" t="str">
        <f ca="1">IF(MONTH(A366)&lt;&gt;MONTH(A367),IF(OR(AND(E366&lt;计算结果!B$18,E366&gt;计算结果!B$19),E366&lt;计算结果!B$20),"买","卖"),F365)</f>
        <v>卖</v>
      </c>
      <c r="G366" s="4" t="str">
        <f t="shared" ca="1" si="18"/>
        <v/>
      </c>
      <c r="H366" s="3">
        <f ca="1">IF(F365="买",B366/B365-1,计算结果!B$21*(计算结果!B$22*(B366/B365-1)+(1-计算结果!B$22)*(K366/K365-1-IF(G366=1,计算结果!B$16,0))))-IF(AND(计算结果!B$21=0,G366=1),计算结果!B$16,0)</f>
        <v>-8.4810448647165693E-5</v>
      </c>
      <c r="I366" s="2">
        <f t="shared" ca="1" si="19"/>
        <v>2.2609145697926474</v>
      </c>
      <c r="J366" s="3">
        <f ca="1">1-I366/MAX(I$2:I366)</f>
        <v>0.27931311140604997</v>
      </c>
      <c r="K366" s="21">
        <v>117.9</v>
      </c>
      <c r="L366" s="37">
        <v>1.0788</v>
      </c>
    </row>
    <row r="367" spans="1:12" x14ac:dyDescent="0.15">
      <c r="A367" s="1">
        <v>39636</v>
      </c>
      <c r="B367" s="16">
        <v>2.1835</v>
      </c>
      <c r="C367" s="3">
        <f t="shared" si="17"/>
        <v>5.0365595535885932E-2</v>
      </c>
      <c r="D367" s="3">
        <f>IFERROR(1-B367/MAX(B$2:B367),0)</f>
        <v>0.43735827664399085</v>
      </c>
      <c r="E367" s="3">
        <f ca="1">IFERROR(B367/AVERAGE(OFFSET(B367,0,0,-计算结果!B$17,1))-1,B367/AVERAGE(OFFSET(B367,0,0,-ROW(),1))-1)</f>
        <v>-0.24051009606459706</v>
      </c>
      <c r="F367" s="4" t="str">
        <f ca="1">IF(MONTH(A367)&lt;&gt;MONTH(A368),IF(OR(AND(E367&lt;计算结果!B$18,E367&gt;计算结果!B$19),E367&lt;计算结果!B$20),"买","卖"),F366)</f>
        <v>卖</v>
      </c>
      <c r="G367" s="4" t="str">
        <f t="shared" ca="1" si="18"/>
        <v/>
      </c>
      <c r="H367" s="3">
        <f ca="1">IF(F366="买",B367/B366-1,计算结果!B$21*(计算结果!B$22*(B367/B366-1)+(1-计算结果!B$22)*(K367/K366-1-IF(G367=1,计算结果!B$16,0))))-IF(AND(计算结果!B$21=0,G367=1),计算结果!B$16,0)</f>
        <v>-3.392705682782049E-4</v>
      </c>
      <c r="I367" s="2">
        <f t="shared" ca="1" si="19"/>
        <v>2.2601475080217255</v>
      </c>
      <c r="J367" s="3">
        <f ca="1">1-I367/MAX(I$2:I367)</f>
        <v>0.27955761925629385</v>
      </c>
      <c r="K367" s="21">
        <v>117.86</v>
      </c>
      <c r="L367" s="37">
        <v>1.1835</v>
      </c>
    </row>
    <row r="368" spans="1:12" x14ac:dyDescent="0.15">
      <c r="A368" s="1">
        <v>39637</v>
      </c>
      <c r="B368" s="16">
        <v>2.1941999999999999</v>
      </c>
      <c r="C368" s="3">
        <f t="shared" si="17"/>
        <v>4.9003892832608642E-3</v>
      </c>
      <c r="D368" s="3">
        <f>IFERROR(1-B368/MAX(B$2:B368),0)</f>
        <v>0.43460111317254169</v>
      </c>
      <c r="E368" s="3">
        <f ca="1">IFERROR(B368/AVERAGE(OFFSET(B368,0,0,-计算结果!B$17,1))-1,B368/AVERAGE(OFFSET(B368,0,0,-ROW(),1))-1)</f>
        <v>-0.23699245974413197</v>
      </c>
      <c r="F368" s="4" t="str">
        <f ca="1">IF(MONTH(A368)&lt;&gt;MONTH(A369),IF(OR(AND(E368&lt;计算结果!B$18,E368&gt;计算结果!B$19),E368&lt;计算结果!B$20),"买","卖"),F367)</f>
        <v>卖</v>
      </c>
      <c r="G368" s="4" t="str">
        <f t="shared" ca="1" si="18"/>
        <v/>
      </c>
      <c r="H368" s="3">
        <f ca="1">IF(F367="买",B368/B367-1,计算结果!B$21*(计算结果!B$22*(B368/B367-1)+(1-计算结果!B$22)*(K368/K367-1-IF(G368=1,计算结果!B$16,0))))-IF(AND(计算结果!B$21=0,G368=1),计算结果!B$16,0)</f>
        <v>2.5453928389618241E-4</v>
      </c>
      <c r="I368" s="2">
        <f t="shared" ca="1" si="19"/>
        <v>2.2607228043499172</v>
      </c>
      <c r="J368" s="3">
        <f ca="1">1-I368/MAX(I$2:I368)</f>
        <v>0.27937423836861086</v>
      </c>
      <c r="K368" s="21">
        <v>117.89</v>
      </c>
      <c r="L368" s="37">
        <v>1.1941999999999999</v>
      </c>
    </row>
    <row r="369" spans="1:12" x14ac:dyDescent="0.15">
      <c r="A369" s="1">
        <v>39638</v>
      </c>
      <c r="B369" s="16">
        <v>2.2453000000000003</v>
      </c>
      <c r="C369" s="3">
        <f t="shared" si="17"/>
        <v>2.3288670130343858E-2</v>
      </c>
      <c r="D369" s="3">
        <f>IFERROR(1-B369/MAX(B$2:B369),0)</f>
        <v>0.42143372500515353</v>
      </c>
      <c r="E369" s="3">
        <f ca="1">IFERROR(B369/AVERAGE(OFFSET(B369,0,0,-计算结果!B$17,1))-1,B369/AVERAGE(OFFSET(B369,0,0,-ROW(),1))-1)</f>
        <v>-0.21954578651587797</v>
      </c>
      <c r="F369" s="4" t="str">
        <f ca="1">IF(MONTH(A369)&lt;&gt;MONTH(A370),IF(OR(AND(E369&lt;计算结果!B$18,E369&gt;计算结果!B$19),E369&lt;计算结果!B$20),"买","卖"),F368)</f>
        <v>卖</v>
      </c>
      <c r="G369" s="4" t="str">
        <f t="shared" ca="1" si="18"/>
        <v/>
      </c>
      <c r="H369" s="3">
        <f ca="1">IF(F368="买",B369/B368-1,计算结果!B$21*(计算结果!B$22*(B369/B368-1)+(1-计算结果!B$22)*(K369/K368-1-IF(G369=1,计算结果!B$16,0))))-IF(AND(计算结果!B$21=0,G369=1),计算结果!B$16,0)</f>
        <v>1.6964967342425474E-4</v>
      </c>
      <c r="I369" s="2">
        <f t="shared" ca="1" si="19"/>
        <v>2.261106335235378</v>
      </c>
      <c r="J369" s="3">
        <f ca="1">1-I369/MAX(I$2:I369)</f>
        <v>0.27925198444348898</v>
      </c>
      <c r="K369" s="21">
        <v>117.91</v>
      </c>
      <c r="L369" s="37">
        <v>1.2453000000000001</v>
      </c>
    </row>
    <row r="370" spans="1:12" x14ac:dyDescent="0.15">
      <c r="A370" s="1">
        <v>39639</v>
      </c>
      <c r="B370" s="16">
        <v>2.1837</v>
      </c>
      <c r="C370" s="3">
        <f t="shared" si="17"/>
        <v>-2.74350866253954E-2</v>
      </c>
      <c r="D370" s="3">
        <f>IFERROR(1-B370/MAX(B$2:B370),0)</f>
        <v>0.43730674087816945</v>
      </c>
      <c r="E370" s="3">
        <f ca="1">IFERROR(B370/AVERAGE(OFFSET(B370,0,0,-计算结果!B$17,1))-1,B370/AVERAGE(OFFSET(B370,0,0,-ROW(),1))-1)</f>
        <v>-0.24117399950887353</v>
      </c>
      <c r="F370" s="4" t="str">
        <f ca="1">IF(MONTH(A370)&lt;&gt;MONTH(A371),IF(OR(AND(E370&lt;计算结果!B$18,E370&gt;计算结果!B$19),E370&lt;计算结果!B$20),"买","卖"),F369)</f>
        <v>卖</v>
      </c>
      <c r="G370" s="4" t="str">
        <f t="shared" ca="1" si="18"/>
        <v/>
      </c>
      <c r="H370" s="3">
        <f ca="1">IF(F369="买",B370/B369-1,计算结果!B$21*(计算结果!B$22*(B370/B369-1)+(1-计算结果!B$22)*(K370/K369-1-IF(G370=1,计算结果!B$16,0))))-IF(AND(计算结果!B$21=0,G370=1),计算结果!B$16,0)</f>
        <v>-4.2405224323638357E-4</v>
      </c>
      <c r="I370" s="2">
        <f t="shared" ca="1" si="19"/>
        <v>2.2601475080217255</v>
      </c>
      <c r="J370" s="3">
        <f ca="1">1-I370/MAX(I$2:I370)</f>
        <v>0.27955761925629385</v>
      </c>
      <c r="K370" s="21">
        <v>117.86</v>
      </c>
      <c r="L370" s="37">
        <v>1.1837</v>
      </c>
    </row>
    <row r="371" spans="1:12" x14ac:dyDescent="0.15">
      <c r="A371" s="1">
        <v>39640</v>
      </c>
      <c r="B371" s="16">
        <v>2.1817000000000002</v>
      </c>
      <c r="C371" s="3">
        <f t="shared" si="17"/>
        <v>-9.1587672299298095E-4</v>
      </c>
      <c r="D371" s="3">
        <f>IFERROR(1-B371/MAX(B$2:B371),0)</f>
        <v>0.43782209853638421</v>
      </c>
      <c r="E371" s="3">
        <f ca="1">IFERROR(B371/AVERAGE(OFFSET(B371,0,0,-计算结果!B$17,1))-1,B371/AVERAGE(OFFSET(B371,0,0,-ROW(),1))-1)</f>
        <v>-0.24198381662426838</v>
      </c>
      <c r="F371" s="4" t="str">
        <f ca="1">IF(MONTH(A371)&lt;&gt;MONTH(A372),IF(OR(AND(E371&lt;计算结果!B$18,E371&gt;计算结果!B$19),E371&lt;计算结果!B$20),"买","卖"),F370)</f>
        <v>卖</v>
      </c>
      <c r="G371" s="4" t="str">
        <f t="shared" ca="1" si="18"/>
        <v/>
      </c>
      <c r="H371" s="3">
        <f ca="1">IF(F370="买",B371/B370-1,计算结果!B$21*(计算结果!B$22*(B371/B370-1)+(1-计算结果!B$22)*(K371/K370-1-IF(G371=1,计算结果!B$16,0))))-IF(AND(计算结果!B$21=0,G371=1),计算结果!B$16,0)</f>
        <v>-3.3938571186153954E-4</v>
      </c>
      <c r="I371" s="2">
        <f t="shared" ca="1" si="19"/>
        <v>2.2593804462508036</v>
      </c>
      <c r="J371" s="3">
        <f ca="1">1-I371/MAX(I$2:I371)</f>
        <v>0.27980212710653773</v>
      </c>
      <c r="K371" s="21">
        <v>117.82</v>
      </c>
      <c r="L371" s="37">
        <v>1.1817</v>
      </c>
    </row>
    <row r="372" spans="1:12" x14ac:dyDescent="0.15">
      <c r="A372" s="1">
        <v>39643</v>
      </c>
      <c r="B372" s="16">
        <v>2.274</v>
      </c>
      <c r="C372" s="3">
        <f t="shared" si="17"/>
        <v>4.2306458266489377E-2</v>
      </c>
      <c r="D372" s="3">
        <f>IFERROR(1-B372/MAX(B$2:B372),0)</f>
        <v>0.41403834260977113</v>
      </c>
      <c r="E372" s="3">
        <f ca="1">IFERROR(B372/AVERAGE(OFFSET(B372,0,0,-计算结果!B$17,1))-1,B372/AVERAGE(OFFSET(B372,0,0,-ROW(),1))-1)</f>
        <v>-0.21009820703177073</v>
      </c>
      <c r="F372" s="4" t="str">
        <f ca="1">IF(MONTH(A372)&lt;&gt;MONTH(A373),IF(OR(AND(E372&lt;计算结果!B$18,E372&gt;计算结果!B$19),E372&lt;计算结果!B$20),"买","卖"),F371)</f>
        <v>卖</v>
      </c>
      <c r="G372" s="4" t="str">
        <f t="shared" ca="1" si="18"/>
        <v/>
      </c>
      <c r="H372" s="3">
        <f ca="1">IF(F371="买",B372/B371-1,计算结果!B$21*(计算结果!B$22*(B372/B371-1)+(1-计算结果!B$22)*(K372/K371-1-IF(G372=1,计算结果!B$16,0))))-IF(AND(计算结果!B$21=0,G372=1),计算结果!B$16,0)</f>
        <v>3.3950093362755673E-4</v>
      </c>
      <c r="I372" s="2">
        <f t="shared" ca="1" si="19"/>
        <v>2.2601475080217255</v>
      </c>
      <c r="J372" s="3">
        <f ca="1">1-I372/MAX(I$2:I372)</f>
        <v>0.27955761925629385</v>
      </c>
      <c r="K372" s="21">
        <v>117.86</v>
      </c>
      <c r="L372" s="37">
        <v>1.274</v>
      </c>
    </row>
    <row r="373" spans="1:12" x14ac:dyDescent="0.15">
      <c r="A373" s="1">
        <v>39644</v>
      </c>
      <c r="B373" s="16">
        <v>2.2702999999999998</v>
      </c>
      <c r="C373" s="3">
        <f t="shared" si="17"/>
        <v>-1.6270888302551967E-3</v>
      </c>
      <c r="D373" s="3">
        <f>IFERROR(1-B373/MAX(B$2:B373),0)</f>
        <v>0.41499175427746859</v>
      </c>
      <c r="E373" s="3">
        <f ca="1">IFERROR(B373/AVERAGE(OFFSET(B373,0,0,-计算结果!B$17,1))-1,B373/AVERAGE(OFFSET(B373,0,0,-ROW(),1))-1)</f>
        <v>-0.21151653737752629</v>
      </c>
      <c r="F373" s="4" t="str">
        <f ca="1">IF(MONTH(A373)&lt;&gt;MONTH(A374),IF(OR(AND(E373&lt;计算结果!B$18,E373&gt;计算结果!B$19),E373&lt;计算结果!B$20),"买","卖"),F372)</f>
        <v>卖</v>
      </c>
      <c r="G373" s="4" t="str">
        <f t="shared" ca="1" si="18"/>
        <v/>
      </c>
      <c r="H373" s="3">
        <f ca="1">IF(F372="买",B373/B372-1,计算结果!B$21*(计算结果!B$22*(B373/B372-1)+(1-计算结果!B$22)*(K373/K372-1-IF(G373=1,计算结果!B$16,0))))-IF(AND(计算结果!B$21=0,G373=1),计算结果!B$16,0)</f>
        <v>2.5453928389618241E-4</v>
      </c>
      <c r="I373" s="2">
        <f t="shared" ca="1" si="19"/>
        <v>2.2607228043499172</v>
      </c>
      <c r="J373" s="3">
        <f ca="1">1-I373/MAX(I$2:I373)</f>
        <v>0.27937423836861086</v>
      </c>
      <c r="K373" s="21">
        <v>117.89</v>
      </c>
      <c r="L373" s="37">
        <v>1.2703</v>
      </c>
    </row>
    <row r="374" spans="1:12" x14ac:dyDescent="0.15">
      <c r="A374" s="1">
        <v>39645</v>
      </c>
      <c r="B374" s="16">
        <v>2.2038000000000002</v>
      </c>
      <c r="C374" s="3">
        <f t="shared" si="17"/>
        <v>-2.9291283090340348E-2</v>
      </c>
      <c r="D374" s="3">
        <f>IFERROR(1-B374/MAX(B$2:B374),0)</f>
        <v>0.4321273964131106</v>
      </c>
      <c r="E374" s="3">
        <f ca="1">IFERROR(B374/AVERAGE(OFFSET(B374,0,0,-计算结果!B$17,1))-1,B374/AVERAGE(OFFSET(B374,0,0,-ROW(),1))-1)</f>
        <v>-0.23468704633876836</v>
      </c>
      <c r="F374" s="4" t="str">
        <f ca="1">IF(MONTH(A374)&lt;&gt;MONTH(A375),IF(OR(AND(E374&lt;计算结果!B$18,E374&gt;计算结果!B$19),E374&lt;计算结果!B$20),"买","卖"),F373)</f>
        <v>卖</v>
      </c>
      <c r="G374" s="4" t="str">
        <f t="shared" ca="1" si="18"/>
        <v/>
      </c>
      <c r="H374" s="3">
        <f ca="1">IF(F373="买",B374/B373-1,计算结果!B$21*(计算结果!B$22*(B374/B373-1)+(1-计算结果!B$22)*(K374/K373-1-IF(G374=1,计算结果!B$16,0))))-IF(AND(计算结果!B$21=0,G374=1),计算结果!B$16,0)</f>
        <v>-2.5447451013660416E-4</v>
      </c>
      <c r="I374" s="2">
        <f t="shared" ca="1" si="19"/>
        <v>2.2601475080217255</v>
      </c>
      <c r="J374" s="3">
        <f ca="1">1-I374/MAX(I$2:I374)</f>
        <v>0.27955761925629385</v>
      </c>
      <c r="K374" s="21">
        <v>117.86</v>
      </c>
      <c r="L374" s="37">
        <v>1.2038</v>
      </c>
    </row>
    <row r="375" spans="1:12" x14ac:dyDescent="0.15">
      <c r="A375" s="1">
        <v>39646</v>
      </c>
      <c r="B375" s="16">
        <v>2.1860999999999997</v>
      </c>
      <c r="C375" s="3">
        <f t="shared" si="17"/>
        <v>-8.0315818132319361E-3</v>
      </c>
      <c r="D375" s="3">
        <f>IFERROR(1-B375/MAX(B$2:B375),0)</f>
        <v>0.43668831168831168</v>
      </c>
      <c r="E375" s="3">
        <f ca="1">IFERROR(B375/AVERAGE(OFFSET(B375,0,0,-计算结果!B$17,1))-1,B375/AVERAGE(OFFSET(B375,0,0,-ROW(),1))-1)</f>
        <v>-0.24076184806644507</v>
      </c>
      <c r="F375" s="4" t="str">
        <f ca="1">IF(MONTH(A375)&lt;&gt;MONTH(A376),IF(OR(AND(E375&lt;计算结果!B$18,E375&gt;计算结果!B$19),E375&lt;计算结果!B$20),"买","卖"),F374)</f>
        <v>卖</v>
      </c>
      <c r="G375" s="4" t="str">
        <f t="shared" ca="1" si="18"/>
        <v/>
      </c>
      <c r="H375" s="3">
        <f ca="1">IF(F374="买",B375/B374-1,计算结果!B$21*(计算结果!B$22*(B375/B374-1)+(1-计算结果!B$22)*(K375/K374-1-IF(G375=1,计算结果!B$16,0))))-IF(AND(计算结果!B$21=0,G375=1),计算结果!B$16,0)</f>
        <v>6.7877142372307908E-4</v>
      </c>
      <c r="I375" s="2">
        <f t="shared" ca="1" si="19"/>
        <v>2.2616816315635697</v>
      </c>
      <c r="J375" s="3">
        <f ca="1">1-I375/MAX(I$2:I375)</f>
        <v>0.27906860355580598</v>
      </c>
      <c r="K375" s="21">
        <v>117.94</v>
      </c>
      <c r="L375" s="37">
        <v>1.1860999999999999</v>
      </c>
    </row>
    <row r="376" spans="1:12" x14ac:dyDescent="0.15">
      <c r="A376" s="1">
        <v>39647</v>
      </c>
      <c r="B376" s="16">
        <v>2.2307999999999999</v>
      </c>
      <c r="C376" s="3">
        <f t="shared" si="17"/>
        <v>2.0447372032386557E-2</v>
      </c>
      <c r="D376" s="3">
        <f>IFERROR(1-B376/MAX(B$2:B376),0)</f>
        <v>0.42517006802721091</v>
      </c>
      <c r="E376" s="3">
        <f ca="1">IFERROR(B376/AVERAGE(OFFSET(B376,0,0,-计算结果!B$17,1))-1,B376/AVERAGE(OFFSET(B376,0,0,-ROW(),1))-1)</f>
        <v>-0.2252007471732419</v>
      </c>
      <c r="F376" s="4" t="str">
        <f ca="1">IF(MONTH(A376)&lt;&gt;MONTH(A377),IF(OR(AND(E376&lt;计算结果!B$18,E376&gt;计算结果!B$19),E376&lt;计算结果!B$20),"买","卖"),F375)</f>
        <v>卖</v>
      </c>
      <c r="G376" s="4" t="str">
        <f t="shared" ca="1" si="18"/>
        <v/>
      </c>
      <c r="H376" s="3">
        <f ca="1">IF(F375="买",B376/B375-1,计算结果!B$21*(计算结果!B$22*(B376/B375-1)+(1-计算结果!B$22)*(K376/K375-1-IF(G376=1,计算结果!B$16,0))))-IF(AND(计算结果!B$21=0,G376=1),计算结果!B$16,0)</f>
        <v>-8.4788875699404187E-5</v>
      </c>
      <c r="I376" s="2">
        <f t="shared" ca="1" si="19"/>
        <v>2.2614898661208396</v>
      </c>
      <c r="J376" s="3">
        <f ca="1">1-I376/MAX(I$2:I376)</f>
        <v>0.27912973051836687</v>
      </c>
      <c r="K376" s="21">
        <v>117.93</v>
      </c>
      <c r="L376" s="37">
        <v>1.2307999999999999</v>
      </c>
    </row>
    <row r="377" spans="1:12" x14ac:dyDescent="0.15">
      <c r="A377" s="1">
        <v>39650</v>
      </c>
      <c r="B377" s="16">
        <v>2.3139000000000003</v>
      </c>
      <c r="C377" s="3">
        <f t="shared" si="17"/>
        <v>3.7251210328133499E-2</v>
      </c>
      <c r="D377" s="3">
        <f>IFERROR(1-B377/MAX(B$2:B377),0)</f>
        <v>0.40375695732838579</v>
      </c>
      <c r="E377" s="3">
        <f ca="1">IFERROR(B377/AVERAGE(OFFSET(B377,0,0,-计算结果!B$17,1))-1,B377/AVERAGE(OFFSET(B377,0,0,-ROW(),1))-1)</f>
        <v>-0.19637192770507883</v>
      </c>
      <c r="F377" s="4" t="str">
        <f ca="1">IF(MONTH(A377)&lt;&gt;MONTH(A378),IF(OR(AND(E377&lt;计算结果!B$18,E377&gt;计算结果!B$19),E377&lt;计算结果!B$20),"买","卖"),F376)</f>
        <v>卖</v>
      </c>
      <c r="G377" s="4" t="str">
        <f t="shared" ca="1" si="18"/>
        <v/>
      </c>
      <c r="H377" s="3">
        <f ca="1">IF(F376="买",B377/B376-1,计算结果!B$21*(计算结果!B$22*(B377/B376-1)+(1-计算结果!B$22)*(K377/K376-1-IF(G377=1,计算结果!B$16,0))))-IF(AND(计算结果!B$21=0,G377=1),计算结果!B$16,0)</f>
        <v>8.4796065462566794E-4</v>
      </c>
      <c r="I377" s="2">
        <f t="shared" ca="1" si="19"/>
        <v>2.2634075205481445</v>
      </c>
      <c r="J377" s="3">
        <f ca="1">1-I377/MAX(I$2:I377)</f>
        <v>0.27851846089275711</v>
      </c>
      <c r="K377" s="21">
        <v>118.03</v>
      </c>
      <c r="L377" s="37">
        <v>1.3139000000000001</v>
      </c>
    </row>
    <row r="378" spans="1:12" x14ac:dyDescent="0.15">
      <c r="A378" s="1">
        <v>39651</v>
      </c>
      <c r="B378" s="16">
        <v>2.3391000000000002</v>
      </c>
      <c r="C378" s="3">
        <f t="shared" si="17"/>
        <v>1.0890704006223162E-2</v>
      </c>
      <c r="D378" s="3">
        <f>IFERROR(1-B378/MAX(B$2:B378),0)</f>
        <v>0.39726345083487935</v>
      </c>
      <c r="E378" s="3">
        <f ca="1">IFERROR(B378/AVERAGE(OFFSET(B378,0,0,-计算结果!B$17,1))-1,B378/AVERAGE(OFFSET(B378,0,0,-ROW(),1))-1)</f>
        <v>-0.18757857361449704</v>
      </c>
      <c r="F378" s="4" t="str">
        <f ca="1">IF(MONTH(A378)&lt;&gt;MONTH(A379),IF(OR(AND(E378&lt;计算结果!B$18,E378&gt;计算结果!B$19),E378&lt;计算结果!B$20),"买","卖"),F377)</f>
        <v>卖</v>
      </c>
      <c r="G378" s="4" t="str">
        <f t="shared" ca="1" si="18"/>
        <v/>
      </c>
      <c r="H378" s="3">
        <f ca="1">IF(F377="买",B378/B377-1,计算结果!B$21*(计算结果!B$22*(B378/B377-1)+(1-计算结果!B$22)*(K378/K377-1-IF(G378=1,计算结果!B$16,0))))-IF(AND(计算结果!B$21=0,G378=1),计算结果!B$16,0)</f>
        <v>-5.9306955858684507E-4</v>
      </c>
      <c r="I378" s="2">
        <f t="shared" ca="1" si="19"/>
        <v>2.2620651624490309</v>
      </c>
      <c r="J378" s="3">
        <f ca="1">1-I378/MAX(I$2:I378)</f>
        <v>0.27894634963068399</v>
      </c>
      <c r="K378" s="21">
        <v>117.96</v>
      </c>
      <c r="L378" s="37">
        <v>1.3391</v>
      </c>
    </row>
    <row r="379" spans="1:12" x14ac:dyDescent="0.15">
      <c r="A379" s="1">
        <v>39652</v>
      </c>
      <c r="B379" s="16">
        <v>2.3342999999999998</v>
      </c>
      <c r="C379" s="3">
        <f t="shared" si="17"/>
        <v>-2.052071309478154E-3</v>
      </c>
      <c r="D379" s="3">
        <f>IFERROR(1-B379/MAX(B$2:B379),0)</f>
        <v>0.39850030921459489</v>
      </c>
      <c r="E379" s="3">
        <f ca="1">IFERROR(B379/AVERAGE(OFFSET(B379,0,0,-计算结果!B$17,1))-1,B379/AVERAGE(OFFSET(B379,0,0,-ROW(),1))-1)</f>
        <v>-0.18916989170509302</v>
      </c>
      <c r="F379" s="4" t="str">
        <f ca="1">IF(MONTH(A379)&lt;&gt;MONTH(A380),IF(OR(AND(E379&lt;计算结果!B$18,E379&gt;计算结果!B$19),E379&lt;计算结果!B$20),"买","卖"),F378)</f>
        <v>卖</v>
      </c>
      <c r="G379" s="4" t="str">
        <f t="shared" ca="1" si="18"/>
        <v/>
      </c>
      <c r="H379" s="3">
        <f ca="1">IF(F378="买",B379/B378-1,计算结果!B$21*(计算结果!B$22*(B379/B378-1)+(1-计算结果!B$22)*(K379/K378-1-IF(G379=1,计算结果!B$16,0))))-IF(AND(计算结果!B$21=0,G379=1),计算结果!B$16,0)</f>
        <v>1.2716174974567451E-3</v>
      </c>
      <c r="I379" s="2">
        <f t="shared" ca="1" si="19"/>
        <v>2.2649416440899883</v>
      </c>
      <c r="J379" s="3">
        <f ca="1">1-I379/MAX(I$2:I379)</f>
        <v>0.27802944519226935</v>
      </c>
      <c r="K379" s="21">
        <v>118.11</v>
      </c>
      <c r="L379" s="37">
        <v>1.3343</v>
      </c>
    </row>
    <row r="380" spans="1:12" x14ac:dyDescent="0.15">
      <c r="A380" s="1">
        <v>39653</v>
      </c>
      <c r="B380" s="16">
        <v>2.3835999999999999</v>
      </c>
      <c r="C380" s="3">
        <f t="shared" si="17"/>
        <v>2.1119821788116333E-2</v>
      </c>
      <c r="D380" s="3">
        <f>IFERROR(1-B380/MAX(B$2:B380),0)</f>
        <v>0.38579674293960009</v>
      </c>
      <c r="E380" s="3">
        <f ca="1">IFERROR(B380/AVERAGE(OFFSET(B380,0,0,-计算结果!B$17,1))-1,B380/AVERAGE(OFFSET(B380,0,0,-ROW(),1))-1)</f>
        <v>-0.17208812164916598</v>
      </c>
      <c r="F380" s="4" t="str">
        <f ca="1">IF(MONTH(A380)&lt;&gt;MONTH(A381),IF(OR(AND(E380&lt;计算结果!B$18,E380&gt;计算结果!B$19),E380&lt;计算结果!B$20),"买","卖"),F379)</f>
        <v>卖</v>
      </c>
      <c r="G380" s="4" t="str">
        <f t="shared" ca="1" si="18"/>
        <v/>
      </c>
      <c r="H380" s="3">
        <f ca="1">IF(F379="买",B380/B379-1,计算结果!B$21*(计算结果!B$22*(B380/B379-1)+(1-计算结果!B$22)*(K380/K379-1-IF(G380=1,计算结果!B$16,0))))-IF(AND(计算结果!B$21=0,G380=1),计算结果!B$16,0)</f>
        <v>1.6933367200056004E-4</v>
      </c>
      <c r="I380" s="2">
        <f t="shared" ca="1" si="19"/>
        <v>2.2653251749754491</v>
      </c>
      <c r="J380" s="3">
        <f ca="1">1-I380/MAX(I$2:I380)</f>
        <v>0.27790719126714747</v>
      </c>
      <c r="K380" s="21">
        <v>118.13</v>
      </c>
      <c r="L380" s="37">
        <v>1.3835999999999999</v>
      </c>
    </row>
    <row r="381" spans="1:12" x14ac:dyDescent="0.15">
      <c r="A381" s="1">
        <v>39654</v>
      </c>
      <c r="B381" s="16">
        <v>2.3752</v>
      </c>
      <c r="C381" s="3">
        <f t="shared" si="17"/>
        <v>-3.5240812216814632E-3</v>
      </c>
      <c r="D381" s="3">
        <f>IFERROR(1-B381/MAX(B$2:B381),0)</f>
        <v>0.38796124510410224</v>
      </c>
      <c r="E381" s="3">
        <f ca="1">IFERROR(B381/AVERAGE(OFFSET(B381,0,0,-计算结果!B$17,1))-1,B381/AVERAGE(OFFSET(B381,0,0,-ROW(),1))-1)</f>
        <v>-0.17506592163651147</v>
      </c>
      <c r="F381" s="4" t="str">
        <f ca="1">IF(MONTH(A381)&lt;&gt;MONTH(A382),IF(OR(AND(E381&lt;计算结果!B$18,E381&gt;计算结果!B$19),E381&lt;计算结果!B$20),"买","卖"),F380)</f>
        <v>卖</v>
      </c>
      <c r="G381" s="4" t="str">
        <f t="shared" ca="1" si="18"/>
        <v/>
      </c>
      <c r="H381" s="3">
        <f ca="1">IF(F380="买",B381/B380-1,计算结果!B$21*(计算结果!B$22*(B381/B380-1)+(1-计算结果!B$22)*(K381/K380-1-IF(G381=1,计算结果!B$16,0))))-IF(AND(计算结果!B$21=0,G381=1),计算结果!B$16,0)</f>
        <v>4.2326250740720717E-4</v>
      </c>
      <c r="I381" s="2">
        <f t="shared" ca="1" si="19"/>
        <v>2.266284002189102</v>
      </c>
      <c r="J381" s="3">
        <f ca="1">1-I381/MAX(I$2:I381)</f>
        <v>0.27760155645434248</v>
      </c>
      <c r="K381" s="21">
        <v>118.18</v>
      </c>
      <c r="L381" s="37">
        <v>1.3752</v>
      </c>
    </row>
    <row r="382" spans="1:12" x14ac:dyDescent="0.15">
      <c r="A382" s="1">
        <v>39657</v>
      </c>
      <c r="B382" s="16">
        <v>2.4156</v>
      </c>
      <c r="C382" s="3">
        <f t="shared" si="17"/>
        <v>1.7009093971034117E-2</v>
      </c>
      <c r="D382" s="3">
        <f>IFERROR(1-B382/MAX(B$2:B382),0)</f>
        <v>0.37755102040816324</v>
      </c>
      <c r="E382" s="3">
        <f ca="1">IFERROR(B382/AVERAGE(OFFSET(B382,0,0,-计算结果!B$17,1))-1,B382/AVERAGE(OFFSET(B382,0,0,-ROW(),1))-1)</f>
        <v>-0.1612495685440174</v>
      </c>
      <c r="F382" s="4" t="str">
        <f ca="1">IF(MONTH(A382)&lt;&gt;MONTH(A383),IF(OR(AND(E382&lt;计算结果!B$18,E382&gt;计算结果!B$19),E382&lt;计算结果!B$20),"买","卖"),F381)</f>
        <v>卖</v>
      </c>
      <c r="G382" s="4" t="str">
        <f t="shared" ca="1" si="18"/>
        <v/>
      </c>
      <c r="H382" s="3">
        <f ca="1">IF(F381="买",B382/B381-1,计算结果!B$21*(计算结果!B$22*(B382/B381-1)+(1-计算结果!B$22)*(K382/K381-1-IF(G382=1,计算结果!B$16,0))))-IF(AND(计算结果!B$21=0,G382=1),计算结果!B$16,0)</f>
        <v>-1.6923337282115369E-4</v>
      </c>
      <c r="I382" s="2">
        <f t="shared" ca="1" si="19"/>
        <v>2.2659004713036408</v>
      </c>
      <c r="J382" s="3">
        <f ca="1">1-I382/MAX(I$2:I382)</f>
        <v>0.27772381037946448</v>
      </c>
      <c r="K382" s="21">
        <v>118.16</v>
      </c>
      <c r="L382" s="37">
        <v>1.4156</v>
      </c>
    </row>
    <row r="383" spans="1:12" x14ac:dyDescent="0.15">
      <c r="A383" s="1">
        <v>39658</v>
      </c>
      <c r="B383" s="16">
        <v>2.3669000000000002</v>
      </c>
      <c r="C383" s="3">
        <f t="shared" si="17"/>
        <v>-2.0160622619638913E-2</v>
      </c>
      <c r="D383" s="3">
        <f>IFERROR(1-B383/MAX(B$2:B383),0)</f>
        <v>0.39009997938569363</v>
      </c>
      <c r="E383" s="3">
        <f ca="1">IFERROR(B383/AVERAGE(OFFSET(B383,0,0,-计算结果!B$17,1))-1,B383/AVERAGE(OFFSET(B383,0,0,-ROW(),1))-1)</f>
        <v>-0.17839470809789026</v>
      </c>
      <c r="F383" s="4" t="str">
        <f ca="1">IF(MONTH(A383)&lt;&gt;MONTH(A384),IF(OR(AND(E383&lt;计算结果!B$18,E383&gt;计算结果!B$19),E383&lt;计算结果!B$20),"买","卖"),F382)</f>
        <v>卖</v>
      </c>
      <c r="G383" s="4" t="str">
        <f t="shared" ca="1" si="18"/>
        <v/>
      </c>
      <c r="H383" s="3">
        <f ca="1">IF(F382="买",B383/B382-1,计算结果!B$21*(计算结果!B$22*(B383/B382-1)+(1-计算结果!B$22)*(K383/K382-1-IF(G383=1,计算结果!B$16,0))))-IF(AND(计算结果!B$21=0,G383=1),计算结果!B$16,0)</f>
        <v>-4.2315504400813886E-4</v>
      </c>
      <c r="I383" s="2">
        <f t="shared" ca="1" si="19"/>
        <v>2.2649416440899883</v>
      </c>
      <c r="J383" s="3">
        <f ca="1">1-I383/MAX(I$2:I383)</f>
        <v>0.27802944519226935</v>
      </c>
      <c r="K383" s="21">
        <v>118.11</v>
      </c>
      <c r="L383" s="37">
        <v>1.3669</v>
      </c>
    </row>
    <row r="384" spans="1:12" x14ac:dyDescent="0.15">
      <c r="A384" s="1">
        <v>39659</v>
      </c>
      <c r="B384" s="16">
        <v>2.3660000000000001</v>
      </c>
      <c r="C384" s="3">
        <f t="shared" si="17"/>
        <v>-3.8024420127602543E-4</v>
      </c>
      <c r="D384" s="3">
        <f>IFERROR(1-B384/MAX(B$2:B384),0)</f>
        <v>0.39033189033189031</v>
      </c>
      <c r="E384" s="3">
        <f ca="1">IFERROR(B384/AVERAGE(OFFSET(B384,0,0,-计算结果!B$17,1))-1,B384/AVERAGE(OFFSET(B384,0,0,-ROW(),1))-1)</f>
        <v>-0.17889312397220314</v>
      </c>
      <c r="F384" s="4" t="str">
        <f ca="1">IF(MONTH(A384)&lt;&gt;MONTH(A385),IF(OR(AND(E384&lt;计算结果!B$18,E384&gt;计算结果!B$19),E384&lt;计算结果!B$20),"买","卖"),F383)</f>
        <v>卖</v>
      </c>
      <c r="G384" s="4" t="str">
        <f t="shared" ca="1" si="18"/>
        <v/>
      </c>
      <c r="H384" s="3">
        <f ca="1">IF(F383="买",B384/B383-1,计算结果!B$21*(计算结果!B$22*(B384/B383-1)+(1-计算结果!B$22)*(K384/K383-1-IF(G384=1,计算结果!B$16,0))))-IF(AND(计算结果!B$21=0,G384=1),计算结果!B$16,0)</f>
        <v>1.6933367200056004E-4</v>
      </c>
      <c r="I384" s="2">
        <f t="shared" ca="1" si="19"/>
        <v>2.2653251749754491</v>
      </c>
      <c r="J384" s="3">
        <f ca="1">1-I384/MAX(I$2:I384)</f>
        <v>0.27790719126714747</v>
      </c>
      <c r="K384" s="21">
        <v>118.13</v>
      </c>
      <c r="L384" s="37">
        <v>1.3660000000000001</v>
      </c>
    </row>
    <row r="385" spans="1:12" x14ac:dyDescent="0.15">
      <c r="A385" s="1">
        <v>39660</v>
      </c>
      <c r="B385" s="16">
        <v>2.3193000000000001</v>
      </c>
      <c r="C385" s="3">
        <f t="shared" si="17"/>
        <v>-1.9737954353338916E-2</v>
      </c>
      <c r="D385" s="3">
        <f>IFERROR(1-B385/MAX(B$2:B385),0)</f>
        <v>0.40236549165120583</v>
      </c>
      <c r="E385" s="3">
        <f ca="1">IFERROR(B385/AVERAGE(OFFSET(B385,0,0,-计算结果!B$17,1))-1,B385/AVERAGE(OFFSET(B385,0,0,-ROW(),1))-1)</f>
        <v>-0.1952027110216743</v>
      </c>
      <c r="F385" s="4" t="str">
        <f ca="1">IF(MONTH(A385)&lt;&gt;MONTH(A386),IF(OR(AND(E385&lt;计算结果!B$18,E385&gt;计算结果!B$19),E385&lt;计算结果!B$20),"买","卖"),F384)</f>
        <v>卖</v>
      </c>
      <c r="G385" s="4" t="str">
        <f t="shared" ca="1" si="18"/>
        <v/>
      </c>
      <c r="H385" s="3">
        <f ca="1">IF(F384="买",B385/B384-1,计算结果!B$21*(计算结果!B$22*(B385/B384-1)+(1-计算结果!B$22)*(K385/K384-1-IF(G385=1,计算结果!B$16,0))))-IF(AND(计算结果!B$21=0,G385=1),计算结果!B$16,0)</f>
        <v>-5.0791500888858199E-4</v>
      </c>
      <c r="I385" s="2">
        <f t="shared" ca="1" si="19"/>
        <v>2.264174582319066</v>
      </c>
      <c r="J385" s="3">
        <f ca="1">1-I385/MAX(I$2:I385)</f>
        <v>0.27827395304251334</v>
      </c>
      <c r="K385" s="21">
        <v>118.07</v>
      </c>
      <c r="L385" s="37">
        <v>1.3192999999999999</v>
      </c>
    </row>
    <row r="386" spans="1:12" x14ac:dyDescent="0.15">
      <c r="A386" s="1">
        <v>39661</v>
      </c>
      <c r="B386" s="16">
        <v>2.3384999999999998</v>
      </c>
      <c r="C386" s="3">
        <f t="shared" si="17"/>
        <v>8.2783598499545086E-3</v>
      </c>
      <c r="D386" s="3">
        <f>IFERROR(1-B386/MAX(B$2:B386),0)</f>
        <v>0.39741805813234388</v>
      </c>
      <c r="E386" s="3">
        <f ca="1">IFERROR(B386/AVERAGE(OFFSET(B386,0,0,-计算结果!B$17,1))-1,B386/AVERAGE(OFFSET(B386,0,0,-ROW(),1))-1)</f>
        <v>-0.18877395072655756</v>
      </c>
      <c r="F386" s="4" t="str">
        <f ca="1">IF(MONTH(A386)&lt;&gt;MONTH(A387),IF(OR(AND(E386&lt;计算结果!B$18,E386&gt;计算结果!B$19),E386&lt;计算结果!B$20),"买","卖"),F385)</f>
        <v>卖</v>
      </c>
      <c r="G386" s="4" t="str">
        <f t="shared" ca="1" si="18"/>
        <v/>
      </c>
      <c r="H386" s="3">
        <f ca="1">IF(F385="买",B386/B385-1,计算结果!B$21*(计算结果!B$22*(B386/B385-1)+(1-计算结果!B$22)*(K386/K385-1-IF(G386=1,计算结果!B$16,0))))-IF(AND(计算结果!B$21=0,G386=1),计算结果!B$16,0)</f>
        <v>5.928686372491665E-4</v>
      </c>
      <c r="I386" s="2">
        <f t="shared" ca="1" si="19"/>
        <v>2.2655169404181796</v>
      </c>
      <c r="J386" s="3">
        <f ca="1">1-I386/MAX(I$2:I386)</f>
        <v>0.27784606430458647</v>
      </c>
      <c r="K386" s="21">
        <v>118.14</v>
      </c>
      <c r="L386" s="37">
        <v>1.3385</v>
      </c>
    </row>
    <row r="387" spans="1:12" x14ac:dyDescent="0.15">
      <c r="A387" s="1">
        <v>39664</v>
      </c>
      <c r="B387" s="16">
        <v>2.2907999999999999</v>
      </c>
      <c r="C387" s="3">
        <f t="shared" si="17"/>
        <v>-2.0397690827453463E-2</v>
      </c>
      <c r="D387" s="3">
        <f>IFERROR(1-B387/MAX(B$2:B387),0)</f>
        <v>0.40970933828076683</v>
      </c>
      <c r="E387" s="3">
        <f ca="1">IFERROR(B387/AVERAGE(OFFSET(B387,0,0,-计算结果!B$17,1))-1,B387/AVERAGE(OFFSET(B387,0,0,-ROW(),1))-1)</f>
        <v>-0.2055369750353685</v>
      </c>
      <c r="F387" s="4" t="str">
        <f ca="1">IF(MONTH(A387)&lt;&gt;MONTH(A388),IF(OR(AND(E387&lt;计算结果!B$18,E387&gt;计算结果!B$19),E387&lt;计算结果!B$20),"买","卖"),F386)</f>
        <v>卖</v>
      </c>
      <c r="G387" s="4" t="str">
        <f t="shared" ca="1" si="18"/>
        <v/>
      </c>
      <c r="H387" s="3">
        <f ca="1">IF(F386="买",B387/B386-1,计算结果!B$21*(计算结果!B$22*(B387/B386-1)+(1-计算结果!B$22)*(K387/K386-1-IF(G387=1,计算结果!B$16,0))))-IF(AND(计算结果!B$21=0,G387=1),计算结果!B$16,0)</f>
        <v>-8.4645336041977437E-4</v>
      </c>
      <c r="I387" s="2">
        <f t="shared" ca="1" si="19"/>
        <v>2.2635992859908747</v>
      </c>
      <c r="J387" s="3">
        <f ca="1">1-I387/MAX(I$2:I387)</f>
        <v>0.27845733393019623</v>
      </c>
      <c r="K387" s="21">
        <v>118.04</v>
      </c>
      <c r="L387" s="37">
        <v>1.2907999999999999</v>
      </c>
    </row>
    <row r="388" spans="1:12" x14ac:dyDescent="0.15">
      <c r="A388" s="1">
        <v>39665</v>
      </c>
      <c r="B388" s="16">
        <v>2.2424999999999997</v>
      </c>
      <c r="C388" s="3">
        <f t="shared" ref="C388:C451" si="20">IFERROR(B388/B387-1,0)</f>
        <v>-2.1084337349397742E-2</v>
      </c>
      <c r="D388" s="3">
        <f>IFERROR(1-B388/MAX(B$2:B388),0)</f>
        <v>0.42215522572665432</v>
      </c>
      <c r="E388" s="3">
        <f ca="1">IFERROR(B388/AVERAGE(OFFSET(B388,0,0,-计算结果!B$17,1))-1,B388/AVERAGE(OFFSET(B388,0,0,-ROW(),1))-1)</f>
        <v>-0.22244070977977615</v>
      </c>
      <c r="F388" s="4" t="str">
        <f ca="1">IF(MONTH(A388)&lt;&gt;MONTH(A389),IF(OR(AND(E388&lt;计算结果!B$18,E388&gt;计算结果!B$19),E388&lt;计算结果!B$20),"买","卖"),F387)</f>
        <v>卖</v>
      </c>
      <c r="G388" s="4" t="str">
        <f t="shared" ca="1" si="18"/>
        <v/>
      </c>
      <c r="H388" s="3">
        <f ca="1">IF(F387="买",B388/B387-1,计算结果!B$21*(计算结果!B$22*(B388/B387-1)+(1-计算结果!B$22)*(K388/K387-1-IF(G388=1,计算结果!B$16,0))))-IF(AND(计算结果!B$21=0,G388=1),计算结果!B$16,0)</f>
        <v>1.0166045408335211E-3</v>
      </c>
      <c r="I388" s="2">
        <f t="shared" ca="1" si="19"/>
        <v>2.2659004713036404</v>
      </c>
      <c r="J388" s="3">
        <f ca="1">1-I388/MAX(I$2:I388)</f>
        <v>0.27772381037946459</v>
      </c>
      <c r="K388" s="21">
        <v>118.16</v>
      </c>
      <c r="L388" s="37">
        <v>1.2424999999999999</v>
      </c>
    </row>
    <row r="389" spans="1:12" x14ac:dyDescent="0.15">
      <c r="A389" s="1">
        <v>39666</v>
      </c>
      <c r="B389" s="16">
        <v>2.254</v>
      </c>
      <c r="C389" s="3">
        <f t="shared" si="20"/>
        <v>5.128205128205332E-3</v>
      </c>
      <c r="D389" s="3">
        <f>IFERROR(1-B389/MAX(B$2:B389),0)</f>
        <v>0.41919191919191912</v>
      </c>
      <c r="E389" s="3">
        <f ca="1">IFERROR(B389/AVERAGE(OFFSET(B389,0,0,-计算结果!B$17,1))-1,B389/AVERAGE(OFFSET(B389,0,0,-ROW(),1))-1)</f>
        <v>-0.21863123728918077</v>
      </c>
      <c r="F389" s="4" t="str">
        <f ca="1">IF(MONTH(A389)&lt;&gt;MONTH(A390),IF(OR(AND(E389&lt;计算结果!B$18,E389&gt;计算结果!B$19),E389&lt;计算结果!B$20),"买","卖"),F388)</f>
        <v>卖</v>
      </c>
      <c r="G389" s="4" t="str">
        <f t="shared" ca="1" si="18"/>
        <v/>
      </c>
      <c r="H389" s="3">
        <f ca="1">IF(F388="买",B389/B388-1,计算结果!B$21*(计算结果!B$22*(B389/B388-1)+(1-计算结果!B$22)*(K389/K388-1-IF(G389=1,计算结果!B$16,0))))-IF(AND(计算结果!B$21=0,G389=1),计算结果!B$16,0)</f>
        <v>2.5389302640488332E-4</v>
      </c>
      <c r="I389" s="2">
        <f t="shared" ca="1" si="19"/>
        <v>2.2664757676318321</v>
      </c>
      <c r="J389" s="3">
        <f ca="1">1-I389/MAX(I$2:I389)</f>
        <v>0.27754042949178159</v>
      </c>
      <c r="K389" s="21">
        <v>118.19</v>
      </c>
      <c r="L389" s="37">
        <v>1.254</v>
      </c>
    </row>
    <row r="390" spans="1:12" x14ac:dyDescent="0.15">
      <c r="A390" s="1">
        <v>39667</v>
      </c>
      <c r="B390" s="16">
        <v>2.2575000000000003</v>
      </c>
      <c r="C390" s="3">
        <f t="shared" si="20"/>
        <v>1.5527950310560978E-3</v>
      </c>
      <c r="D390" s="3">
        <f>IFERROR(1-B390/MAX(B$2:B390),0)</f>
        <v>0.41829004329004316</v>
      </c>
      <c r="E390" s="3">
        <f ca="1">IFERROR(B390/AVERAGE(OFFSET(B390,0,0,-计算结果!B$17,1))-1,B390/AVERAGE(OFFSET(B390,0,0,-ROW(),1))-1)</f>
        <v>-0.21766492763087786</v>
      </c>
      <c r="F390" s="4" t="str">
        <f ca="1">IF(MONTH(A390)&lt;&gt;MONTH(A391),IF(OR(AND(E390&lt;计算结果!B$18,E390&gt;计算结果!B$19),E390&lt;计算结果!B$20),"买","卖"),F389)</f>
        <v>卖</v>
      </c>
      <c r="G390" s="4" t="str">
        <f t="shared" ca="1" si="18"/>
        <v/>
      </c>
      <c r="H390" s="3">
        <f ca="1">IF(F389="买",B390/B389-1,计算结果!B$21*(计算结果!B$22*(B390/B389-1)+(1-计算结果!B$22)*(K390/K389-1-IF(G390=1,计算结果!B$16,0))))-IF(AND(计算结果!B$21=0,G390=1),计算结果!B$16,0)</f>
        <v>1.3537524325237804E-3</v>
      </c>
      <c r="I390" s="2">
        <f t="shared" ca="1" si="19"/>
        <v>2.2695440147155197</v>
      </c>
      <c r="J390" s="3">
        <f ca="1">1-I390/MAX(I$2:I390)</f>
        <v>0.27656239809080607</v>
      </c>
      <c r="K390" s="21">
        <v>118.35</v>
      </c>
      <c r="L390" s="37">
        <v>1.2575000000000001</v>
      </c>
    </row>
    <row r="391" spans="1:12" x14ac:dyDescent="0.15">
      <c r="A391" s="1">
        <v>39668</v>
      </c>
      <c r="B391" s="16">
        <v>2.0865999999999998</v>
      </c>
      <c r="C391" s="3">
        <f t="shared" si="20"/>
        <v>-7.5703211517165192E-2</v>
      </c>
      <c r="D391" s="3">
        <f>IFERROR(1-B391/MAX(B$2:B391),0)</f>
        <v>0.46232735518449808</v>
      </c>
      <c r="E391" s="3">
        <f ca="1">IFERROR(B391/AVERAGE(OFFSET(B391,0,0,-计算结果!B$17,1))-1,B391/AVERAGE(OFFSET(B391,0,0,-ROW(),1))-1)</f>
        <v>-0.27707012335882419</v>
      </c>
      <c r="F391" s="4" t="str">
        <f ca="1">IF(MONTH(A391)&lt;&gt;MONTH(A392),IF(OR(AND(E391&lt;计算结果!B$18,E391&gt;计算结果!B$19),E391&lt;计算结果!B$20),"买","卖"),F390)</f>
        <v>卖</v>
      </c>
      <c r="G391" s="4" t="str">
        <f t="shared" ca="1" si="18"/>
        <v/>
      </c>
      <c r="H391" s="3">
        <f ca="1">IF(F390="买",B391/B390-1,计算结果!B$21*(计算结果!B$22*(B391/B390-1)+(1-计算结果!B$22)*(K391/K390-1-IF(G391=1,计算结果!B$16,0))))-IF(AND(计算结果!B$21=0,G391=1),计算结果!B$16,0)</f>
        <v>1.7743979721167591E-3</v>
      </c>
      <c r="I391" s="2">
        <f t="shared" ca="1" si="19"/>
        <v>2.2735710890128606</v>
      </c>
      <c r="J391" s="3">
        <f ca="1">1-I391/MAX(I$2:I391)</f>
        <v>0.27527873187702534</v>
      </c>
      <c r="K391" s="21">
        <v>118.56</v>
      </c>
      <c r="L391" s="37">
        <v>1.0866</v>
      </c>
    </row>
    <row r="392" spans="1:12" x14ac:dyDescent="0.15">
      <c r="A392" s="1">
        <v>39671</v>
      </c>
      <c r="B392" s="16">
        <v>1.8917999999999999</v>
      </c>
      <c r="C392" s="3">
        <f t="shared" si="20"/>
        <v>-9.3357615259273441E-2</v>
      </c>
      <c r="D392" s="3">
        <f>IFERROR(1-B392/MAX(B$2:B392),0)</f>
        <v>0.51252319109461963</v>
      </c>
      <c r="E392" s="3">
        <f ca="1">IFERROR(B392/AVERAGE(OFFSET(B392,0,0,-计算结果!B$17,1))-1,B392/AVERAGE(OFFSET(B392,0,0,-ROW(),1))-1)</f>
        <v>-0.34448248438194473</v>
      </c>
      <c r="F392" s="4" t="str">
        <f ca="1">IF(MONTH(A392)&lt;&gt;MONTH(A393),IF(OR(AND(E392&lt;计算结果!B$18,E392&gt;计算结果!B$19),E392&lt;计算结果!B$20),"买","卖"),F391)</f>
        <v>卖</v>
      </c>
      <c r="G392" s="4" t="str">
        <f t="shared" ca="1" si="18"/>
        <v/>
      </c>
      <c r="H392" s="3">
        <f ca="1">IF(F391="买",B392/B391-1,计算结果!B$21*(计算结果!B$22*(B392/B391-1)+(1-计算结果!B$22)*(K392/K391-1-IF(G392=1,计算结果!B$16,0))))-IF(AND(计算结果!B$21=0,G392=1),计算结果!B$16,0)</f>
        <v>-2.1086369770579871E-3</v>
      </c>
      <c r="I392" s="2">
        <f t="shared" ca="1" si="19"/>
        <v>2.2687769529445982</v>
      </c>
      <c r="J392" s="3">
        <f ca="1">1-I392/MAX(I$2:I392)</f>
        <v>0.27680690594104984</v>
      </c>
      <c r="K392" s="21">
        <v>118.31</v>
      </c>
      <c r="L392" s="37">
        <v>0.89180000000000004</v>
      </c>
    </row>
    <row r="393" spans="1:12" x14ac:dyDescent="0.15">
      <c r="A393" s="1">
        <v>39672</v>
      </c>
      <c r="B393" s="16">
        <v>1.823</v>
      </c>
      <c r="C393" s="3">
        <f t="shared" si="20"/>
        <v>-3.6367480706205768E-2</v>
      </c>
      <c r="D393" s="3">
        <f>IFERROR(1-B393/MAX(B$2:B393),0)</f>
        <v>0.53025149453720877</v>
      </c>
      <c r="E393" s="3">
        <f ca="1">IFERROR(B393/AVERAGE(OFFSET(B393,0,0,-计算结果!B$17,1))-1,B393/AVERAGE(OFFSET(B393,0,0,-ROW(),1))-1)</f>
        <v>-0.36814896182513746</v>
      </c>
      <c r="F393" s="4" t="str">
        <f ca="1">IF(MONTH(A393)&lt;&gt;MONTH(A394),IF(OR(AND(E393&lt;计算结果!B$18,E393&gt;计算结果!B$19),E393&lt;计算结果!B$20),"买","卖"),F392)</f>
        <v>卖</v>
      </c>
      <c r="G393" s="4" t="str">
        <f t="shared" ca="1" si="18"/>
        <v/>
      </c>
      <c r="H393" s="3">
        <f ca="1">IF(F392="买",B393/B392-1,计算结果!B$21*(计算结果!B$22*(B393/B392-1)+(1-计算结果!B$22)*(K393/K392-1-IF(G393=1,计算结果!B$16,0))))-IF(AND(计算结果!B$21=0,G393=1),计算结果!B$16,0)</f>
        <v>1.6059504691066095E-3</v>
      </c>
      <c r="I393" s="2">
        <f t="shared" ca="1" si="19"/>
        <v>2.272420496356478</v>
      </c>
      <c r="J393" s="3">
        <f ca="1">1-I393/MAX(I$2:I393)</f>
        <v>0.2756454936523911</v>
      </c>
      <c r="K393" s="21">
        <v>118.5</v>
      </c>
      <c r="L393" s="37">
        <v>0.82299999999999995</v>
      </c>
    </row>
    <row r="394" spans="1:12" x14ac:dyDescent="0.15">
      <c r="A394" s="1">
        <v>39673</v>
      </c>
      <c r="B394" s="16">
        <v>1.7867999999999999</v>
      </c>
      <c r="C394" s="3">
        <f t="shared" si="20"/>
        <v>-1.9857377948436672E-2</v>
      </c>
      <c r="D394" s="3">
        <f>IFERROR(1-B394/MAX(B$2:B394),0)</f>
        <v>0.53957946815089675</v>
      </c>
      <c r="E394" s="3">
        <f ca="1">IFERROR(B394/AVERAGE(OFFSET(B394,0,0,-计算结果!B$17,1))-1,B394/AVERAGE(OFFSET(B394,0,0,-ROW(),1))-1)</f>
        <v>-0.38055480120875296</v>
      </c>
      <c r="F394" s="4" t="str">
        <f ca="1">IF(MONTH(A394)&lt;&gt;MONTH(A395),IF(OR(AND(E394&lt;计算结果!B$18,E394&gt;计算结果!B$19),E394&lt;计算结果!B$20),"买","卖"),F393)</f>
        <v>卖</v>
      </c>
      <c r="G394" s="4" t="str">
        <f t="shared" ca="1" si="18"/>
        <v/>
      </c>
      <c r="H394" s="3">
        <f ca="1">IF(F393="买",B394/B393-1,计算结果!B$21*(计算结果!B$22*(B394/B393-1)+(1-计算结果!B$22)*(K394/K393-1-IF(G394=1,计算结果!B$16,0))))-IF(AND(计算结果!B$21=0,G394=1),计算结果!B$16,0)</f>
        <v>3.3755274261615398E-4</v>
      </c>
      <c r="I394" s="2">
        <f t="shared" ca="1" si="19"/>
        <v>2.2731875581274004</v>
      </c>
      <c r="J394" s="3">
        <f ca="1">1-I394/MAX(I$2:I394)</f>
        <v>0.27540098580214711</v>
      </c>
      <c r="K394" s="21">
        <v>118.54</v>
      </c>
      <c r="L394" s="37">
        <v>0.78680000000000005</v>
      </c>
    </row>
    <row r="395" spans="1:12" x14ac:dyDescent="0.15">
      <c r="A395" s="1">
        <v>39674</v>
      </c>
      <c r="B395" s="16">
        <v>1.7774000000000001</v>
      </c>
      <c r="C395" s="3">
        <f t="shared" si="20"/>
        <v>-5.2608014327287789E-3</v>
      </c>
      <c r="D395" s="3">
        <f>IFERROR(1-B395/MAX(B$2:B395),0)</f>
        <v>0.54200164914450621</v>
      </c>
      <c r="E395" s="3">
        <f ca="1">IFERROR(B395/AVERAGE(OFFSET(B395,0,0,-计算结果!B$17,1))-1,B395/AVERAGE(OFFSET(B395,0,0,-ROW(),1))-1)</f>
        <v>-0.38363044593155271</v>
      </c>
      <c r="F395" s="4" t="str">
        <f ca="1">IF(MONTH(A395)&lt;&gt;MONTH(A396),IF(OR(AND(E395&lt;计算结果!B$18,E395&gt;计算结果!B$19),E395&lt;计算结果!B$20),"买","卖"),F394)</f>
        <v>卖</v>
      </c>
      <c r="G395" s="4" t="str">
        <f t="shared" ca="1" si="18"/>
        <v/>
      </c>
      <c r="H395" s="3">
        <f ca="1">IF(F394="买",B395/B394-1,计算结果!B$21*(计算结果!B$22*(B395/B394-1)+(1-计算结果!B$22)*(K395/K394-1-IF(G395=1,计算结果!B$16,0))))-IF(AND(计算结果!B$21=0,G395=1),计算结果!B$16,0)</f>
        <v>4.2179854901291947E-4</v>
      </c>
      <c r="I395" s="2">
        <f t="shared" ca="1" si="19"/>
        <v>2.2741463853410528</v>
      </c>
      <c r="J395" s="3">
        <f ca="1">1-I395/MAX(I$2:I395)</f>
        <v>0.27509535098934224</v>
      </c>
      <c r="K395" s="21">
        <v>118.59</v>
      </c>
      <c r="L395" s="37">
        <v>0.77739999999999998</v>
      </c>
    </row>
    <row r="396" spans="1:12" x14ac:dyDescent="0.15">
      <c r="A396" s="1">
        <v>39675</v>
      </c>
      <c r="B396" s="16">
        <v>1.7866</v>
      </c>
      <c r="C396" s="3">
        <f t="shared" si="20"/>
        <v>5.1760999212331349E-3</v>
      </c>
      <c r="D396" s="3">
        <f>IFERROR(1-B396/MAX(B$2:B396),0)</f>
        <v>0.53963100391671825</v>
      </c>
      <c r="E396" s="3">
        <f ca="1">IFERROR(B396/AVERAGE(OFFSET(B396,0,0,-计算结果!B$17,1))-1,B396/AVERAGE(OFFSET(B396,0,0,-ROW(),1))-1)</f>
        <v>-0.3802217049215888</v>
      </c>
      <c r="F396" s="4" t="str">
        <f ca="1">IF(MONTH(A396)&lt;&gt;MONTH(A397),IF(OR(AND(E396&lt;计算结果!B$18,E396&gt;计算结果!B$19),E396&lt;计算结果!B$20),"买","卖"),F395)</f>
        <v>卖</v>
      </c>
      <c r="G396" s="4" t="str">
        <f t="shared" ca="1" si="18"/>
        <v/>
      </c>
      <c r="H396" s="3">
        <f ca="1">IF(F395="买",B396/B395-1,计算结果!B$21*(计算结果!B$22*(B396/B395-1)+(1-计算结果!B$22)*(K396/K395-1-IF(G396=1,计算结果!B$16,0))))-IF(AND(计算结果!B$21=0,G396=1),计算结果!B$16,0)</f>
        <v>-1.0118897040223285E-3</v>
      </c>
      <c r="I396" s="2">
        <f t="shared" ca="1" si="19"/>
        <v>2.2718452000282867</v>
      </c>
      <c r="J396" s="3">
        <f ca="1">1-I396/MAX(I$2:I396)</f>
        <v>0.27582887454007399</v>
      </c>
      <c r="K396" s="21">
        <v>118.47</v>
      </c>
      <c r="L396" s="37">
        <v>0.78659999999999997</v>
      </c>
    </row>
    <row r="397" spans="1:12" x14ac:dyDescent="0.15">
      <c r="A397" s="1">
        <v>39678</v>
      </c>
      <c r="B397" s="16">
        <v>1.6316999999999999</v>
      </c>
      <c r="C397" s="3">
        <f t="shared" si="20"/>
        <v>-8.6700996305832279E-2</v>
      </c>
      <c r="D397" s="3">
        <f>IFERROR(1-B397/MAX(B$2:B397),0)</f>
        <v>0.57954545454545459</v>
      </c>
      <c r="E397" s="3">
        <f ca="1">IFERROR(B397/AVERAGE(OFFSET(B397,0,0,-计算结果!B$17,1))-1,B397/AVERAGE(OFFSET(B397,0,0,-ROW(),1))-1)</f>
        <v>-0.43366982937812326</v>
      </c>
      <c r="F397" s="4" t="str">
        <f ca="1">IF(MONTH(A397)&lt;&gt;MONTH(A398),IF(OR(AND(E397&lt;计算结果!B$18,E397&gt;计算结果!B$19),E397&lt;计算结果!B$20),"买","卖"),F396)</f>
        <v>卖</v>
      </c>
      <c r="G397" s="4" t="str">
        <f t="shared" ca="1" si="18"/>
        <v/>
      </c>
      <c r="H397" s="3">
        <f ca="1">IF(F396="买",B397/B396-1,计算结果!B$21*(计算结果!B$22*(B397/B396-1)+(1-计算结果!B$22)*(K397/K396-1-IF(G397=1,计算结果!B$16,0))))-IF(AND(计算结果!B$21=0,G397=1),计算结果!B$16,0)</f>
        <v>1.6881911032329278E-3</v>
      </c>
      <c r="I397" s="2">
        <f t="shared" ca="1" si="19"/>
        <v>2.2756805088828971</v>
      </c>
      <c r="J397" s="3">
        <f ca="1">1-I397/MAX(I$2:I397)</f>
        <v>0.27460633528885425</v>
      </c>
      <c r="K397" s="21">
        <v>118.67</v>
      </c>
      <c r="L397" s="37">
        <v>0.63170000000000004</v>
      </c>
    </row>
    <row r="398" spans="1:12" x14ac:dyDescent="0.15">
      <c r="A398" s="1">
        <v>39679</v>
      </c>
      <c r="B398" s="16">
        <v>1.6497999999999999</v>
      </c>
      <c r="C398" s="3">
        <f t="shared" si="20"/>
        <v>1.1092725378439638E-2</v>
      </c>
      <c r="D398" s="3">
        <f>IFERROR(1-B398/MAX(B$2:B398),0)</f>
        <v>0.5748814677386106</v>
      </c>
      <c r="E398" s="3">
        <f ca="1">IFERROR(B398/AVERAGE(OFFSET(B398,0,0,-计算结果!B$17,1))-1,B398/AVERAGE(OFFSET(B398,0,0,-ROW(),1))-1)</f>
        <v>-0.42717310959641919</v>
      </c>
      <c r="F398" s="4" t="str">
        <f ca="1">IF(MONTH(A398)&lt;&gt;MONTH(A399),IF(OR(AND(E398&lt;计算结果!B$18,E398&gt;计算结果!B$19),E398&lt;计算结果!B$20),"买","卖"),F397)</f>
        <v>卖</v>
      </c>
      <c r="G398" s="4" t="str">
        <f t="shared" ca="1" si="18"/>
        <v/>
      </c>
      <c r="H398" s="3">
        <f ca="1">IF(F397="买",B398/B397-1,计算结果!B$21*(计算结果!B$22*(B398/B397-1)+(1-计算结果!B$22)*(K398/K397-1-IF(G398=1,计算结果!B$16,0))))-IF(AND(计算结果!B$21=0,G398=1),计算结果!B$16,0)</f>
        <v>1.1797421420747245E-3</v>
      </c>
      <c r="I398" s="2">
        <f t="shared" ca="1" si="19"/>
        <v>2.2783652250811244</v>
      </c>
      <c r="J398" s="3">
        <f ca="1">1-I398/MAX(I$2:I398)</f>
        <v>0.27375055781300051</v>
      </c>
      <c r="K398" s="21">
        <v>118.81</v>
      </c>
      <c r="L398" s="37">
        <v>0.64980000000000004</v>
      </c>
    </row>
    <row r="399" spans="1:12" x14ac:dyDescent="0.15">
      <c r="A399" s="1">
        <v>39680</v>
      </c>
      <c r="B399" s="16">
        <v>1.7850999999999999</v>
      </c>
      <c r="C399" s="3">
        <f t="shared" si="20"/>
        <v>8.2009940598860354E-2</v>
      </c>
      <c r="D399" s="3">
        <f>IFERROR(1-B399/MAX(B$2:B399),0)</f>
        <v>0.54001752216037935</v>
      </c>
      <c r="E399" s="3">
        <f ca="1">IFERROR(B399/AVERAGE(OFFSET(B399,0,0,-计算结果!B$17,1))-1,B399/AVERAGE(OFFSET(B399,0,0,-ROW(),1))-1)</f>
        <v>-0.38004572959751526</v>
      </c>
      <c r="F399" s="4" t="str">
        <f ca="1">IF(MONTH(A399)&lt;&gt;MONTH(A400),IF(OR(AND(E399&lt;计算结果!B$18,E399&gt;计算结果!B$19),E399&lt;计算结果!B$20),"买","卖"),F398)</f>
        <v>卖</v>
      </c>
      <c r="G399" s="4" t="str">
        <f t="shared" ca="1" si="18"/>
        <v/>
      </c>
      <c r="H399" s="3">
        <f ca="1">IF(F398="买",B399/B398-1,计算结果!B$21*(计算结果!B$22*(B399/B398-1)+(1-计算结果!B$22)*(K399/K398-1-IF(G399=1,计算结果!B$16,0))))-IF(AND(计算结果!B$21=0,G399=1),计算结果!B$16,0)</f>
        <v>0</v>
      </c>
      <c r="I399" s="2">
        <f t="shared" ca="1" si="19"/>
        <v>2.2783652250811244</v>
      </c>
      <c r="J399" s="3">
        <f ca="1">1-I399/MAX(I$2:I399)</f>
        <v>0.27375055781300051</v>
      </c>
      <c r="K399" s="21">
        <v>118.81</v>
      </c>
      <c r="L399" s="37">
        <v>0.78510000000000002</v>
      </c>
    </row>
    <row r="400" spans="1:12" x14ac:dyDescent="0.15">
      <c r="A400" s="1">
        <v>39681</v>
      </c>
      <c r="B400" s="16">
        <v>1.7149999999999999</v>
      </c>
      <c r="C400" s="3">
        <f t="shared" si="20"/>
        <v>-3.9269508710996659E-2</v>
      </c>
      <c r="D400" s="3">
        <f>IFERROR(1-B400/MAX(B$2:B400),0)</f>
        <v>0.55808080808080818</v>
      </c>
      <c r="E400" s="3">
        <f ca="1">IFERROR(B400/AVERAGE(OFFSET(B400,0,0,-计算结果!B$17,1))-1,B400/AVERAGE(OFFSET(B400,0,0,-ROW(),1))-1)</f>
        <v>-0.40420058850390894</v>
      </c>
      <c r="F400" s="4" t="str">
        <f ca="1">IF(MONTH(A400)&lt;&gt;MONTH(A401),IF(OR(AND(E400&lt;计算结果!B$18,E400&gt;计算结果!B$19),E400&lt;计算结果!B$20),"买","卖"),F399)</f>
        <v>卖</v>
      </c>
      <c r="G400" s="4" t="str">
        <f t="shared" ca="1" si="18"/>
        <v/>
      </c>
      <c r="H400" s="3">
        <f ca="1">IF(F399="买",B400/B399-1,计算结果!B$21*(计算结果!B$22*(B400/B399-1)+(1-计算结果!B$22)*(K400/K399-1-IF(G400=1,计算结果!B$16,0))))-IF(AND(计算结果!B$21=0,G400=1),计算结果!B$16,0)</f>
        <v>-4.2083999663322658E-4</v>
      </c>
      <c r="I400" s="2">
        <f t="shared" ca="1" si="19"/>
        <v>2.2774063978674719</v>
      </c>
      <c r="J400" s="3">
        <f ca="1">1-I400/MAX(I$2:I400)</f>
        <v>0.27405619262580538</v>
      </c>
      <c r="K400" s="21">
        <v>118.76</v>
      </c>
      <c r="L400" s="37">
        <v>0.71499999999999997</v>
      </c>
    </row>
    <row r="401" spans="1:12" x14ac:dyDescent="0.15">
      <c r="A401" s="1">
        <v>39682</v>
      </c>
      <c r="B401" s="16">
        <v>1.7212000000000001</v>
      </c>
      <c r="C401" s="3">
        <f t="shared" si="20"/>
        <v>3.6151603498544294E-3</v>
      </c>
      <c r="D401" s="3">
        <f>IFERROR(1-B401/MAX(B$2:B401),0)</f>
        <v>0.55648319934034218</v>
      </c>
      <c r="E401" s="3">
        <f ca="1">IFERROR(B401/AVERAGE(OFFSET(B401,0,0,-计算结果!B$17,1))-1,B401/AVERAGE(OFFSET(B401,0,0,-ROW(),1))-1)</f>
        <v>-0.40184133769532016</v>
      </c>
      <c r="F401" s="4" t="str">
        <f ca="1">IF(MONTH(A401)&lt;&gt;MONTH(A402),IF(OR(AND(E401&lt;计算结果!B$18,E401&gt;计算结果!B$19),E401&lt;计算结果!B$20),"买","卖"),F400)</f>
        <v>卖</v>
      </c>
      <c r="G401" s="4" t="str">
        <f t="shared" ca="1" si="18"/>
        <v/>
      </c>
      <c r="H401" s="3">
        <f ca="1">IF(F400="买",B401/B400-1,计算结果!B$21*(计算结果!B$22*(B401/B400-1)+(1-计算结果!B$22)*(K401/K400-1-IF(G401=1,计算结果!B$16,0))))-IF(AND(计算结果!B$21=0,G401=1),计算结果!B$16,0)</f>
        <v>2.1050858875042433E-3</v>
      </c>
      <c r="I401" s="2">
        <f t="shared" ca="1" si="19"/>
        <v>2.2822005339357347</v>
      </c>
      <c r="J401" s="3">
        <f ca="1">1-I401/MAX(I$2:I401)</f>
        <v>0.27252801856178088</v>
      </c>
      <c r="K401" s="21">
        <v>119.01</v>
      </c>
      <c r="L401" s="37">
        <v>0.72119999999999995</v>
      </c>
    </row>
    <row r="402" spans="1:12" x14ac:dyDescent="0.15">
      <c r="A402" s="1">
        <v>39685</v>
      </c>
      <c r="B402" s="16">
        <v>1.7536</v>
      </c>
      <c r="C402" s="3">
        <f t="shared" si="20"/>
        <v>1.8824076225888886E-2</v>
      </c>
      <c r="D402" s="3">
        <f>IFERROR(1-B402/MAX(B$2:B402),0)</f>
        <v>0.54813440527726232</v>
      </c>
      <c r="E402" s="3">
        <f ca="1">IFERROR(B402/AVERAGE(OFFSET(B402,0,0,-计算结果!B$17,1))-1,B402/AVERAGE(OFFSET(B402,0,0,-ROW(),1))-1)</f>
        <v>-0.39033601618518643</v>
      </c>
      <c r="F402" s="4" t="str">
        <f ca="1">IF(MONTH(A402)&lt;&gt;MONTH(A403),IF(OR(AND(E402&lt;计算结果!B$18,E402&gt;计算结果!B$19),E402&lt;计算结果!B$20),"买","卖"),F401)</f>
        <v>卖</v>
      </c>
      <c r="G402" s="4" t="str">
        <f t="shared" ca="1" si="18"/>
        <v/>
      </c>
      <c r="H402" s="3">
        <f ca="1">IF(F401="买",B402/B401-1,计算结果!B$21*(计算结果!B$22*(B402/B401-1)+(1-计算结果!B$22)*(K402/K401-1-IF(G402=1,计算结果!B$16,0))))-IF(AND(计算结果!B$21=0,G402=1),计算结果!B$16,0)</f>
        <v>-1.0923451810772589E-3</v>
      </c>
      <c r="I402" s="2">
        <f t="shared" ca="1" si="19"/>
        <v>2.279707583180238</v>
      </c>
      <c r="J402" s="3">
        <f ca="1">1-I402/MAX(I$2:I402)</f>
        <v>0.27332266907507363</v>
      </c>
      <c r="K402" s="21">
        <v>118.88</v>
      </c>
      <c r="L402" s="37">
        <v>0.75360000000000005</v>
      </c>
    </row>
    <row r="403" spans="1:12" x14ac:dyDescent="0.15">
      <c r="A403" s="1">
        <v>39686</v>
      </c>
      <c r="B403" s="16">
        <v>1.6217999999999999</v>
      </c>
      <c r="C403" s="3">
        <f t="shared" si="20"/>
        <v>-7.515967153284675E-2</v>
      </c>
      <c r="D403" s="3">
        <f>IFERROR(1-B403/MAX(B$2:B403),0)</f>
        <v>0.58209647495361783</v>
      </c>
      <c r="E403" s="3">
        <f ca="1">IFERROR(B403/AVERAGE(OFFSET(B403,0,0,-计算结果!B$17,1))-1,B403/AVERAGE(OFFSET(B403,0,0,-ROW(),1))-1)</f>
        <v>-0.4357655420702492</v>
      </c>
      <c r="F403" s="4" t="str">
        <f ca="1">IF(MONTH(A403)&lt;&gt;MONTH(A404),IF(OR(AND(E403&lt;计算结果!B$18,E403&gt;计算结果!B$19),E403&lt;计算结果!B$20),"买","卖"),F402)</f>
        <v>卖</v>
      </c>
      <c r="G403" s="4" t="str">
        <f t="shared" ca="1" si="18"/>
        <v/>
      </c>
      <c r="H403" s="3">
        <f ca="1">IF(F402="买",B403/B402-1,计算结果!B$21*(计算结果!B$22*(B403/B402-1)+(1-计算结果!B$22)*(K403/K402-1-IF(G403=1,计算结果!B$16,0))))-IF(AND(计算结果!B$21=0,G403=1),计算结果!B$16,0)</f>
        <v>-6.7294751009416842E-4</v>
      </c>
      <c r="I403" s="2">
        <f t="shared" ca="1" si="19"/>
        <v>2.2781734596383942</v>
      </c>
      <c r="J403" s="3">
        <f ca="1">1-I403/MAX(I$2:I403)</f>
        <v>0.27381168477556139</v>
      </c>
      <c r="K403" s="21">
        <v>118.8</v>
      </c>
      <c r="L403" s="37">
        <v>0.62180000000000002</v>
      </c>
    </row>
    <row r="404" spans="1:12" x14ac:dyDescent="0.15">
      <c r="A404" s="1">
        <v>39687</v>
      </c>
      <c r="B404" s="16">
        <v>1.6475</v>
      </c>
      <c r="C404" s="3">
        <f t="shared" si="20"/>
        <v>1.5846590208410394E-2</v>
      </c>
      <c r="D404" s="3">
        <f>IFERROR(1-B404/MAX(B$2:B404),0)</f>
        <v>0.57547412904555761</v>
      </c>
      <c r="E404" s="3">
        <f ca="1">IFERROR(B404/AVERAGE(OFFSET(B404,0,0,-计算结果!B$17,1))-1,B404/AVERAGE(OFFSET(B404,0,0,-ROW(),1))-1)</f>
        <v>-0.42645379602294919</v>
      </c>
      <c r="F404" s="4" t="str">
        <f ca="1">IF(MONTH(A404)&lt;&gt;MONTH(A405),IF(OR(AND(E404&lt;计算结果!B$18,E404&gt;计算结果!B$19),E404&lt;计算结果!B$20),"买","卖"),F403)</f>
        <v>卖</v>
      </c>
      <c r="G404" s="4" t="str">
        <f t="shared" ca="1" si="18"/>
        <v/>
      </c>
      <c r="H404" s="3">
        <f ca="1">IF(F403="买",B404/B403-1,计算结果!B$21*(计算结果!B$22*(B404/B403-1)+(1-计算结果!B$22)*(K404/K403-1-IF(G404=1,计算结果!B$16,0))))-IF(AND(计算结果!B$21=0,G404=1),计算结果!B$16,0)</f>
        <v>8.4175084175086567E-4</v>
      </c>
      <c r="I404" s="2">
        <f t="shared" ca="1" si="19"/>
        <v>2.2800911140656992</v>
      </c>
      <c r="J404" s="3">
        <f ca="1">1-I404/MAX(I$2:I404)</f>
        <v>0.27320041514995164</v>
      </c>
      <c r="K404" s="21">
        <v>118.9</v>
      </c>
      <c r="L404" s="37">
        <v>0.64749999999999996</v>
      </c>
    </row>
    <row r="405" spans="1:12" x14ac:dyDescent="0.15">
      <c r="A405" s="1">
        <v>39688</v>
      </c>
      <c r="B405" s="16">
        <v>1.6656</v>
      </c>
      <c r="C405" s="3">
        <f t="shared" si="20"/>
        <v>1.0986342943854366E-2</v>
      </c>
      <c r="D405" s="3">
        <f>IFERROR(1-B405/MAX(B$2:B405),0)</f>
        <v>0.57081014223871374</v>
      </c>
      <c r="E405" s="3">
        <f ca="1">IFERROR(B405/AVERAGE(OFFSET(B405,0,0,-计算结果!B$17,1))-1,B405/AVERAGE(OFFSET(B405,0,0,-ROW(),1))-1)</f>
        <v>-0.41972270788843835</v>
      </c>
      <c r="F405" s="4" t="str">
        <f ca="1">IF(MONTH(A405)&lt;&gt;MONTH(A406),IF(OR(AND(E405&lt;计算结果!B$18,E405&gt;计算结果!B$19),E405&lt;计算结果!B$20),"买","卖"),F404)</f>
        <v>卖</v>
      </c>
      <c r="G405" s="4" t="str">
        <f t="shared" ca="1" si="18"/>
        <v/>
      </c>
      <c r="H405" s="3">
        <f ca="1">IF(F404="买",B405/B404-1,计算结果!B$21*(计算结果!B$22*(B405/B404-1)+(1-计算结果!B$22)*(K405/K404-1-IF(G405=1,计算结果!B$16,0))))-IF(AND(计算结果!B$21=0,G405=1),计算结果!B$16,0)</f>
        <v>5.8873002523118778E-4</v>
      </c>
      <c r="I405" s="2">
        <f t="shared" ca="1" si="19"/>
        <v>2.2814334721648124</v>
      </c>
      <c r="J405" s="3">
        <f ca="1">1-I405/MAX(I$2:I405)</f>
        <v>0.27277252641202487</v>
      </c>
      <c r="K405" s="21">
        <v>118.97</v>
      </c>
      <c r="L405" s="37">
        <v>0.66559999999999997</v>
      </c>
    </row>
    <row r="406" spans="1:12" x14ac:dyDescent="0.15">
      <c r="A406" s="1">
        <v>39689</v>
      </c>
      <c r="B406" s="16">
        <v>1.6937</v>
      </c>
      <c r="C406" s="3">
        <f t="shared" si="20"/>
        <v>1.6870797310278629E-2</v>
      </c>
      <c r="D406" s="3">
        <f>IFERROR(1-B406/MAX(B$2:B406),0)</f>
        <v>0.56356936714079575</v>
      </c>
      <c r="E406" s="3">
        <f ca="1">IFERROR(B406/AVERAGE(OFFSET(B406,0,0,-计算结果!B$17,1))-1,B406/AVERAGE(OFFSET(B406,0,0,-ROW(),1))-1)</f>
        <v>-0.4094728865720586</v>
      </c>
      <c r="F406" s="4" t="str">
        <f ca="1">IF(MONTH(A406)&lt;&gt;MONTH(A407),IF(OR(AND(E406&lt;计算结果!B$18,E406&gt;计算结果!B$19),E406&lt;计算结果!B$20),"买","卖"),F405)</f>
        <v>卖</v>
      </c>
      <c r="G406" s="4" t="str">
        <f t="shared" ca="1" si="18"/>
        <v/>
      </c>
      <c r="H406" s="3">
        <f ca="1">IF(F405="买",B406/B405-1,计算结果!B$21*(计算结果!B$22*(B406/B405-1)+(1-计算结果!B$22)*(K406/K405-1-IF(G406=1,计算结果!B$16,0))))-IF(AND(计算结果!B$21=0,G406=1),计算结果!B$16,0)</f>
        <v>2.1013700933008028E-3</v>
      </c>
      <c r="I406" s="2">
        <f t="shared" ca="1" si="19"/>
        <v>2.2862276082330748</v>
      </c>
      <c r="J406" s="3">
        <f ca="1">1-I406/MAX(I$2:I406)</f>
        <v>0.27124435234800048</v>
      </c>
      <c r="K406" s="21">
        <v>119.22</v>
      </c>
      <c r="L406" s="37">
        <v>0.69369999999999998</v>
      </c>
    </row>
    <row r="407" spans="1:12" x14ac:dyDescent="0.15">
      <c r="A407" s="1">
        <v>39692</v>
      </c>
      <c r="B407" s="16">
        <v>1.6686999999999999</v>
      </c>
      <c r="C407" s="3">
        <f t="shared" si="20"/>
        <v>-1.4760583338253586E-2</v>
      </c>
      <c r="D407" s="3">
        <f>IFERROR(1-B407/MAX(B$2:B407),0)</f>
        <v>0.57001133786848079</v>
      </c>
      <c r="E407" s="3">
        <f ca="1">IFERROR(B407/AVERAGE(OFFSET(B407,0,0,-计算结果!B$17,1))-1,B407/AVERAGE(OFFSET(B407,0,0,-ROW(),1))-1)</f>
        <v>-0.41768077849874452</v>
      </c>
      <c r="F407" s="4" t="str">
        <f ca="1">IF(MONTH(A407)&lt;&gt;MONTH(A408),IF(OR(AND(E407&lt;计算结果!B$18,E407&gt;计算结果!B$19),E407&lt;计算结果!B$20),"买","卖"),F406)</f>
        <v>卖</v>
      </c>
      <c r="G407" s="4" t="str">
        <f t="shared" ca="1" si="18"/>
        <v/>
      </c>
      <c r="H407" s="3">
        <f ca="1">IF(F406="买",B407/B406-1,计算结果!B$21*(计算结果!B$22*(B407/B406-1)+(1-计算结果!B$22)*(K407/K406-1-IF(G407=1,计算结果!B$16,0))))-IF(AND(计算结果!B$21=0,G407=1),计算结果!B$16,0)</f>
        <v>0</v>
      </c>
      <c r="I407" s="2">
        <f t="shared" ca="1" si="19"/>
        <v>2.2862276082330748</v>
      </c>
      <c r="J407" s="3">
        <f ca="1">1-I407/MAX(I$2:I407)</f>
        <v>0.27124435234800048</v>
      </c>
      <c r="K407" s="21">
        <v>119.22</v>
      </c>
      <c r="L407" s="37">
        <v>0.66869999999999996</v>
      </c>
    </row>
    <row r="408" spans="1:12" x14ac:dyDescent="0.15">
      <c r="A408" s="1">
        <v>39693</v>
      </c>
      <c r="B408" s="16">
        <v>1.6813</v>
      </c>
      <c r="C408" s="3">
        <f t="shared" si="20"/>
        <v>7.5507880385929926E-3</v>
      </c>
      <c r="D408" s="3">
        <f>IFERROR(1-B408/MAX(B$2:B408),0)</f>
        <v>0.56676458462172752</v>
      </c>
      <c r="E408" s="3">
        <f ca="1">IFERROR(B408/AVERAGE(OFFSET(B408,0,0,-计算结果!B$17,1))-1,B408/AVERAGE(OFFSET(B408,0,0,-ROW(),1))-1)</f>
        <v>-0.41271292909735524</v>
      </c>
      <c r="F408" s="4" t="str">
        <f ca="1">IF(MONTH(A408)&lt;&gt;MONTH(A409),IF(OR(AND(E408&lt;计算结果!B$18,E408&gt;计算结果!B$19),E408&lt;计算结果!B$20),"买","卖"),F407)</f>
        <v>卖</v>
      </c>
      <c r="G408" s="4" t="str">
        <f t="shared" ca="1" si="18"/>
        <v/>
      </c>
      <c r="H408" s="3">
        <f ca="1">IF(F407="买",B408/B407-1,计算结果!B$21*(计算结果!B$22*(B408/B407-1)+(1-计算结果!B$22)*(K408/K407-1-IF(G408=1,计算结果!B$16,0))))-IF(AND(计算结果!B$21=0,G408=1),计算结果!B$16,0)</f>
        <v>2.0130850528434774E-3</v>
      </c>
      <c r="I408" s="2">
        <f t="shared" ca="1" si="19"/>
        <v>2.2908299788586071</v>
      </c>
      <c r="J408" s="3">
        <f ca="1">1-I408/MAX(I$2:I408)</f>
        <v>0.26977730524653687</v>
      </c>
      <c r="K408" s="21">
        <v>119.46</v>
      </c>
      <c r="L408" s="37">
        <v>0.68130000000000002</v>
      </c>
    </row>
    <row r="409" spans="1:12" x14ac:dyDescent="0.15">
      <c r="A409" s="1">
        <v>39694</v>
      </c>
      <c r="B409" s="16">
        <v>1.7149000000000001</v>
      </c>
      <c r="C409" s="3">
        <f t="shared" si="20"/>
        <v>1.9984535775887657E-2</v>
      </c>
      <c r="D409" s="3">
        <f>IFERROR(1-B409/MAX(B$2:B409),0)</f>
        <v>0.55810657596371871</v>
      </c>
      <c r="E409" s="3">
        <f ca="1">IFERROR(B409/AVERAGE(OFFSET(B409,0,0,-计算结果!B$17,1))-1,B409/AVERAGE(OFFSET(B409,0,0,-ROW(),1))-1)</f>
        <v>-0.40041210232009594</v>
      </c>
      <c r="F409" s="4" t="str">
        <f ca="1">IF(MONTH(A409)&lt;&gt;MONTH(A410),IF(OR(AND(E409&lt;计算结果!B$18,E409&gt;计算结果!B$19),E409&lt;计算结果!B$20),"买","卖"),F408)</f>
        <v>卖</v>
      </c>
      <c r="G409" s="4" t="str">
        <f t="shared" ca="1" si="18"/>
        <v/>
      </c>
      <c r="H409" s="3">
        <f ca="1">IF(F408="买",B409/B408-1,计算结果!B$21*(计算结果!B$22*(B409/B408-1)+(1-计算结果!B$22)*(K409/K408-1-IF(G409=1,计算结果!B$16,0))))-IF(AND(计算结果!B$21=0,G409=1),计算结果!B$16,0)</f>
        <v>9.2081031307555961E-4</v>
      </c>
      <c r="I409" s="2">
        <f t="shared" ca="1" si="19"/>
        <v>2.2929393987286426</v>
      </c>
      <c r="J409" s="3">
        <f ca="1">1-I409/MAX(I$2:I409)</f>
        <v>0.26910490865836612</v>
      </c>
      <c r="K409" s="21">
        <v>119.57</v>
      </c>
      <c r="L409" s="37">
        <v>0.71489999999999998</v>
      </c>
    </row>
    <row r="410" spans="1:12" x14ac:dyDescent="0.15">
      <c r="A410" s="1">
        <v>39695</v>
      </c>
      <c r="B410" s="16">
        <v>1.7223000000000002</v>
      </c>
      <c r="C410" s="3">
        <f t="shared" si="20"/>
        <v>4.315120415184559E-3</v>
      </c>
      <c r="D410" s="3">
        <f>IFERROR(1-B410/MAX(B$2:B410),0)</f>
        <v>0.556199752628324</v>
      </c>
      <c r="E410" s="3">
        <f ca="1">IFERROR(B410/AVERAGE(OFFSET(B410,0,0,-计算结果!B$17,1))-1,B410/AVERAGE(OFFSET(B410,0,0,-ROW(),1))-1)</f>
        <v>-0.39734064267801983</v>
      </c>
      <c r="F410" s="4" t="str">
        <f ca="1">IF(MONTH(A410)&lt;&gt;MONTH(A411),IF(OR(AND(E410&lt;计算结果!B$18,E410&gt;计算结果!B$19),E410&lt;计算结果!B$20),"买","卖"),F409)</f>
        <v>卖</v>
      </c>
      <c r="G410" s="4" t="str">
        <f t="shared" ca="1" si="18"/>
        <v/>
      </c>
      <c r="H410" s="3">
        <f ca="1">IF(F409="买",B410/B409-1,计算结果!B$21*(计算结果!B$22*(B410/B409-1)+(1-计算结果!B$22)*(K410/K409-1-IF(G410=1,计算结果!B$16,0))))-IF(AND(计算结果!B$21=0,G410=1),计算结果!B$16,0)</f>
        <v>1.505394329681442E-3</v>
      </c>
      <c r="I410" s="2">
        <f t="shared" ca="1" si="19"/>
        <v>2.2963911766977918</v>
      </c>
      <c r="J410" s="3">
        <f ca="1">1-I410/MAX(I$2:I410)</f>
        <v>0.26800462333226838</v>
      </c>
      <c r="K410" s="21">
        <v>119.75</v>
      </c>
      <c r="L410" s="37">
        <v>0.72230000000000005</v>
      </c>
    </row>
    <row r="411" spans="1:12" x14ac:dyDescent="0.15">
      <c r="A411" s="1">
        <v>39696</v>
      </c>
      <c r="B411" s="16">
        <v>1.5985</v>
      </c>
      <c r="C411" s="3">
        <f t="shared" si="20"/>
        <v>-7.1880624745979338E-2</v>
      </c>
      <c r="D411" s="3">
        <f>IFERROR(1-B411/MAX(B$2:B411),0)</f>
        <v>0.58810039167182016</v>
      </c>
      <c r="E411" s="3">
        <f ca="1">IFERROR(B411/AVERAGE(OFFSET(B411,0,0,-计算结果!B$17,1))-1,B411/AVERAGE(OFFSET(B411,0,0,-ROW(),1))-1)</f>
        <v>-0.44003468815110858</v>
      </c>
      <c r="F411" s="4" t="str">
        <f ca="1">IF(MONTH(A411)&lt;&gt;MONTH(A412),IF(OR(AND(E411&lt;计算结果!B$18,E411&gt;计算结果!B$19),E411&lt;计算结果!B$20),"买","卖"),F410)</f>
        <v>卖</v>
      </c>
      <c r="G411" s="4" t="str">
        <f t="shared" ca="1" si="18"/>
        <v/>
      </c>
      <c r="H411" s="3">
        <f ca="1">IF(F410="买",B411/B410-1,计算结果!B$21*(计算结果!B$22*(B411/B410-1)+(1-计算结果!B$22)*(K411/K410-1-IF(G411=1,计算结果!B$16,0))))-IF(AND(计算结果!B$21=0,G411=1),计算结果!B$16,0)</f>
        <v>1.670146137787043E-3</v>
      </c>
      <c r="I411" s="2">
        <f t="shared" ca="1" si="19"/>
        <v>2.3002264855524017</v>
      </c>
      <c r="J411" s="3">
        <f ca="1">1-I411/MAX(I$2:I411)</f>
        <v>0.26678208408104886</v>
      </c>
      <c r="K411" s="21">
        <v>119.95</v>
      </c>
      <c r="L411" s="37">
        <v>0.59850000000000003</v>
      </c>
    </row>
    <row r="412" spans="1:12" x14ac:dyDescent="0.15">
      <c r="A412" s="1">
        <v>39699</v>
      </c>
      <c r="B412" s="16">
        <v>1.5310999999999999</v>
      </c>
      <c r="C412" s="3">
        <f t="shared" si="20"/>
        <v>-4.2164529246168314E-2</v>
      </c>
      <c r="D412" s="3">
        <f>IFERROR(1-B412/MAX(B$2:B412),0)</f>
        <v>0.60546794475365906</v>
      </c>
      <c r="E412" s="3">
        <f ca="1">IFERROR(B412/AVERAGE(OFFSET(B412,0,0,-计算结果!B$17,1))-1,B412/AVERAGE(OFFSET(B412,0,0,-ROW(),1))-1)</f>
        <v>-0.46298813031478736</v>
      </c>
      <c r="F412" s="4" t="str">
        <f ca="1">IF(MONTH(A412)&lt;&gt;MONTH(A413),IF(OR(AND(E412&lt;计算结果!B$18,E412&gt;计算结果!B$19),E412&lt;计算结果!B$20),"买","卖"),F411)</f>
        <v>卖</v>
      </c>
      <c r="G412" s="4" t="str">
        <f t="shared" ca="1" si="18"/>
        <v/>
      </c>
      <c r="H412" s="3">
        <f ca="1">IF(F411="买",B412/B411-1,计算结果!B$21*(计算结果!B$22*(B412/B411-1)+(1-计算结果!B$22)*(K412/K411-1-IF(G412=1,计算结果!B$16,0))))-IF(AND(计算结果!B$21=0,G412=1),计算结果!B$16,0)</f>
        <v>1.0004168403501268E-3</v>
      </c>
      <c r="I412" s="2">
        <f t="shared" ca="1" si="19"/>
        <v>2.3025276708651679</v>
      </c>
      <c r="J412" s="3">
        <f ca="1">1-I412/MAX(I$2:I412)</f>
        <v>0.26604856053031711</v>
      </c>
      <c r="K412" s="21">
        <v>120.07</v>
      </c>
      <c r="L412" s="37">
        <v>0.53110000000000002</v>
      </c>
    </row>
    <row r="413" spans="1:12" x14ac:dyDescent="0.15">
      <c r="A413" s="1">
        <v>39700</v>
      </c>
      <c r="B413" s="16">
        <v>1.5632000000000001</v>
      </c>
      <c r="C413" s="3">
        <f t="shared" si="20"/>
        <v>2.0965319051662323E-2</v>
      </c>
      <c r="D413" s="3">
        <f>IFERROR(1-B413/MAX(B$2:B413),0)</f>
        <v>0.59719645433931134</v>
      </c>
      <c r="E413" s="3">
        <f ca="1">IFERROR(B413/AVERAGE(OFFSET(B413,0,0,-计算结果!B$17,1))-1,B413/AVERAGE(OFFSET(B413,0,0,-ROW(),1))-1)</f>
        <v>-0.45105520584779502</v>
      </c>
      <c r="F413" s="4" t="str">
        <f ca="1">IF(MONTH(A413)&lt;&gt;MONTH(A414),IF(OR(AND(E413&lt;计算结果!B$18,E413&gt;计算结果!B$19),E413&lt;计算结果!B$20),"买","卖"),F412)</f>
        <v>卖</v>
      </c>
      <c r="G413" s="4" t="str">
        <f t="shared" ca="1" si="18"/>
        <v/>
      </c>
      <c r="H413" s="3">
        <f ca="1">IF(F412="买",B413/B412-1,计算结果!B$21*(计算结果!B$22*(B413/B412-1)+(1-计算结果!B$22)*(K413/K412-1-IF(G413=1,计算结果!B$16,0))))-IF(AND(计算结果!B$21=0,G413=1),计算结果!B$16,0)</f>
        <v>2.1654035146165818E-3</v>
      </c>
      <c r="I413" s="2">
        <f t="shared" ca="1" si="19"/>
        <v>2.3075135723761613</v>
      </c>
      <c r="J413" s="3">
        <f ca="1">1-I413/MAX(I$2:I413)</f>
        <v>0.2644592595037315</v>
      </c>
      <c r="K413" s="21">
        <v>120.33</v>
      </c>
      <c r="L413" s="37">
        <v>0.56320000000000003</v>
      </c>
    </row>
    <row r="414" spans="1:12" x14ac:dyDescent="0.15">
      <c r="A414" s="1">
        <v>39701</v>
      </c>
      <c r="B414" s="16">
        <v>1.5819999999999999</v>
      </c>
      <c r="C414" s="3">
        <f t="shared" si="20"/>
        <v>1.202661207778899E-2</v>
      </c>
      <c r="D414" s="3">
        <f>IFERROR(1-B414/MAX(B$2:B414),0)</f>
        <v>0.59235209235209241</v>
      </c>
      <c r="E414" s="3">
        <f ca="1">IFERROR(B414/AVERAGE(OFFSET(B414,0,0,-计算结果!B$17,1))-1,B414/AVERAGE(OFFSET(B414,0,0,-ROW(),1))-1)</f>
        <v>-0.44381537910243818</v>
      </c>
      <c r="F414" s="4" t="str">
        <f ca="1">IF(MONTH(A414)&lt;&gt;MONTH(A415),IF(OR(AND(E414&lt;计算结果!B$18,E414&gt;计算结果!B$19),E414&lt;计算结果!B$20),"买","卖"),F413)</f>
        <v>卖</v>
      </c>
      <c r="G414" s="4" t="str">
        <f t="shared" ca="1" si="18"/>
        <v/>
      </c>
      <c r="H414" s="3">
        <f ca="1">IF(F413="买",B414/B413-1,计算结果!B$21*(计算结果!B$22*(B414/B413-1)+(1-计算结果!B$22)*(K414/K413-1-IF(G414=1,计算结果!B$16,0))))-IF(AND(计算结果!B$21=0,G414=1),计算结果!B$16,0)</f>
        <v>4.9862877088009405E-3</v>
      </c>
      <c r="I414" s="2">
        <f t="shared" ca="1" si="19"/>
        <v>2.3190194989399919</v>
      </c>
      <c r="J414" s="3">
        <f ca="1">1-I414/MAX(I$2:I414)</f>
        <v>0.26079164175007263</v>
      </c>
      <c r="K414" s="21">
        <v>120.93</v>
      </c>
      <c r="L414" s="37">
        <v>0.58199999999999996</v>
      </c>
    </row>
    <row r="415" spans="1:12" x14ac:dyDescent="0.15">
      <c r="A415" s="1">
        <v>39702</v>
      </c>
      <c r="B415" s="16">
        <v>1.5373000000000001</v>
      </c>
      <c r="C415" s="3">
        <f t="shared" si="20"/>
        <v>-2.8255372945638291E-2</v>
      </c>
      <c r="D415" s="3">
        <f>IFERROR(1-B415/MAX(B$2:B415),0)</f>
        <v>0.60387033601319318</v>
      </c>
      <c r="E415" s="3">
        <f ca="1">IFERROR(B415/AVERAGE(OFFSET(B415,0,0,-计算结果!B$17,1))-1,B415/AVERAGE(OFFSET(B415,0,0,-ROW(),1))-1)</f>
        <v>-0.45887946196527729</v>
      </c>
      <c r="F415" s="4" t="str">
        <f ca="1">IF(MONTH(A415)&lt;&gt;MONTH(A416),IF(OR(AND(E415&lt;计算结果!B$18,E415&gt;计算结果!B$19),E415&lt;计算结果!B$20),"买","卖"),F414)</f>
        <v>卖</v>
      </c>
      <c r="G415" s="4" t="str">
        <f t="shared" ca="1" si="18"/>
        <v/>
      </c>
      <c r="H415" s="3">
        <f ca="1">IF(F414="买",B415/B414-1,计算结果!B$21*(计算结果!B$22*(B415/B414-1)+(1-计算结果!B$22)*(K415/K414-1-IF(G415=1,计算结果!B$16,0))))-IF(AND(计算结果!B$21=0,G415=1),计算结果!B$16,0)</f>
        <v>-3.3076986686519927E-4</v>
      </c>
      <c r="I415" s="2">
        <f t="shared" ca="1" si="19"/>
        <v>2.3182524371690696</v>
      </c>
      <c r="J415" s="3">
        <f ca="1">1-I415/MAX(I$2:I415)</f>
        <v>0.26103614960031662</v>
      </c>
      <c r="K415" s="21">
        <v>120.89</v>
      </c>
      <c r="L415" s="37">
        <v>0.5373</v>
      </c>
    </row>
    <row r="416" spans="1:12" x14ac:dyDescent="0.15">
      <c r="A416" s="1">
        <v>39703</v>
      </c>
      <c r="B416" s="16">
        <v>1.5129000000000001</v>
      </c>
      <c r="C416" s="3">
        <f t="shared" si="20"/>
        <v>-1.5871983347427343E-2</v>
      </c>
      <c r="D416" s="3">
        <f>IFERROR(1-B416/MAX(B$2:B416),0)</f>
        <v>0.61015769944341369</v>
      </c>
      <c r="E416" s="3">
        <f ca="1">IFERROR(B416/AVERAGE(OFFSET(B416,0,0,-计算结果!B$17,1))-1,B416/AVERAGE(OFFSET(B416,0,0,-ROW(),1))-1)</f>
        <v>-0.46678235643186472</v>
      </c>
      <c r="F416" s="4" t="str">
        <f ca="1">IF(MONTH(A416)&lt;&gt;MONTH(A417),IF(OR(AND(E416&lt;计算结果!B$18,E416&gt;计算结果!B$19),E416&lt;计算结果!B$20),"买","卖"),F415)</f>
        <v>卖</v>
      </c>
      <c r="G416" s="4" t="str">
        <f t="shared" ref="G416:G479" ca="1" si="21">IF(F415&lt;&gt;F416,1,"")</f>
        <v/>
      </c>
      <c r="H416" s="3">
        <f ca="1">IF(F415="买",B416/B415-1,计算结果!B$21*(计算结果!B$22*(B416/B415-1)+(1-计算结果!B$22)*(K416/K415-1-IF(G416=1,计算结果!B$16,0))))-IF(AND(计算结果!B$21=0,G416=1),计算结果!B$16,0)</f>
        <v>5.1286293324510623E-3</v>
      </c>
      <c r="I416" s="2">
        <f t="shared" ref="I416:I479" ca="1" si="22">IFERROR(I415*(1+H416),I415)</f>
        <v>2.330141894618361</v>
      </c>
      <c r="J416" s="3">
        <f ca="1">1-I416/MAX(I$2:I416)</f>
        <v>0.25724627792153587</v>
      </c>
      <c r="K416" s="21">
        <v>121.51</v>
      </c>
      <c r="L416" s="37">
        <v>0.51290000000000002</v>
      </c>
    </row>
    <row r="417" spans="1:12" x14ac:dyDescent="0.15">
      <c r="A417" s="1">
        <v>39707</v>
      </c>
      <c r="B417" s="16">
        <v>1.4500999999999999</v>
      </c>
      <c r="C417" s="3">
        <f t="shared" si="20"/>
        <v>-4.1509683389516994E-2</v>
      </c>
      <c r="D417" s="3">
        <f>IFERROR(1-B417/MAX(B$2:B417),0)</f>
        <v>0.62633992991135845</v>
      </c>
      <c r="E417" s="3">
        <f ca="1">IFERROR(B417/AVERAGE(OFFSET(B417,0,0,-计算结果!B$17,1))-1,B417/AVERAGE(OFFSET(B417,0,0,-ROW(),1))-1)</f>
        <v>-0.48825799742695863</v>
      </c>
      <c r="F417" s="4" t="str">
        <f ca="1">IF(MONTH(A417)&lt;&gt;MONTH(A418),IF(OR(AND(E417&lt;计算结果!B$18,E417&gt;计算结果!B$19),E417&lt;计算结果!B$20),"买","卖"),F416)</f>
        <v>卖</v>
      </c>
      <c r="G417" s="4" t="str">
        <f t="shared" ca="1" si="21"/>
        <v/>
      </c>
      <c r="H417" s="3">
        <f ca="1">IF(F416="买",B417/B416-1,计算结果!B$21*(计算结果!B$22*(B417/B416-1)+(1-计算结果!B$22)*(K417/K416-1-IF(G417=1,计算结果!B$16,0))))-IF(AND(计算结果!B$21=0,G417=1),计算结果!B$16,0)</f>
        <v>1.6871039420623735E-2</v>
      </c>
      <c r="I417" s="2">
        <f t="shared" ca="1" si="22"/>
        <v>2.3694538103781144</v>
      </c>
      <c r="J417" s="3">
        <f ca="1">1-I417/MAX(I$2:I417)</f>
        <v>0.24471525059653509</v>
      </c>
      <c r="K417" s="21">
        <v>123.56</v>
      </c>
      <c r="L417" s="37">
        <v>0.4501</v>
      </c>
    </row>
    <row r="418" spans="1:12" x14ac:dyDescent="0.15">
      <c r="A418" s="1">
        <v>39708</v>
      </c>
      <c r="B418" s="16">
        <v>1.4176</v>
      </c>
      <c r="C418" s="3">
        <f t="shared" si="20"/>
        <v>-2.2412247431211618E-2</v>
      </c>
      <c r="D418" s="3">
        <f>IFERROR(1-B418/MAX(B$2:B418),0)</f>
        <v>0.63471449185734907</v>
      </c>
      <c r="E418" s="3">
        <f ca="1">IFERROR(B418/AVERAGE(OFFSET(B418,0,0,-计算结果!B$17,1))-1,B418/AVERAGE(OFFSET(B418,0,0,-ROW(),1))-1)</f>
        <v>-0.49908218987689368</v>
      </c>
      <c r="F418" s="4" t="str">
        <f ca="1">IF(MONTH(A418)&lt;&gt;MONTH(A419),IF(OR(AND(E418&lt;计算结果!B$18,E418&gt;计算结果!B$19),E418&lt;计算结果!B$20),"买","卖"),F417)</f>
        <v>卖</v>
      </c>
      <c r="G418" s="4" t="str">
        <f t="shared" ca="1" si="21"/>
        <v/>
      </c>
      <c r="H418" s="3">
        <f ca="1">IF(F417="买",B418/B417-1,计算结果!B$21*(计算结果!B$22*(B418/B417-1)+(1-计算结果!B$22)*(K418/K417-1-IF(G418=1,计算结果!B$16,0))))-IF(AND(计算结果!B$21=0,G418=1),计算结果!B$16,0)</f>
        <v>6.9601812884427794E-3</v>
      </c>
      <c r="I418" s="2">
        <f t="shared" ca="1" si="22"/>
        <v>2.3859456384529376</v>
      </c>
      <c r="J418" s="3">
        <f ca="1">1-I418/MAX(I$2:I418)</f>
        <v>0.23945833181629084</v>
      </c>
      <c r="K418" s="21">
        <v>124.42</v>
      </c>
      <c r="L418" s="37">
        <v>0.41760000000000003</v>
      </c>
    </row>
    <row r="419" spans="1:12" x14ac:dyDescent="0.15">
      <c r="A419" s="1">
        <v>39709</v>
      </c>
      <c r="B419" s="16">
        <v>1.3585</v>
      </c>
      <c r="C419" s="3">
        <f t="shared" si="20"/>
        <v>-4.1690180586907433E-2</v>
      </c>
      <c r="D419" s="3">
        <f>IFERROR(1-B419/MAX(B$2:B419),0)</f>
        <v>0.64994331065759636</v>
      </c>
      <c r="E419" s="3">
        <f ca="1">IFERROR(B419/AVERAGE(OFFSET(B419,0,0,-计算结果!B$17,1))-1,B419/AVERAGE(OFFSET(B419,0,0,-ROW(),1))-1)</f>
        <v>-0.51926473238421378</v>
      </c>
      <c r="F419" s="4" t="str">
        <f ca="1">IF(MONTH(A419)&lt;&gt;MONTH(A420),IF(OR(AND(E419&lt;计算结果!B$18,E419&gt;计算结果!B$19),E419&lt;计算结果!B$20),"买","卖"),F418)</f>
        <v>卖</v>
      </c>
      <c r="G419" s="4" t="str">
        <f t="shared" ca="1" si="21"/>
        <v/>
      </c>
      <c r="H419" s="3">
        <f ca="1">IF(F418="买",B419/B418-1,计算结果!B$21*(计算结果!B$22*(B419/B418-1)+(1-计算结果!B$22)*(K419/K418-1-IF(G419=1,计算结果!B$16,0))))-IF(AND(计算结果!B$21=0,G419=1),计算结果!B$16,0)</f>
        <v>-1.7682044687349352E-3</v>
      </c>
      <c r="I419" s="2">
        <f t="shared" ca="1" si="22"/>
        <v>2.3817267987128665</v>
      </c>
      <c r="J419" s="3">
        <f ca="1">1-I419/MAX(I$2:I419)</f>
        <v>0.24080312499263246</v>
      </c>
      <c r="K419" s="21">
        <v>124.2</v>
      </c>
      <c r="L419" s="37">
        <v>0.35849999999999999</v>
      </c>
    </row>
    <row r="420" spans="1:12" x14ac:dyDescent="0.15">
      <c r="A420" s="1">
        <v>39710</v>
      </c>
      <c r="B420" s="16">
        <v>1.4775</v>
      </c>
      <c r="C420" s="3">
        <f t="shared" si="20"/>
        <v>8.7596613912403365E-2</v>
      </c>
      <c r="D420" s="3">
        <f>IFERROR(1-B420/MAX(B$2:B420),0)</f>
        <v>0.61927952999381564</v>
      </c>
      <c r="E420" s="3">
        <f ca="1">IFERROR(B420/AVERAGE(OFFSET(B420,0,0,-计算结果!B$17,1))-1,B420/AVERAGE(OFFSET(B420,0,0,-ROW(),1))-1)</f>
        <v>-0.47647136252092748</v>
      </c>
      <c r="F420" s="4" t="str">
        <f ca="1">IF(MONTH(A420)&lt;&gt;MONTH(A421),IF(OR(AND(E420&lt;计算结果!B$18,E420&gt;计算结果!B$19),E420&lt;计算结果!B$20),"买","卖"),F419)</f>
        <v>卖</v>
      </c>
      <c r="G420" s="4" t="str">
        <f t="shared" ca="1" si="21"/>
        <v/>
      </c>
      <c r="H420" s="3">
        <f ca="1">IF(F419="买",B420/B419-1,计算结果!B$21*(计算结果!B$22*(B420/B419-1)+(1-计算结果!B$22)*(K420/K419-1-IF(G420=1,计算结果!B$16,0))))-IF(AND(计算结果!B$21=0,G420=1),计算结果!B$16,0)</f>
        <v>-2.1739130434782483E-3</v>
      </c>
      <c r="I420" s="2">
        <f t="shared" ca="1" si="22"/>
        <v>2.376549131759143</v>
      </c>
      <c r="J420" s="3">
        <f ca="1">1-I420/MAX(I$2:I420)</f>
        <v>0.24245355298177884</v>
      </c>
      <c r="K420" s="21">
        <v>123.93</v>
      </c>
      <c r="L420" s="37">
        <v>0.47749999999999998</v>
      </c>
    </row>
    <row r="421" spans="1:12" x14ac:dyDescent="0.15">
      <c r="A421" s="1">
        <v>39713</v>
      </c>
      <c r="B421" s="16">
        <v>1.5623</v>
      </c>
      <c r="C421" s="3">
        <f t="shared" si="20"/>
        <v>5.7394247038917046E-2</v>
      </c>
      <c r="D421" s="3">
        <f>IFERROR(1-B421/MAX(B$2:B421),0)</f>
        <v>0.59742836528550813</v>
      </c>
      <c r="E421" s="3">
        <f ca="1">IFERROR(B421/AVERAGE(OFFSET(B421,0,0,-计算结果!B$17,1))-1,B421/AVERAGE(OFFSET(B421,0,0,-ROW(),1))-1)</f>
        <v>-0.44572989520769479</v>
      </c>
      <c r="F421" s="4" t="str">
        <f ca="1">IF(MONTH(A421)&lt;&gt;MONTH(A422),IF(OR(AND(E421&lt;计算结果!B$18,E421&gt;计算结果!B$19),E421&lt;计算结果!B$20),"买","卖"),F420)</f>
        <v>卖</v>
      </c>
      <c r="G421" s="4" t="str">
        <f t="shared" ca="1" si="21"/>
        <v/>
      </c>
      <c r="H421" s="3">
        <f ca="1">IF(F420="买",B421/B420-1,计算结果!B$21*(计算结果!B$22*(B421/B420-1)+(1-计算结果!B$22)*(K421/K420-1-IF(G421=1,计算结果!B$16,0))))-IF(AND(计算结果!B$21=0,G421=1),计算结果!B$16,0)</f>
        <v>-3.3083192124587768E-3</v>
      </c>
      <c r="I421" s="2">
        <f t="shared" ca="1" si="22"/>
        <v>2.3686867486071921</v>
      </c>
      <c r="J421" s="3">
        <f ca="1">1-I421/MAX(I$2:I421)</f>
        <v>0.24495975844677909</v>
      </c>
      <c r="K421" s="21">
        <v>123.52</v>
      </c>
      <c r="L421" s="37">
        <v>0.56230000000000002</v>
      </c>
    </row>
    <row r="422" spans="1:12" x14ac:dyDescent="0.15">
      <c r="A422" s="1">
        <v>39714</v>
      </c>
      <c r="B422" s="16">
        <v>1.4499</v>
      </c>
      <c r="C422" s="3">
        <f t="shared" si="20"/>
        <v>-7.1945208986750386E-2</v>
      </c>
      <c r="D422" s="3">
        <f>IFERROR(1-B422/MAX(B$2:B422),0)</f>
        <v>0.62639146567717996</v>
      </c>
      <c r="E422" s="3">
        <f ca="1">IFERROR(B422/AVERAGE(OFFSET(B422,0,0,-计算结果!B$17,1))-1,B422/AVERAGE(OFFSET(B422,0,0,-ROW(),1))-1)</f>
        <v>-0.48487073508686784</v>
      </c>
      <c r="F422" s="4" t="str">
        <f ca="1">IF(MONTH(A422)&lt;&gt;MONTH(A423),IF(OR(AND(E422&lt;计算结果!B$18,E422&gt;计算结果!B$19),E422&lt;计算结果!B$20),"买","卖"),F421)</f>
        <v>卖</v>
      </c>
      <c r="G422" s="4" t="str">
        <f t="shared" ca="1" si="21"/>
        <v/>
      </c>
      <c r="H422" s="3">
        <f ca="1">IF(F421="买",B422/B421-1,计算结果!B$21*(计算结果!B$22*(B422/B421-1)+(1-计算结果!B$22)*(K422/K421-1-IF(G422=1,计算结果!B$16,0))))-IF(AND(计算结果!B$21=0,G422=1),计算结果!B$16,0)</f>
        <v>3.2383419689119286E-3</v>
      </c>
      <c r="I422" s="2">
        <f t="shared" ca="1" si="22"/>
        <v>2.3763573663164124</v>
      </c>
      <c r="J422" s="3">
        <f ca="1">1-I422/MAX(I$2:I422)</f>
        <v>0.24251467994433984</v>
      </c>
      <c r="K422" s="21">
        <v>123.92</v>
      </c>
      <c r="L422" s="37">
        <v>0.44990000000000002</v>
      </c>
    </row>
    <row r="423" spans="1:12" x14ac:dyDescent="0.15">
      <c r="A423" s="1">
        <v>39715</v>
      </c>
      <c r="B423" s="16">
        <v>1.5064</v>
      </c>
      <c r="C423" s="3">
        <f t="shared" si="20"/>
        <v>3.8968204703772713E-2</v>
      </c>
      <c r="D423" s="3">
        <f>IFERROR(1-B423/MAX(B$2:B423),0)</f>
        <v>0.61183261183261184</v>
      </c>
      <c r="E423" s="3">
        <f ca="1">IFERROR(B423/AVERAGE(OFFSET(B423,0,0,-计算结果!B$17,1))-1,B423/AVERAGE(OFFSET(B423,0,0,-ROW(),1))-1)</f>
        <v>-0.46399385776876068</v>
      </c>
      <c r="F423" s="4" t="str">
        <f ca="1">IF(MONTH(A423)&lt;&gt;MONTH(A424),IF(OR(AND(E423&lt;计算结果!B$18,E423&gt;计算结果!B$19),E423&lt;计算结果!B$20),"买","卖"),F422)</f>
        <v>卖</v>
      </c>
      <c r="G423" s="4" t="str">
        <f t="shared" ca="1" si="21"/>
        <v/>
      </c>
      <c r="H423" s="3">
        <f ca="1">IF(F422="买",B423/B422-1,计算结果!B$21*(计算结果!B$22*(B423/B422-1)+(1-计算结果!B$22)*(K423/K422-1-IF(G423=1,计算结果!B$16,0))))-IF(AND(计算结果!B$21=0,G423=1),计算结果!B$16,0)</f>
        <v>2.7437056165269258E-3</v>
      </c>
      <c r="I423" s="2">
        <f t="shared" ca="1" si="22"/>
        <v>2.38287739136925</v>
      </c>
      <c r="J423" s="3">
        <f ca="1">1-I423/MAX(I$2:I423)</f>
        <v>0.24043636321726636</v>
      </c>
      <c r="K423" s="21">
        <v>124.26</v>
      </c>
      <c r="L423" s="37">
        <v>0.50639999999999996</v>
      </c>
    </row>
    <row r="424" spans="1:12" x14ac:dyDescent="0.15">
      <c r="A424" s="1">
        <v>39716</v>
      </c>
      <c r="B424" s="16">
        <v>1.534</v>
      </c>
      <c r="C424" s="3">
        <f t="shared" si="20"/>
        <v>1.8321826872012892E-2</v>
      </c>
      <c r="D424" s="3">
        <f>IFERROR(1-B424/MAX(B$2:B424),0)</f>
        <v>0.60472067614924763</v>
      </c>
      <c r="E424" s="3">
        <f ca="1">IFERROR(B424/AVERAGE(OFFSET(B424,0,0,-计算结果!B$17,1))-1,B424/AVERAGE(OFFSET(B424,0,0,-ROW(),1))-1)</f>
        <v>-0.45330920315638801</v>
      </c>
      <c r="F424" s="4" t="str">
        <f ca="1">IF(MONTH(A424)&lt;&gt;MONTH(A425),IF(OR(AND(E424&lt;计算结果!B$18,E424&gt;计算结果!B$19),E424&lt;计算结果!B$20),"买","卖"),F423)</f>
        <v>卖</v>
      </c>
      <c r="G424" s="4" t="str">
        <f t="shared" ca="1" si="21"/>
        <v/>
      </c>
      <c r="H424" s="3">
        <f ca="1">IF(F423="买",B424/B423-1,计算结果!B$21*(计算结果!B$22*(B424/B423-1)+(1-计算结果!B$22)*(K424/K423-1-IF(G424=1,计算结果!B$16,0))))-IF(AND(计算结果!B$21=0,G424=1),计算结果!B$16,0)</f>
        <v>7.2428778367927826E-4</v>
      </c>
      <c r="I424" s="2">
        <f t="shared" ca="1" si="22"/>
        <v>2.3846032803538244</v>
      </c>
      <c r="J424" s="3">
        <f ca="1">1-I424/MAX(I$2:I424)</f>
        <v>0.2398862205542176</v>
      </c>
      <c r="K424" s="21">
        <v>124.35</v>
      </c>
      <c r="L424" s="37">
        <v>0.53400000000000003</v>
      </c>
    </row>
    <row r="425" spans="1:12" x14ac:dyDescent="0.15">
      <c r="A425" s="1">
        <v>39717</v>
      </c>
      <c r="B425" s="16">
        <v>1.51</v>
      </c>
      <c r="C425" s="3">
        <f t="shared" si="20"/>
        <v>-1.5645371577574951E-2</v>
      </c>
      <c r="D425" s="3">
        <f>IFERROR(1-B425/MAX(B$2:B425),0)</f>
        <v>0.61090496804782513</v>
      </c>
      <c r="E425" s="3">
        <f ca="1">IFERROR(B425/AVERAGE(OFFSET(B425,0,0,-计算结果!B$17,1))-1,B425/AVERAGE(OFFSET(B425,0,0,-ROW(),1))-1)</f>
        <v>-0.46094659206389665</v>
      </c>
      <c r="F425" s="4" t="str">
        <f ca="1">IF(MONTH(A425)&lt;&gt;MONTH(A426),IF(OR(AND(E425&lt;计算结果!B$18,E425&gt;计算结果!B$19),E425&lt;计算结果!B$20),"买","卖"),F424)</f>
        <v>卖</v>
      </c>
      <c r="G425" s="4" t="str">
        <f t="shared" ca="1" si="21"/>
        <v/>
      </c>
      <c r="H425" s="3">
        <f ca="1">IF(F424="买",B425/B424-1,计算结果!B$21*(计算结果!B$22*(B425/B424-1)+(1-计算结果!B$22)*(K425/K424-1-IF(G425=1,计算结果!B$16,0))))-IF(AND(计算结果!B$21=0,G425=1),计算结果!B$16,0)</f>
        <v>1.8496180136711171E-3</v>
      </c>
      <c r="I425" s="2">
        <f t="shared" ca="1" si="22"/>
        <v>2.3890138855366261</v>
      </c>
      <c r="J425" s="3">
        <f ca="1">1-I425/MAX(I$2:I425)</f>
        <v>0.23848030041531509</v>
      </c>
      <c r="K425" s="21">
        <v>124.58</v>
      </c>
      <c r="L425" s="37">
        <v>0.51</v>
      </c>
    </row>
    <row r="426" spans="1:12" x14ac:dyDescent="0.15">
      <c r="A426" s="1">
        <v>39727</v>
      </c>
      <c r="B426" s="16">
        <v>1.4500999999999999</v>
      </c>
      <c r="C426" s="3">
        <f t="shared" si="20"/>
        <v>-3.9668874172185453E-2</v>
      </c>
      <c r="D426" s="3">
        <f>IFERROR(1-B426/MAX(B$2:B426),0)</f>
        <v>0.62633992991135845</v>
      </c>
      <c r="E426" s="3">
        <f ca="1">IFERROR(B426/AVERAGE(OFFSET(B426,0,0,-计算结果!B$17,1))-1,B426/AVERAGE(OFFSET(B426,0,0,-ROW(),1))-1)</f>
        <v>-0.48137022208010427</v>
      </c>
      <c r="F426" s="4" t="str">
        <f ca="1">IF(MONTH(A426)&lt;&gt;MONTH(A427),IF(OR(AND(E426&lt;计算结果!B$18,E426&gt;计算结果!B$19),E426&lt;计算结果!B$20),"买","卖"),F425)</f>
        <v>卖</v>
      </c>
      <c r="G426" s="4" t="str">
        <f t="shared" ca="1" si="21"/>
        <v/>
      </c>
      <c r="H426" s="3">
        <f ca="1">IF(F425="买",B426/B425-1,计算结果!B$21*(计算结果!B$22*(B426/B425-1)+(1-计算结果!B$22)*(K426/K425-1-IF(G426=1,计算结果!B$16,0))))-IF(AND(计算结果!B$21=0,G426=1),计算结果!B$16,0)</f>
        <v>3.6121367795793891E-3</v>
      </c>
      <c r="I426" s="2">
        <f t="shared" ca="1" si="22"/>
        <v>2.3976433304594988</v>
      </c>
      <c r="J426" s="3">
        <f ca="1">1-I426/MAX(I$2:I426)</f>
        <v>0.23572958710007097</v>
      </c>
      <c r="K426" s="21">
        <v>125.03</v>
      </c>
      <c r="L426" s="37">
        <v>0.4501</v>
      </c>
    </row>
    <row r="427" spans="1:12" x14ac:dyDescent="0.15">
      <c r="A427" s="1">
        <v>39728</v>
      </c>
      <c r="B427" s="16">
        <v>1.4649000000000001</v>
      </c>
      <c r="C427" s="3">
        <f t="shared" si="20"/>
        <v>1.0206192676367243E-2</v>
      </c>
      <c r="D427" s="3">
        <f>IFERROR(1-B427/MAX(B$2:B427),0)</f>
        <v>0.62252628324056891</v>
      </c>
      <c r="E427" s="3">
        <f ca="1">IFERROR(B427/AVERAGE(OFFSET(B427,0,0,-计算结果!B$17,1))-1,B427/AVERAGE(OFFSET(B427,0,0,-ROW(),1))-1)</f>
        <v>-0.47511478791026795</v>
      </c>
      <c r="F427" s="4" t="str">
        <f ca="1">IF(MONTH(A427)&lt;&gt;MONTH(A428),IF(OR(AND(E427&lt;计算结果!B$18,E427&gt;计算结果!B$19),E427&lt;计算结果!B$20),"买","卖"),F426)</f>
        <v>卖</v>
      </c>
      <c r="G427" s="4" t="str">
        <f t="shared" ca="1" si="21"/>
        <v/>
      </c>
      <c r="H427" s="3">
        <f ca="1">IF(F426="买",B427/B426-1,计算结果!B$21*(计算结果!B$22*(B427/B426-1)+(1-计算结果!B$22)*(K427/K426-1-IF(G427=1,计算结果!B$16,0))))-IF(AND(计算结果!B$21=0,G427=1),计算结果!B$16,0)</f>
        <v>8.1580420699032263E-3</v>
      </c>
      <c r="I427" s="2">
        <f t="shared" ca="1" si="22"/>
        <v>2.4172034056180105</v>
      </c>
      <c r="J427" s="3">
        <f ca="1">1-I427/MAX(I$2:I427)</f>
        <v>0.22949463691885097</v>
      </c>
      <c r="K427" s="21">
        <v>126.05</v>
      </c>
      <c r="L427" s="37">
        <v>0.46489999999999998</v>
      </c>
    </row>
    <row r="428" spans="1:12" x14ac:dyDescent="0.15">
      <c r="A428" s="1">
        <v>39729</v>
      </c>
      <c r="B428" s="16">
        <v>1.4083999999999999</v>
      </c>
      <c r="C428" s="3">
        <f t="shared" si="20"/>
        <v>-3.8569185609939383E-2</v>
      </c>
      <c r="D428" s="3">
        <f>IFERROR(1-B428/MAX(B$2:B428),0)</f>
        <v>0.63708513708513714</v>
      </c>
      <c r="E428" s="3">
        <f ca="1">IFERROR(B428/AVERAGE(OFFSET(B428,0,0,-计算结果!B$17,1))-1,B428/AVERAGE(OFFSET(B428,0,0,-ROW(),1))-1)</f>
        <v>-0.4943654836509277</v>
      </c>
      <c r="F428" s="4" t="str">
        <f ca="1">IF(MONTH(A428)&lt;&gt;MONTH(A429),IF(OR(AND(E428&lt;计算结果!B$18,E428&gt;计算结果!B$19),E428&lt;计算结果!B$20),"买","卖"),F427)</f>
        <v>卖</v>
      </c>
      <c r="G428" s="4" t="str">
        <f t="shared" ca="1" si="21"/>
        <v/>
      </c>
      <c r="H428" s="3">
        <f ca="1">IF(F427="买",B428/B427-1,计算结果!B$21*(计算结果!B$22*(B428/B427-1)+(1-计算结果!B$22)*(K428/K427-1-IF(G428=1,计算结果!B$16,0))))-IF(AND(计算结果!B$21=0,G428=1),计算结果!B$16,0)</f>
        <v>1.4359381197937449E-2</v>
      </c>
      <c r="I428" s="2">
        <f t="shared" ca="1" si="22"/>
        <v>2.4519129507522321</v>
      </c>
      <c r="J428" s="3">
        <f ca="1">1-I428/MAX(I$2:I428)</f>
        <v>0.21843065669531359</v>
      </c>
      <c r="K428" s="21">
        <v>127.86</v>
      </c>
      <c r="L428" s="37">
        <v>0.40839999999999999</v>
      </c>
    </row>
    <row r="429" spans="1:12" x14ac:dyDescent="0.15">
      <c r="A429" s="1">
        <v>39730</v>
      </c>
      <c r="B429" s="16">
        <v>1.391</v>
      </c>
      <c r="C429" s="3">
        <f t="shared" si="20"/>
        <v>-1.2354444760011241E-2</v>
      </c>
      <c r="D429" s="3">
        <f>IFERROR(1-B429/MAX(B$2:B429),0)</f>
        <v>0.64156874871160585</v>
      </c>
      <c r="E429" s="3">
        <f ca="1">IFERROR(B429/AVERAGE(OFFSET(B429,0,0,-计算结果!B$17,1))-1,B429/AVERAGE(OFFSET(B429,0,0,-ROW(),1))-1)</f>
        <v>-0.49959422057106551</v>
      </c>
      <c r="F429" s="4" t="str">
        <f ca="1">IF(MONTH(A429)&lt;&gt;MONTH(A430),IF(OR(AND(E429&lt;计算结果!B$18,E429&gt;计算结果!B$19),E429&lt;计算结果!B$20),"买","卖"),F428)</f>
        <v>卖</v>
      </c>
      <c r="G429" s="4" t="str">
        <f t="shared" ca="1" si="21"/>
        <v/>
      </c>
      <c r="H429" s="3">
        <f ca="1">IF(F428="买",B429/B428-1,计算结果!B$21*(计算结果!B$22*(B429/B428-1)+(1-计算结果!B$22)*(K429/K428-1-IF(G429=1,计算结果!B$16,0))))-IF(AND(计算结果!B$21=0,G429=1),计算结果!B$16,0)</f>
        <v>1.0714844361019882E-2</v>
      </c>
      <c r="I429" s="2">
        <f t="shared" ca="1" si="22"/>
        <v>2.4781848164063112</v>
      </c>
      <c r="J429" s="3">
        <f ca="1">1-I429/MAX(I$2:I429)</f>
        <v>0.21005626282445933</v>
      </c>
      <c r="K429" s="21">
        <v>129.22999999999999</v>
      </c>
      <c r="L429" s="37">
        <v>0.39100000000000001</v>
      </c>
    </row>
    <row r="430" spans="1:12" x14ac:dyDescent="0.15">
      <c r="A430" s="1">
        <v>39731</v>
      </c>
      <c r="B430" s="16">
        <v>1.3089</v>
      </c>
      <c r="C430" s="3">
        <f t="shared" si="20"/>
        <v>-5.9022286125089862E-2</v>
      </c>
      <c r="D430" s="3">
        <f>IFERROR(1-B430/MAX(B$2:B430),0)</f>
        <v>0.66272418058132343</v>
      </c>
      <c r="E430" s="3">
        <f ca="1">IFERROR(B430/AVERAGE(OFFSET(B430,0,0,-计算结果!B$17,1))-1,B430/AVERAGE(OFFSET(B430,0,0,-ROW(),1))-1)</f>
        <v>-0.52812291452527926</v>
      </c>
      <c r="F430" s="4" t="str">
        <f ca="1">IF(MONTH(A430)&lt;&gt;MONTH(A431),IF(OR(AND(E430&lt;计算结果!B$18,E430&gt;计算结果!B$19),E430&lt;计算结果!B$20),"买","卖"),F429)</f>
        <v>卖</v>
      </c>
      <c r="G430" s="4" t="str">
        <f t="shared" ca="1" si="21"/>
        <v/>
      </c>
      <c r="H430" s="3">
        <f ca="1">IF(F429="买",B430/B429-1,计算结果!B$21*(计算结果!B$22*(B430/B429-1)+(1-计算结果!B$22)*(K430/K429-1-IF(G430=1,计算结果!B$16,0))))-IF(AND(计算结果!B$21=0,G430=1),计算结果!B$16,0)</f>
        <v>4.5655033660914057E-3</v>
      </c>
      <c r="I430" s="2">
        <f t="shared" ca="1" si="22"/>
        <v>2.4894989775274108</v>
      </c>
      <c r="J430" s="3">
        <f ca="1">1-I430/MAX(I$2:I430)</f>
        <v>0.20644977203336157</v>
      </c>
      <c r="K430" s="21">
        <v>129.82</v>
      </c>
      <c r="L430" s="37">
        <v>0.30890000000000001</v>
      </c>
    </row>
    <row r="431" spans="1:12" x14ac:dyDescent="0.15">
      <c r="A431" s="1">
        <v>39734</v>
      </c>
      <c r="B431" s="16">
        <v>1.3145</v>
      </c>
      <c r="C431" s="3">
        <f t="shared" si="20"/>
        <v>4.2784017113606243E-3</v>
      </c>
      <c r="D431" s="3">
        <f>IFERROR(1-B431/MAX(B$2:B431),0)</f>
        <v>0.66128117913832196</v>
      </c>
      <c r="E431" s="3">
        <f ca="1">IFERROR(B431/AVERAGE(OFFSET(B431,0,0,-计算结果!B$17,1))-1,B431/AVERAGE(OFFSET(B431,0,0,-ROW(),1))-1)</f>
        <v>-0.52501470130455541</v>
      </c>
      <c r="F431" s="4" t="str">
        <f ca="1">IF(MONTH(A431)&lt;&gt;MONTH(A432),IF(OR(AND(E431&lt;计算结果!B$18,E431&gt;计算结果!B$19),E431&lt;计算结果!B$20),"买","卖"),F430)</f>
        <v>卖</v>
      </c>
      <c r="G431" s="4" t="str">
        <f t="shared" ca="1" si="21"/>
        <v/>
      </c>
      <c r="H431" s="3">
        <f ca="1">IF(F430="买",B431/B430-1,计算结果!B$21*(计算结果!B$22*(B431/B430-1)+(1-计算结果!B$22)*(K431/K430-1-IF(G431=1,计算结果!B$16,0))))-IF(AND(计算结果!B$21=0,G431=1),计算结果!B$16,0)</f>
        <v>5.7002002773072213E-3</v>
      </c>
      <c r="I431" s="2">
        <f t="shared" ca="1" si="22"/>
        <v>2.5036896202894687</v>
      </c>
      <c r="J431" s="3">
        <f ca="1">1-I431/MAX(I$2:I431)</f>
        <v>0.20192637680384895</v>
      </c>
      <c r="K431" s="21">
        <v>130.56</v>
      </c>
      <c r="L431" s="37">
        <v>0.3145</v>
      </c>
    </row>
    <row r="432" spans="1:12" x14ac:dyDescent="0.15">
      <c r="A432" s="1">
        <v>39735</v>
      </c>
      <c r="B432" s="16">
        <v>1.2946</v>
      </c>
      <c r="C432" s="3">
        <f t="shared" si="20"/>
        <v>-1.513883605933819E-2</v>
      </c>
      <c r="D432" s="3">
        <f>IFERROR(1-B432/MAX(B$2:B432),0)</f>
        <v>0.6664089878375592</v>
      </c>
      <c r="E432" s="3">
        <f ca="1">IFERROR(B432/AVERAGE(OFFSET(B432,0,0,-计算结果!B$17,1))-1,B432/AVERAGE(OFFSET(B432,0,0,-ROW(),1))-1)</f>
        <v>-0.53111474637965506</v>
      </c>
      <c r="F432" s="4" t="str">
        <f ca="1">IF(MONTH(A432)&lt;&gt;MONTH(A433),IF(OR(AND(E432&lt;计算结果!B$18,E432&gt;计算结果!B$19),E432&lt;计算结果!B$20),"买","卖"),F431)</f>
        <v>卖</v>
      </c>
      <c r="G432" s="4" t="str">
        <f t="shared" ca="1" si="21"/>
        <v/>
      </c>
      <c r="H432" s="3">
        <f ca="1">IF(F431="买",B432/B431-1,计算结果!B$21*(计算结果!B$22*(B432/B431-1)+(1-计算结果!B$22)*(K432/K431-1-IF(G432=1,计算结果!B$16,0))))-IF(AND(计算结果!B$21=0,G432=1),计算结果!B$16,0)</f>
        <v>-1.5318627450979783E-3</v>
      </c>
      <c r="I432" s="2">
        <f t="shared" ca="1" si="22"/>
        <v>2.4998543114348588</v>
      </c>
      <c r="J432" s="3">
        <f ca="1">1-I432/MAX(I$2:I432)</f>
        <v>0.20314891605506846</v>
      </c>
      <c r="K432" s="21">
        <v>130.36000000000001</v>
      </c>
      <c r="L432" s="37">
        <v>0.29459999999999997</v>
      </c>
    </row>
    <row r="433" spans="1:12" x14ac:dyDescent="0.15">
      <c r="A433" s="1">
        <v>39736</v>
      </c>
      <c r="B433" s="16">
        <v>1.3057000000000001</v>
      </c>
      <c r="C433" s="3">
        <f t="shared" si="20"/>
        <v>8.574076934960706E-3</v>
      </c>
      <c r="D433" s="3">
        <f>IFERROR(1-B433/MAX(B$2:B433),0)</f>
        <v>0.66354875283446701</v>
      </c>
      <c r="E433" s="3">
        <f ca="1">IFERROR(B433/AVERAGE(OFFSET(B433,0,0,-计算结果!B$17,1))-1,B433/AVERAGE(OFFSET(B433,0,0,-ROW(),1))-1)</f>
        <v>-0.52596005999807738</v>
      </c>
      <c r="F433" s="4" t="str">
        <f ca="1">IF(MONTH(A433)&lt;&gt;MONTH(A434),IF(OR(AND(E433&lt;计算结果!B$18,E433&gt;计算结果!B$19),E433&lt;计算结果!B$20),"买","卖"),F432)</f>
        <v>卖</v>
      </c>
      <c r="G433" s="4" t="str">
        <f t="shared" ca="1" si="21"/>
        <v/>
      </c>
      <c r="H433" s="3">
        <f ca="1">IF(F432="买",B433/B432-1,计算结果!B$21*(计算结果!B$22*(B433/B432-1)+(1-计算结果!B$22)*(K433/K432-1-IF(G433=1,计算结果!B$16,0))))-IF(AND(计算结果!B$21=0,G433=1),计算结果!B$16,0)</f>
        <v>2.6081620128872718E-3</v>
      </c>
      <c r="I433" s="2">
        <f t="shared" ca="1" si="22"/>
        <v>2.5063743364876956</v>
      </c>
      <c r="J433" s="3">
        <f ca="1">1-I433/MAX(I$2:I433)</f>
        <v>0.20107059932799531</v>
      </c>
      <c r="K433" s="21">
        <v>130.69999999999999</v>
      </c>
      <c r="L433" s="37">
        <v>0.30570000000000003</v>
      </c>
    </row>
    <row r="434" spans="1:12" x14ac:dyDescent="0.15">
      <c r="A434" s="1">
        <v>39737</v>
      </c>
      <c r="B434" s="16">
        <v>1.2462</v>
      </c>
      <c r="C434" s="3">
        <f t="shared" si="20"/>
        <v>-4.5569426361338872E-2</v>
      </c>
      <c r="D434" s="3">
        <f>IFERROR(1-B434/MAX(B$2:B434),0)</f>
        <v>0.67888064316635743</v>
      </c>
      <c r="E434" s="3">
        <f ca="1">IFERROR(B434/AVERAGE(OFFSET(B434,0,0,-计算结果!B$17,1))-1,B434/AVERAGE(OFFSET(B434,0,0,-ROW(),1))-1)</f>
        <v>-0.54641955833623312</v>
      </c>
      <c r="F434" s="4" t="str">
        <f ca="1">IF(MONTH(A434)&lt;&gt;MONTH(A435),IF(OR(AND(E434&lt;计算结果!B$18,E434&gt;计算结果!B$19),E434&lt;计算结果!B$20),"买","卖"),F433)</f>
        <v>卖</v>
      </c>
      <c r="G434" s="4" t="str">
        <f t="shared" ca="1" si="21"/>
        <v/>
      </c>
      <c r="H434" s="3">
        <f ca="1">IF(F433="买",B434/B433-1,计算结果!B$21*(计算结果!B$22*(B434/B433-1)+(1-计算结果!B$22)*(K434/K433-1-IF(G434=1,计算结果!B$16,0))))-IF(AND(计算结果!B$21=0,G434=1),计算结果!B$16,0)</f>
        <v>2.5248661055854438E-3</v>
      </c>
      <c r="I434" s="2">
        <f t="shared" ca="1" si="22"/>
        <v>2.5127025960978027</v>
      </c>
      <c r="J434" s="3">
        <f ca="1">1-I434/MAX(I$2:I434)</f>
        <v>0.19905340956348283</v>
      </c>
      <c r="K434" s="21">
        <v>131.03</v>
      </c>
      <c r="L434" s="37">
        <v>0.2462</v>
      </c>
    </row>
    <row r="435" spans="1:12" x14ac:dyDescent="0.15">
      <c r="A435" s="1">
        <v>39738</v>
      </c>
      <c r="B435" s="16">
        <v>1.2626999999999999</v>
      </c>
      <c r="C435" s="3">
        <f t="shared" si="20"/>
        <v>1.3240250361097772E-2</v>
      </c>
      <c r="D435" s="3">
        <f>IFERROR(1-B435/MAX(B$2:B435),0)</f>
        <v>0.6746289424860854</v>
      </c>
      <c r="E435" s="3">
        <f ca="1">IFERROR(B435/AVERAGE(OFFSET(B435,0,0,-计算结果!B$17,1))-1,B435/AVERAGE(OFFSET(B435,0,0,-ROW(),1))-1)</f>
        <v>-0.53923189773953628</v>
      </c>
      <c r="F435" s="4" t="str">
        <f ca="1">IF(MONTH(A435)&lt;&gt;MONTH(A436),IF(OR(AND(E435&lt;计算结果!B$18,E435&gt;计算结果!B$19),E435&lt;计算结果!B$20),"买","卖"),F434)</f>
        <v>卖</v>
      </c>
      <c r="G435" s="4" t="str">
        <f t="shared" ca="1" si="21"/>
        <v/>
      </c>
      <c r="H435" s="3">
        <f ca="1">IF(F434="买",B435/B434-1,计算结果!B$21*(计算结果!B$22*(B435/B434-1)+(1-计算结果!B$22)*(K435/K434-1-IF(G435=1,计算结果!B$16,0))))-IF(AND(计算结果!B$21=0,G435=1),计算结果!B$16,0)</f>
        <v>-3.5106464168511708E-3</v>
      </c>
      <c r="I435" s="2">
        <f t="shared" ca="1" si="22"/>
        <v>2.5038813857321993</v>
      </c>
      <c r="J435" s="3">
        <f ca="1">1-I435/MAX(I$2:I435)</f>
        <v>0.20186524984128795</v>
      </c>
      <c r="K435" s="21">
        <v>130.57</v>
      </c>
      <c r="L435" s="37">
        <v>0.26269999999999999</v>
      </c>
    </row>
    <row r="436" spans="1:12" x14ac:dyDescent="0.15">
      <c r="A436" s="1">
        <v>39741</v>
      </c>
      <c r="B436" s="16">
        <v>1.2936000000000001</v>
      </c>
      <c r="C436" s="3">
        <f t="shared" si="20"/>
        <v>2.4471370871941289E-2</v>
      </c>
      <c r="D436" s="3">
        <f>IFERROR(1-B436/MAX(B$2:B436),0)</f>
        <v>0.66666666666666663</v>
      </c>
      <c r="E436" s="3">
        <f ca="1">IFERROR(B436/AVERAGE(OFFSET(B436,0,0,-计算结果!B$17,1))-1,B436/AVERAGE(OFFSET(B436,0,0,-ROW(),1))-1)</f>
        <v>-0.5267223443715825</v>
      </c>
      <c r="F436" s="4" t="str">
        <f ca="1">IF(MONTH(A436)&lt;&gt;MONTH(A437),IF(OR(AND(E436&lt;计算结果!B$18,E436&gt;计算结果!B$19),E436&lt;计算结果!B$20),"买","卖"),F435)</f>
        <v>卖</v>
      </c>
      <c r="G436" s="4" t="str">
        <f t="shared" ca="1" si="21"/>
        <v/>
      </c>
      <c r="H436" s="3">
        <f ca="1">IF(F435="买",B436/B435-1,计算结果!B$21*(计算结果!B$22*(B436/B435-1)+(1-计算结果!B$22)*(K436/K435-1-IF(G436=1,计算结果!B$16,0))))-IF(AND(计算结果!B$21=0,G436=1),计算结果!B$16,0)</f>
        <v>-7.7353143907481492E-3</v>
      </c>
      <c r="I436" s="2">
        <f t="shared" ca="1" si="22"/>
        <v>2.4845130760164187</v>
      </c>
      <c r="J436" s="3">
        <f ca="1">1-I436/MAX(I$2:I436)</f>
        <v>0.20803907305994673</v>
      </c>
      <c r="K436" s="21">
        <v>129.56</v>
      </c>
      <c r="L436" s="37">
        <v>0.29360000000000003</v>
      </c>
    </row>
    <row r="437" spans="1:12" x14ac:dyDescent="0.15">
      <c r="A437" s="1">
        <v>39742</v>
      </c>
      <c r="B437" s="16">
        <v>1.2963</v>
      </c>
      <c r="C437" s="3">
        <f t="shared" si="20"/>
        <v>2.0871985157699946E-3</v>
      </c>
      <c r="D437" s="3">
        <f>IFERROR(1-B437/MAX(B$2:B437),0)</f>
        <v>0.66597093382807659</v>
      </c>
      <c r="E437" s="3">
        <f ca="1">IFERROR(B437/AVERAGE(OFFSET(B437,0,0,-计算结果!B$17,1))-1,B437/AVERAGE(OFFSET(B437,0,0,-ROW(),1))-1)</f>
        <v>-0.52447118629698353</v>
      </c>
      <c r="F437" s="4" t="str">
        <f ca="1">IF(MONTH(A437)&lt;&gt;MONTH(A438),IF(OR(AND(E437&lt;计算结果!B$18,E437&gt;计算结果!B$19),E437&lt;计算结果!B$20),"买","卖"),F436)</f>
        <v>卖</v>
      </c>
      <c r="G437" s="4" t="str">
        <f t="shared" ca="1" si="21"/>
        <v/>
      </c>
      <c r="H437" s="3">
        <f ca="1">IF(F436="买",B437/B436-1,计算结果!B$21*(计算结果!B$22*(B437/B436-1)+(1-计算结果!B$22)*(K437/K436-1-IF(G437=1,计算结果!B$16,0))))-IF(AND(计算结果!B$21=0,G437=1),计算结果!B$16,0)</f>
        <v>2.3155294844088292E-3</v>
      </c>
      <c r="I437" s="2">
        <f t="shared" ca="1" si="22"/>
        <v>2.490266039298334</v>
      </c>
      <c r="J437" s="3">
        <f ca="1">1-I437/MAX(I$2:I437)</f>
        <v>0.20620526418311735</v>
      </c>
      <c r="K437" s="21">
        <v>129.86000000000001</v>
      </c>
      <c r="L437" s="37">
        <v>0.29630000000000001</v>
      </c>
    </row>
    <row r="438" spans="1:12" x14ac:dyDescent="0.15">
      <c r="A438" s="1">
        <v>39743</v>
      </c>
      <c r="B438" s="16">
        <v>1.2466999999999999</v>
      </c>
      <c r="C438" s="3">
        <f t="shared" si="20"/>
        <v>-3.8262747820720588E-2</v>
      </c>
      <c r="D438" s="3">
        <f>IFERROR(1-B438/MAX(B$2:B438),0)</f>
        <v>0.67875180375180377</v>
      </c>
      <c r="E438" s="3">
        <f ca="1">IFERROR(B438/AVERAGE(OFFSET(B438,0,0,-计算结果!B$17,1))-1,B438/AVERAGE(OFFSET(B438,0,0,-ROW(),1))-1)</f>
        <v>-0.54134789426266916</v>
      </c>
      <c r="F438" s="4" t="str">
        <f ca="1">IF(MONTH(A438)&lt;&gt;MONTH(A439),IF(OR(AND(E438&lt;计算结果!B$18,E438&gt;计算结果!B$19),E438&lt;计算结果!B$20),"买","卖"),F437)</f>
        <v>卖</v>
      </c>
      <c r="G438" s="4" t="str">
        <f t="shared" ca="1" si="21"/>
        <v/>
      </c>
      <c r="H438" s="3">
        <f ca="1">IF(F437="买",B438/B437-1,计算结果!B$21*(计算结果!B$22*(B438/B437-1)+(1-计算结果!B$22)*(K438/K437-1-IF(G438=1,计算结果!B$16,0))))-IF(AND(计算结果!B$21=0,G438=1),计算结果!B$16,0)</f>
        <v>1.5401201293701039E-3</v>
      </c>
      <c r="I438" s="2">
        <f t="shared" ca="1" si="22"/>
        <v>2.4941013481529439</v>
      </c>
      <c r="J438" s="3">
        <f ca="1">1-I438/MAX(I$2:I438)</f>
        <v>0.20498272493189773</v>
      </c>
      <c r="K438" s="21">
        <v>130.06</v>
      </c>
      <c r="L438" s="37">
        <v>0.2467</v>
      </c>
    </row>
    <row r="439" spans="1:12" x14ac:dyDescent="0.15">
      <c r="A439" s="1">
        <v>39744</v>
      </c>
      <c r="B439" s="16">
        <v>1.2608999999999999</v>
      </c>
      <c r="C439" s="3">
        <f t="shared" si="20"/>
        <v>1.1390069784230406E-2</v>
      </c>
      <c r="D439" s="3">
        <f>IFERROR(1-B439/MAX(B$2:B439),0)</f>
        <v>0.67509276437847865</v>
      </c>
      <c r="E439" s="3">
        <f ca="1">IFERROR(B439/AVERAGE(OFFSET(B439,0,0,-计算结果!B$17,1))-1,B439/AVERAGE(OFFSET(B439,0,0,-ROW(),1))-1)</f>
        <v>-0.53491183771730122</v>
      </c>
      <c r="F439" s="4" t="str">
        <f ca="1">IF(MONTH(A439)&lt;&gt;MONTH(A440),IF(OR(AND(E439&lt;计算结果!B$18,E439&gt;计算结果!B$19),E439&lt;计算结果!B$20),"买","卖"),F438)</f>
        <v>卖</v>
      </c>
      <c r="G439" s="4" t="str">
        <f t="shared" ca="1" si="21"/>
        <v/>
      </c>
      <c r="H439" s="3">
        <f ca="1">IF(F438="买",B439/B438-1,计算结果!B$21*(计算结果!B$22*(B439/B438-1)+(1-计算结果!B$22)*(K439/K438-1-IF(G439=1,计算结果!B$16,0))))-IF(AND(计算结果!B$21=0,G439=1),计算结果!B$16,0)</f>
        <v>-5.6127940950330135E-3</v>
      </c>
      <c r="I439" s="2">
        <f t="shared" ca="1" si="22"/>
        <v>2.480102470833617</v>
      </c>
      <c r="J439" s="3">
        <f ca="1">1-I439/MAX(I$2:I439)</f>
        <v>0.20944499319884935</v>
      </c>
      <c r="K439" s="21">
        <v>129.33000000000001</v>
      </c>
      <c r="L439" s="37">
        <v>0.26090000000000002</v>
      </c>
    </row>
    <row r="440" spans="1:12" x14ac:dyDescent="0.15">
      <c r="A440" s="1">
        <v>39745</v>
      </c>
      <c r="B440" s="16">
        <v>1.2134</v>
      </c>
      <c r="C440" s="3">
        <f t="shared" si="20"/>
        <v>-3.7671504480926266E-2</v>
      </c>
      <c r="D440" s="3">
        <f>IFERROR(1-B440/MAX(B$2:B440),0)</f>
        <v>0.68733250876108021</v>
      </c>
      <c r="E440" s="3">
        <f ca="1">IFERROR(B440/AVERAGE(OFFSET(B440,0,0,-计算结果!B$17,1))-1,B440/AVERAGE(OFFSET(B440,0,0,-ROW(),1))-1)</f>
        <v>-0.55122297349128258</v>
      </c>
      <c r="F440" s="4" t="str">
        <f ca="1">IF(MONTH(A440)&lt;&gt;MONTH(A441),IF(OR(AND(E440&lt;计算结果!B$18,E440&gt;计算结果!B$19),E440&lt;计算结果!B$20),"买","卖"),F439)</f>
        <v>卖</v>
      </c>
      <c r="G440" s="4" t="str">
        <f t="shared" ca="1" si="21"/>
        <v/>
      </c>
      <c r="H440" s="3">
        <f ca="1">IF(F439="买",B440/B439-1,计算结果!B$21*(计算结果!B$22*(B440/B439-1)+(1-计算结果!B$22)*(K440/K439-1-IF(G440=1,计算结果!B$16,0))))-IF(AND(计算结果!B$21=0,G440=1),计算结果!B$16,0)</f>
        <v>-2.0103610917808767E-3</v>
      </c>
      <c r="I440" s="2">
        <f t="shared" ca="1" si="22"/>
        <v>2.4751165693226236</v>
      </c>
      <c r="J440" s="3">
        <f ca="1">1-I440/MAX(I$2:I440)</f>
        <v>0.21103429422543485</v>
      </c>
      <c r="K440" s="21">
        <v>129.07</v>
      </c>
      <c r="L440" s="37">
        <v>0.21340000000000001</v>
      </c>
    </row>
    <row r="441" spans="1:12" x14ac:dyDescent="0.15">
      <c r="A441" s="1">
        <v>39748</v>
      </c>
      <c r="B441" s="16">
        <v>1.1044</v>
      </c>
      <c r="C441" s="3">
        <f t="shared" si="20"/>
        <v>-8.9830229108290749E-2</v>
      </c>
      <c r="D441" s="3">
        <f>IFERROR(1-B441/MAX(B$2:B441),0)</f>
        <v>0.71541950113378683</v>
      </c>
      <c r="E441" s="3">
        <f ca="1">IFERROR(B441/AVERAGE(OFFSET(B441,0,0,-计算结果!B$17,1))-1,B441/AVERAGE(OFFSET(B441,0,0,-ROW(),1))-1)</f>
        <v>-0.59034887963740434</v>
      </c>
      <c r="F441" s="4" t="str">
        <f ca="1">IF(MONTH(A441)&lt;&gt;MONTH(A442),IF(OR(AND(E441&lt;计算结果!B$18,E441&gt;计算结果!B$19),E441&lt;计算结果!B$20),"买","卖"),F440)</f>
        <v>卖</v>
      </c>
      <c r="G441" s="4" t="str">
        <f t="shared" ca="1" si="21"/>
        <v/>
      </c>
      <c r="H441" s="3">
        <f ca="1">IF(F440="买",B441/B440-1,计算结果!B$21*(计算结果!B$22*(B441/B440-1)+(1-计算结果!B$22)*(K441/K440-1-IF(G441=1,计算结果!B$16,0))))-IF(AND(计算结果!B$21=0,G441=1),计算结果!B$16,0)</f>
        <v>-5.6558456651428779E-3</v>
      </c>
      <c r="I441" s="2">
        <f t="shared" ca="1" si="22"/>
        <v>2.4611176920032971</v>
      </c>
      <c r="J441" s="3">
        <f ca="1">1-I441/MAX(I$2:I441)</f>
        <v>0.21549656249238625</v>
      </c>
      <c r="K441" s="21">
        <v>128.34</v>
      </c>
      <c r="L441" s="37">
        <v>0.10440000000000001</v>
      </c>
    </row>
    <row r="442" spans="1:12" x14ac:dyDescent="0.15">
      <c r="A442" s="1">
        <v>39749</v>
      </c>
      <c r="B442" s="16">
        <v>1.1256999999999999</v>
      </c>
      <c r="C442" s="3">
        <f t="shared" si="20"/>
        <v>1.9286490402028234E-2</v>
      </c>
      <c r="D442" s="3">
        <f>IFERROR(1-B442/MAX(B$2:B442),0)</f>
        <v>0.70993094207379914</v>
      </c>
      <c r="E442" s="3">
        <f ca="1">IFERROR(B442/AVERAGE(OFFSET(B442,0,0,-计算结果!B$17,1))-1,B442/AVERAGE(OFFSET(B442,0,0,-ROW(),1))-1)</f>
        <v>-0.58118625243553268</v>
      </c>
      <c r="F442" s="4" t="str">
        <f ca="1">IF(MONTH(A442)&lt;&gt;MONTH(A443),IF(OR(AND(E442&lt;计算结果!B$18,E442&gt;计算结果!B$19),E442&lt;计算结果!B$20),"买","卖"),F441)</f>
        <v>卖</v>
      </c>
      <c r="G442" s="4" t="str">
        <f t="shared" ca="1" si="21"/>
        <v/>
      </c>
      <c r="H442" s="3">
        <f ca="1">IF(F441="买",B442/B441-1,计算结果!B$21*(计算结果!B$22*(B442/B441-1)+(1-计算结果!B$22)*(K442/K441-1-IF(G442=1,计算结果!B$16,0))))-IF(AND(计算结果!B$21=0,G442=1),计算结果!B$16,0)</f>
        <v>-3.0388031790555825E-3</v>
      </c>
      <c r="I442" s="2">
        <f t="shared" ca="1" si="22"/>
        <v>2.4536388397368074</v>
      </c>
      <c r="J442" s="3">
        <f ca="1">1-I442/MAX(I$2:I442)</f>
        <v>0.21788051403226449</v>
      </c>
      <c r="K442" s="21">
        <v>127.95</v>
      </c>
      <c r="L442" s="37">
        <v>0.12570000000000001</v>
      </c>
    </row>
    <row r="443" spans="1:12" x14ac:dyDescent="0.15">
      <c r="A443" s="1">
        <v>39750</v>
      </c>
      <c r="B443" s="16">
        <v>1.0769</v>
      </c>
      <c r="C443" s="3">
        <f t="shared" si="20"/>
        <v>-4.3350803944212424E-2</v>
      </c>
      <c r="D443" s="3">
        <f>IFERROR(1-B443/MAX(B$2:B443),0)</f>
        <v>0.7225056689342404</v>
      </c>
      <c r="E443" s="3">
        <f ca="1">IFERROR(B443/AVERAGE(OFFSET(B443,0,0,-计算结果!B$17,1))-1,B443/AVERAGE(OFFSET(B443,0,0,-ROW(),1))-1)</f>
        <v>-0.598065659104142</v>
      </c>
      <c r="F443" s="4" t="str">
        <f ca="1">IF(MONTH(A443)&lt;&gt;MONTH(A444),IF(OR(AND(E443&lt;计算结果!B$18,E443&gt;计算结果!B$19),E443&lt;计算结果!B$20),"买","卖"),F442)</f>
        <v>卖</v>
      </c>
      <c r="G443" s="4" t="str">
        <f t="shared" ca="1" si="21"/>
        <v/>
      </c>
      <c r="H443" s="3">
        <f ca="1">IF(F442="买",B443/B442-1,计算结果!B$21*(计算结果!B$22*(B443/B442-1)+(1-计算结果!B$22)*(K443/K442-1-IF(G443=1,计算结果!B$16,0))))-IF(AND(计算结果!B$21=0,G443=1),计算结果!B$16,0)</f>
        <v>2.1101992966001681E-3</v>
      </c>
      <c r="I443" s="2">
        <f t="shared" ca="1" si="22"/>
        <v>2.458816506690531</v>
      </c>
      <c r="J443" s="3">
        <f ca="1">1-I443/MAX(I$2:I443)</f>
        <v>0.21623008604311811</v>
      </c>
      <c r="K443" s="21">
        <v>128.22</v>
      </c>
      <c r="L443" s="37">
        <v>7.6899999999999996E-2</v>
      </c>
    </row>
    <row r="444" spans="1:12" x14ac:dyDescent="0.15">
      <c r="A444" s="1">
        <v>39751</v>
      </c>
      <c r="B444" s="16">
        <v>1.0641</v>
      </c>
      <c r="C444" s="3">
        <f t="shared" si="20"/>
        <v>-1.1885968985049566E-2</v>
      </c>
      <c r="D444" s="3">
        <f>IFERROR(1-B444/MAX(B$2:B444),0)</f>
        <v>0.72580395794681507</v>
      </c>
      <c r="E444" s="3">
        <f ca="1">IFERROR(B444/AVERAGE(OFFSET(B444,0,0,-计算结果!B$17,1))-1,B444/AVERAGE(OFFSET(B444,0,0,-ROW(),1))-1)</f>
        <v>-0.60154225601749478</v>
      </c>
      <c r="F444" s="4" t="str">
        <f ca="1">IF(MONTH(A444)&lt;&gt;MONTH(A445),IF(OR(AND(E444&lt;计算结果!B$18,E444&gt;计算结果!B$19),E444&lt;计算结果!B$20),"买","卖"),F443)</f>
        <v>卖</v>
      </c>
      <c r="G444" s="4" t="str">
        <f t="shared" ca="1" si="21"/>
        <v/>
      </c>
      <c r="H444" s="3">
        <f ca="1">IF(F443="买",B444/B443-1,计算结果!B$21*(计算结果!B$22*(B444/B443-1)+(1-计算结果!B$22)*(K444/K443-1-IF(G444=1,计算结果!B$16,0))))-IF(AND(计算结果!B$21=0,G444=1),计算结果!B$16,0)</f>
        <v>2.3397285914827926E-4</v>
      </c>
      <c r="I444" s="2">
        <f t="shared" ca="1" si="22"/>
        <v>2.4593918030187223</v>
      </c>
      <c r="J444" s="3">
        <f ca="1">1-I444/MAX(I$2:I444)</f>
        <v>0.21604670515543523</v>
      </c>
      <c r="K444" s="21">
        <v>128.25</v>
      </c>
      <c r="L444" s="37">
        <v>6.4100000000000004E-2</v>
      </c>
    </row>
    <row r="445" spans="1:12" x14ac:dyDescent="0.15">
      <c r="A445" s="1">
        <v>39752</v>
      </c>
      <c r="B445" s="16">
        <v>1.0317000000000001</v>
      </c>
      <c r="C445" s="3">
        <f t="shared" si="20"/>
        <v>-3.0448266140400304E-2</v>
      </c>
      <c r="D445" s="3">
        <f>IFERROR(1-B445/MAX(B$2:B445),0)</f>
        <v>0.73415275200989483</v>
      </c>
      <c r="E445" s="3">
        <f ca="1">IFERROR(B445/AVERAGE(OFFSET(B445,0,0,-计算结果!B$17,1))-1,B445/AVERAGE(OFFSET(B445,0,0,-ROW(),1))-1)</f>
        <v>-0.61238685589313679</v>
      </c>
      <c r="F445" s="4" t="str">
        <f ca="1">IF(MONTH(A445)&lt;&gt;MONTH(A446),IF(OR(AND(E445&lt;计算结果!B$18,E445&gt;计算结果!B$19),E445&lt;计算结果!B$20),"买","卖"),F444)</f>
        <v>卖</v>
      </c>
      <c r="G445" s="4" t="str">
        <f t="shared" ca="1" si="21"/>
        <v/>
      </c>
      <c r="H445" s="3">
        <f ca="1">IF(F444="买",B445/B444-1,计算结果!B$21*(计算结果!B$22*(B445/B444-1)+(1-计算结果!B$22)*(K445/K444-1-IF(G445=1,计算结果!B$16,0))))-IF(AND(计算结果!B$21=0,G445=1),计算结果!B$16,0)</f>
        <v>-5.4580896686151625E-4</v>
      </c>
      <c r="I445" s="2">
        <f t="shared" ca="1" si="22"/>
        <v>2.4580494449196091</v>
      </c>
      <c r="J445" s="3">
        <f ca="1">1-I445/MAX(I$2:I445)</f>
        <v>0.21647459389336199</v>
      </c>
      <c r="K445" s="21">
        <v>128.18</v>
      </c>
      <c r="L445" s="37">
        <v>3.1699999999999999E-2</v>
      </c>
    </row>
    <row r="446" spans="1:12" x14ac:dyDescent="0.15">
      <c r="A446" s="1">
        <v>39755</v>
      </c>
      <c r="B446" s="16">
        <v>1.0462</v>
      </c>
      <c r="C446" s="3">
        <f t="shared" si="20"/>
        <v>1.4054473199573536E-2</v>
      </c>
      <c r="D446" s="3">
        <f>IFERROR(1-B446/MAX(B$2:B446),0)</f>
        <v>0.73041640898783755</v>
      </c>
      <c r="E446" s="3">
        <f ca="1">IFERROR(B446/AVERAGE(OFFSET(B446,0,0,-计算结果!B$17,1))-1,B446/AVERAGE(OFFSET(B446,0,0,-ROW(),1))-1)</f>
        <v>-0.6056347623978553</v>
      </c>
      <c r="F446" s="4" t="str">
        <f ca="1">IF(MONTH(A446)&lt;&gt;MONTH(A447),IF(OR(AND(E446&lt;计算结果!B$18,E446&gt;计算结果!B$19),E446&lt;计算结果!B$20),"买","卖"),F445)</f>
        <v>卖</v>
      </c>
      <c r="G446" s="4" t="str">
        <f t="shared" ca="1" si="21"/>
        <v/>
      </c>
      <c r="H446" s="3">
        <f ca="1">IF(F445="买",B446/B445-1,计算结果!B$21*(计算结果!B$22*(B446/B445-1)+(1-计算结果!B$22)*(K446/K445-1-IF(G446=1,计算结果!B$16,0))))-IF(AND(计算结果!B$21=0,G446=1),计算结果!B$16,0)</f>
        <v>-1.9503822749258326E-3</v>
      </c>
      <c r="I446" s="2">
        <f t="shared" ca="1" si="22"/>
        <v>2.4532553088513467</v>
      </c>
      <c r="J446" s="3">
        <f ca="1">1-I446/MAX(I$2:I446)</f>
        <v>0.21800276795738638</v>
      </c>
      <c r="K446" s="21">
        <v>127.93</v>
      </c>
      <c r="L446" s="37">
        <v>4.6199999999999998E-2</v>
      </c>
    </row>
    <row r="447" spans="1:12" x14ac:dyDescent="0.15">
      <c r="A447" s="1">
        <v>39756</v>
      </c>
      <c r="B447" s="16">
        <v>1.0366</v>
      </c>
      <c r="C447" s="3">
        <f t="shared" si="20"/>
        <v>-9.1760657618046304E-3</v>
      </c>
      <c r="D447" s="3">
        <f>IFERROR(1-B447/MAX(B$2:B447),0)</f>
        <v>0.73289012574726864</v>
      </c>
      <c r="E447" s="3">
        <f ca="1">IFERROR(B447/AVERAGE(OFFSET(B447,0,0,-计算结果!B$17,1))-1,B447/AVERAGE(OFFSET(B447,0,0,-ROW(),1))-1)</f>
        <v>-0.60798688107246246</v>
      </c>
      <c r="F447" s="4" t="str">
        <f ca="1">IF(MONTH(A447)&lt;&gt;MONTH(A448),IF(OR(AND(E447&lt;计算结果!B$18,E447&gt;计算结果!B$19),E447&lt;计算结果!B$20),"买","卖"),F446)</f>
        <v>卖</v>
      </c>
      <c r="G447" s="4" t="str">
        <f t="shared" ca="1" si="21"/>
        <v/>
      </c>
      <c r="H447" s="3">
        <f ca="1">IF(F446="买",B447/B446-1,计算结果!B$21*(计算结果!B$22*(B447/B446-1)+(1-计算结果!B$22)*(K447/K446-1-IF(G447=1,计算结果!B$16,0))))-IF(AND(计算结果!B$21=0,G447=1),计算结果!B$16,0)</f>
        <v>-1.32885171578212E-3</v>
      </c>
      <c r="I447" s="2">
        <f t="shared" ca="1" si="22"/>
        <v>2.4499952963249281</v>
      </c>
      <c r="J447" s="3">
        <f ca="1">1-I447/MAX(I$2:I447)</f>
        <v>0.21904192632092301</v>
      </c>
      <c r="K447" s="21">
        <v>127.76</v>
      </c>
      <c r="L447" s="37">
        <v>3.6600000000000001E-2</v>
      </c>
    </row>
    <row r="448" spans="1:12" x14ac:dyDescent="0.15">
      <c r="A448" s="1">
        <v>39757</v>
      </c>
      <c r="B448" s="16">
        <v>1.071</v>
      </c>
      <c r="C448" s="3">
        <f t="shared" si="20"/>
        <v>3.3185413852980794E-2</v>
      </c>
      <c r="D448" s="3">
        <f>IFERROR(1-B448/MAX(B$2:B448),0)</f>
        <v>0.72402597402597402</v>
      </c>
      <c r="E448" s="3">
        <f ca="1">IFERROR(B448/AVERAGE(OFFSET(B448,0,0,-计算结果!B$17,1))-1,B448/AVERAGE(OFFSET(B448,0,0,-ROW(),1))-1)</f>
        <v>-0.59366295763679555</v>
      </c>
      <c r="F448" s="4" t="str">
        <f ca="1">IF(MONTH(A448)&lt;&gt;MONTH(A449),IF(OR(AND(E448&lt;计算结果!B$18,E448&gt;计算结果!B$19),E448&lt;计算结果!B$20),"买","卖"),F447)</f>
        <v>卖</v>
      </c>
      <c r="G448" s="4" t="str">
        <f t="shared" ca="1" si="21"/>
        <v/>
      </c>
      <c r="H448" s="3">
        <f ca="1">IF(F447="买",B448/B447-1,计算结果!B$21*(计算结果!B$22*(B448/B447-1)+(1-计算结果!B$22)*(K448/K447-1-IF(G448=1,计算结果!B$16,0))))-IF(AND(计算结果!B$21=0,G448=1),计算结果!B$16,0)</f>
        <v>1.095804633688191E-3</v>
      </c>
      <c r="I448" s="2">
        <f t="shared" ca="1" si="22"/>
        <v>2.4526800125231554</v>
      </c>
      <c r="J448" s="3">
        <f ca="1">1-I448/MAX(I$2:I448)</f>
        <v>0.21818614884506926</v>
      </c>
      <c r="K448" s="21">
        <v>127.9</v>
      </c>
      <c r="L448" s="37">
        <v>7.0999999999999994E-2</v>
      </c>
    </row>
    <row r="449" spans="1:12" x14ac:dyDescent="0.15">
      <c r="A449" s="1">
        <v>39758</v>
      </c>
      <c r="B449" s="16">
        <v>1.0466</v>
      </c>
      <c r="C449" s="3">
        <f t="shared" si="20"/>
        <v>-2.2782446311858107E-2</v>
      </c>
      <c r="D449" s="3">
        <f>IFERROR(1-B449/MAX(B$2:B449),0)</f>
        <v>0.73031333745619453</v>
      </c>
      <c r="E449" s="3">
        <f ca="1">IFERROR(B449/AVERAGE(OFFSET(B449,0,0,-计算结果!B$17,1))-1,B449/AVERAGE(OFFSET(B449,0,0,-ROW(),1))-1)</f>
        <v>-0.60165247222385143</v>
      </c>
      <c r="F449" s="4" t="str">
        <f ca="1">IF(MONTH(A449)&lt;&gt;MONTH(A450),IF(OR(AND(E449&lt;计算结果!B$18,E449&gt;计算结果!B$19),E449&lt;计算结果!B$20),"买","卖"),F448)</f>
        <v>卖</v>
      </c>
      <c r="G449" s="4" t="str">
        <f t="shared" ca="1" si="21"/>
        <v/>
      </c>
      <c r="H449" s="3">
        <f ca="1">IF(F448="买",B449/B448-1,计算结果!B$21*(计算结果!B$22*(B449/B448-1)+(1-计算结果!B$22)*(K449/K448-1-IF(G449=1,计算结果!B$16,0))))-IF(AND(计算结果!B$21=0,G449=1),计算结果!B$16,0)</f>
        <v>1.8764659890537772E-3</v>
      </c>
      <c r="I449" s="2">
        <f t="shared" ca="1" si="22"/>
        <v>2.4572823831486872</v>
      </c>
      <c r="J449" s="3">
        <f ca="1">1-I449/MAX(I$2:I449)</f>
        <v>0.21671910174360587</v>
      </c>
      <c r="K449" s="21">
        <v>128.13999999999999</v>
      </c>
      <c r="L449" s="37">
        <v>4.6600000000000003E-2</v>
      </c>
    </row>
    <row r="450" spans="1:12" x14ac:dyDescent="0.15">
      <c r="A450" s="1">
        <v>39759</v>
      </c>
      <c r="B450" s="16">
        <v>1.0676000000000001</v>
      </c>
      <c r="C450" s="3">
        <f t="shared" si="20"/>
        <v>2.0064972291228944E-2</v>
      </c>
      <c r="D450" s="3">
        <f>IFERROR(1-B450/MAX(B$2:B450),0)</f>
        <v>0.72490208204493922</v>
      </c>
      <c r="E450" s="3">
        <f ca="1">IFERROR(B450/AVERAGE(OFFSET(B450,0,0,-计算结果!B$17,1))-1,B450/AVERAGE(OFFSET(B450,0,0,-ROW(),1))-1)</f>
        <v>-0.59236436221551458</v>
      </c>
      <c r="F450" s="4" t="str">
        <f ca="1">IF(MONTH(A450)&lt;&gt;MONTH(A451),IF(OR(AND(E450&lt;计算结果!B$18,E450&gt;计算结果!B$19),E450&lt;计算结果!B$20),"买","卖"),F449)</f>
        <v>卖</v>
      </c>
      <c r="G450" s="4" t="str">
        <f t="shared" ca="1" si="21"/>
        <v/>
      </c>
      <c r="H450" s="3">
        <f ca="1">IF(F449="买",B450/B449-1,计算结果!B$21*(计算结果!B$22*(B450/B449-1)+(1-计算结果!B$22)*(K450/K449-1-IF(G450=1,计算结果!B$16,0))))-IF(AND(计算结果!B$21=0,G450=1),计算结果!B$16,0)</f>
        <v>2.5753082565944663E-3</v>
      </c>
      <c r="I450" s="2">
        <f t="shared" ca="1" si="22"/>
        <v>2.4636106427587943</v>
      </c>
      <c r="J450" s="3">
        <f ca="1">1-I450/MAX(I$2:I450)</f>
        <v>0.21470191197909338</v>
      </c>
      <c r="K450" s="21">
        <v>128.47</v>
      </c>
      <c r="L450" s="37">
        <v>6.7599999999999993E-2</v>
      </c>
    </row>
    <row r="451" spans="1:12" x14ac:dyDescent="0.15">
      <c r="A451" s="1">
        <v>39762</v>
      </c>
      <c r="B451" s="16">
        <v>1.1432</v>
      </c>
      <c r="C451" s="3">
        <f t="shared" si="20"/>
        <v>7.0813038591232669E-2</v>
      </c>
      <c r="D451" s="3">
        <f>IFERROR(1-B451/MAX(B$2:B451),0)</f>
        <v>0.70542156256441968</v>
      </c>
      <c r="E451" s="3">
        <f ca="1">IFERROR(B451/AVERAGE(OFFSET(B451,0,0,-计算结果!B$17,1))-1,B451/AVERAGE(OFFSET(B451,0,0,-ROW(),1))-1)</f>
        <v>-0.56214245265139717</v>
      </c>
      <c r="F451" s="4" t="str">
        <f ca="1">IF(MONTH(A451)&lt;&gt;MONTH(A452),IF(OR(AND(E451&lt;计算结果!B$18,E451&gt;计算结果!B$19),E451&lt;计算结果!B$20),"买","卖"),F450)</f>
        <v>卖</v>
      </c>
      <c r="G451" s="4" t="str">
        <f t="shared" ca="1" si="21"/>
        <v/>
      </c>
      <c r="H451" s="3">
        <f ca="1">IF(F450="买",B451/B450-1,计算结果!B$21*(计算结果!B$22*(B451/B450-1)+(1-计算结果!B$22)*(K451/K450-1-IF(G451=1,计算结果!B$16,0))))-IF(AND(计算结果!B$21=0,G451=1),计算结果!B$16,0)</f>
        <v>-4.6703510547208005E-4</v>
      </c>
      <c r="I451" s="2">
        <f t="shared" ca="1" si="22"/>
        <v>2.4624600501024112</v>
      </c>
      <c r="J451" s="3">
        <f ca="1">1-I451/MAX(I$2:I451)</f>
        <v>0.21506867375445926</v>
      </c>
      <c r="K451" s="21">
        <v>128.41</v>
      </c>
      <c r="L451" s="37">
        <v>0.14319999999999999</v>
      </c>
    </row>
    <row r="452" spans="1:12" x14ac:dyDescent="0.15">
      <c r="A452" s="1">
        <v>39763</v>
      </c>
      <c r="B452" s="16">
        <v>1.1419999999999999</v>
      </c>
      <c r="C452" s="3">
        <f t="shared" ref="C452:C515" si="23">IFERROR(B452/B451-1,0)</f>
        <v>-1.0496850944717862E-3</v>
      </c>
      <c r="D452" s="3">
        <f>IFERROR(1-B452/MAX(B$2:B452),0)</f>
        <v>0.70573077715934862</v>
      </c>
      <c r="E452" s="3">
        <f ca="1">IFERROR(B452/AVERAGE(OFFSET(B452,0,0,-计算结果!B$17,1))-1,B452/AVERAGE(OFFSET(B452,0,0,-ROW(),1))-1)</f>
        <v>-0.56122044865828169</v>
      </c>
      <c r="F452" s="4" t="str">
        <f ca="1">IF(MONTH(A452)&lt;&gt;MONTH(A453),IF(OR(AND(E452&lt;计算结果!B$18,E452&gt;计算结果!B$19),E452&lt;计算结果!B$20),"买","卖"),F451)</f>
        <v>卖</v>
      </c>
      <c r="G452" s="4" t="str">
        <f t="shared" ca="1" si="21"/>
        <v/>
      </c>
      <c r="H452" s="3">
        <f ca="1">IF(F451="买",B452/B451-1,计算结果!B$21*(计算结果!B$22*(B452/B451-1)+(1-计算结果!B$22)*(K452/K451-1-IF(G452=1,计算结果!B$16,0))))-IF(AND(计算结果!B$21=0,G452=1),计算结果!B$16,0)</f>
        <v>6.2300443890661583E-4</v>
      </c>
      <c r="I452" s="2">
        <f t="shared" ca="1" si="22"/>
        <v>2.463994173644255</v>
      </c>
      <c r="J452" s="3">
        <f ca="1">1-I452/MAX(I$2:I452)</f>
        <v>0.2145796580539715</v>
      </c>
      <c r="K452" s="21">
        <v>128.49</v>
      </c>
      <c r="L452" s="37">
        <v>0.14199999999999999</v>
      </c>
    </row>
    <row r="453" spans="1:12" x14ac:dyDescent="0.15">
      <c r="A453" s="1">
        <v>39764</v>
      </c>
      <c r="B453" s="16">
        <v>1.1875</v>
      </c>
      <c r="C453" s="3">
        <f t="shared" si="23"/>
        <v>3.9842381786339809E-2</v>
      </c>
      <c r="D453" s="3">
        <f>IFERROR(1-B453/MAX(B$2:B453),0)</f>
        <v>0.69400639043496182</v>
      </c>
      <c r="E453" s="3">
        <f ca="1">IFERROR(B453/AVERAGE(OFFSET(B453,0,0,-计算结果!B$17,1))-1,B453/AVERAGE(OFFSET(B453,0,0,-ROW(),1))-1)</f>
        <v>-0.54233394912166699</v>
      </c>
      <c r="F453" s="4" t="str">
        <f ca="1">IF(MONTH(A453)&lt;&gt;MONTH(A454),IF(OR(AND(E453&lt;计算结果!B$18,E453&gt;计算结果!B$19),E453&lt;计算结果!B$20),"买","卖"),F452)</f>
        <v>卖</v>
      </c>
      <c r="G453" s="4" t="str">
        <f t="shared" ca="1" si="21"/>
        <v/>
      </c>
      <c r="H453" s="3">
        <f ca="1">IF(F452="买",B453/B452-1,计算结果!B$21*(计算结果!B$22*(B453/B452-1)+(1-计算结果!B$22)*(K453/K452-1-IF(G453=1,计算结果!B$16,0))))-IF(AND(计算结果!B$21=0,G453=1),计算结果!B$16,0)</f>
        <v>3.0352556619190896E-3</v>
      </c>
      <c r="I453" s="2">
        <f t="shared" ca="1" si="22"/>
        <v>2.4714730259107442</v>
      </c>
      <c r="J453" s="3">
        <f ca="1">1-I453/MAX(I$2:I453)</f>
        <v>0.21219570651409336</v>
      </c>
      <c r="K453" s="21">
        <v>128.88</v>
      </c>
      <c r="L453" s="37">
        <v>0.1875</v>
      </c>
    </row>
    <row r="454" spans="1:12" x14ac:dyDescent="0.15">
      <c r="A454" s="1">
        <v>39765</v>
      </c>
      <c r="B454" s="16">
        <v>1.2196</v>
      </c>
      <c r="C454" s="3">
        <f t="shared" si="23"/>
        <v>2.7031578947368518E-2</v>
      </c>
      <c r="D454" s="3">
        <f>IFERROR(1-B454/MAX(B$2:B454),0)</f>
        <v>0.68573490002061432</v>
      </c>
      <c r="E454" s="3">
        <f ca="1">IFERROR(B454/AVERAGE(OFFSET(B454,0,0,-计算结果!B$17,1))-1,B454/AVERAGE(OFFSET(B454,0,0,-ROW(),1))-1)</f>
        <v>-0.5285090702282258</v>
      </c>
      <c r="F454" s="4" t="str">
        <f ca="1">IF(MONTH(A454)&lt;&gt;MONTH(A455),IF(OR(AND(E454&lt;计算结果!B$18,E454&gt;计算结果!B$19),E454&lt;计算结果!B$20),"买","卖"),F453)</f>
        <v>卖</v>
      </c>
      <c r="G454" s="4" t="str">
        <f t="shared" ca="1" si="21"/>
        <v/>
      </c>
      <c r="H454" s="3">
        <f ca="1">IF(F453="买",B454/B453-1,计算结果!B$21*(计算结果!B$22*(B454/B453-1)+(1-计算结果!B$22)*(K454/K453-1-IF(G454=1,计算结果!B$16,0))))-IF(AND(计算结果!B$21=0,G454=1),计算结果!B$16,0)</f>
        <v>-1.0862818125386697E-3</v>
      </c>
      <c r="I454" s="2">
        <f t="shared" ca="1" si="22"/>
        <v>2.4687883097125174</v>
      </c>
      <c r="J454" s="3">
        <f ca="1">1-I454/MAX(I$2:I454)</f>
        <v>0.21305148398994711</v>
      </c>
      <c r="K454" s="21">
        <v>128.74</v>
      </c>
      <c r="L454" s="37">
        <v>0.21959999999999999</v>
      </c>
    </row>
    <row r="455" spans="1:12" x14ac:dyDescent="0.15">
      <c r="A455" s="1">
        <v>39766</v>
      </c>
      <c r="B455" s="16">
        <v>1.2725</v>
      </c>
      <c r="C455" s="3">
        <f t="shared" si="23"/>
        <v>4.3374877008855339E-2</v>
      </c>
      <c r="D455" s="3">
        <f>IFERROR(1-B455/MAX(B$2:B455),0)</f>
        <v>0.67210368996083281</v>
      </c>
      <c r="E455" s="3">
        <f ca="1">IFERROR(B455/AVERAGE(OFFSET(B455,0,0,-计算结果!B$17,1))-1,B455/AVERAGE(OFFSET(B455,0,0,-ROW(),1))-1)</f>
        <v>-0.50659708738979525</v>
      </c>
      <c r="F455" s="4" t="str">
        <f ca="1">IF(MONTH(A455)&lt;&gt;MONTH(A456),IF(OR(AND(E455&lt;计算结果!B$18,E455&gt;计算结果!B$19),E455&lt;计算结果!B$20),"买","卖"),F454)</f>
        <v>卖</v>
      </c>
      <c r="G455" s="4" t="str">
        <f t="shared" ca="1" si="21"/>
        <v/>
      </c>
      <c r="H455" s="3">
        <f ca="1">IF(F454="买",B455/B454-1,计算结果!B$21*(计算结果!B$22*(B455/B454-1)+(1-计算结果!B$22)*(K455/K454-1-IF(G455=1,计算结果!B$16,0))))-IF(AND(计算结果!B$21=0,G455=1),计算结果!B$16,0)</f>
        <v>-4.6605561597024003E-4</v>
      </c>
      <c r="I455" s="2">
        <f t="shared" ca="1" si="22"/>
        <v>2.4676377170561343</v>
      </c>
      <c r="J455" s="3">
        <f ca="1">1-I455/MAX(I$2:I455)</f>
        <v>0.21341824576531299</v>
      </c>
      <c r="K455" s="21">
        <v>128.68</v>
      </c>
      <c r="L455" s="37">
        <v>0.27250000000000002</v>
      </c>
    </row>
    <row r="456" spans="1:12" x14ac:dyDescent="0.15">
      <c r="A456" s="1">
        <v>39769</v>
      </c>
      <c r="B456" s="16">
        <v>1.3431999999999999</v>
      </c>
      <c r="C456" s="3">
        <f t="shared" si="23"/>
        <v>5.555992141453836E-2</v>
      </c>
      <c r="D456" s="3">
        <f>IFERROR(1-B456/MAX(B$2:B456),0)</f>
        <v>0.65388579674293967</v>
      </c>
      <c r="E456" s="3">
        <f ca="1">IFERROR(B456/AVERAGE(OFFSET(B456,0,0,-计算结果!B$17,1))-1,B456/AVERAGE(OFFSET(B456,0,0,-ROW(),1))-1)</f>
        <v>-0.47771469504194508</v>
      </c>
      <c r="F456" s="4" t="str">
        <f ca="1">IF(MONTH(A456)&lt;&gt;MONTH(A457),IF(OR(AND(E456&lt;计算结果!B$18,E456&gt;计算结果!B$19),E456&lt;计算结果!B$20),"买","卖"),F455)</f>
        <v>卖</v>
      </c>
      <c r="G456" s="4" t="str">
        <f t="shared" ca="1" si="21"/>
        <v/>
      </c>
      <c r="H456" s="3">
        <f ca="1">IF(F455="买",B456/B455-1,计算结果!B$21*(计算结果!B$22*(B456/B455-1)+(1-计算结果!B$22)*(K456/K455-1-IF(G456=1,计算结果!B$16,0))))-IF(AND(计算结果!B$21=0,G456=1),计算结果!B$16,0)</f>
        <v>-2.7199253963319237E-3</v>
      </c>
      <c r="I456" s="2">
        <f t="shared" ca="1" si="22"/>
        <v>2.460925926560567</v>
      </c>
      <c r="J456" s="3">
        <f ca="1">1-I456/MAX(I$2:I456)</f>
        <v>0.21555768945494713</v>
      </c>
      <c r="K456" s="21">
        <v>128.33000000000001</v>
      </c>
      <c r="L456" s="37">
        <v>0.34320000000000001</v>
      </c>
    </row>
    <row r="457" spans="1:12" x14ac:dyDescent="0.15">
      <c r="A457" s="1">
        <v>39770</v>
      </c>
      <c r="B457" s="16">
        <v>1.2328000000000001</v>
      </c>
      <c r="C457" s="3">
        <f t="shared" si="23"/>
        <v>-8.2191780821917693E-2</v>
      </c>
      <c r="D457" s="3">
        <f>IFERROR(1-B457/MAX(B$2:B457),0)</f>
        <v>0.68233353947639652</v>
      </c>
      <c r="E457" s="3">
        <f ca="1">IFERROR(B457/AVERAGE(OFFSET(B457,0,0,-计算结果!B$17,1))-1,B457/AVERAGE(OFFSET(B457,0,0,-ROW(),1))-1)</f>
        <v>-0.51929715969459145</v>
      </c>
      <c r="F457" s="4" t="str">
        <f ca="1">IF(MONTH(A457)&lt;&gt;MONTH(A458),IF(OR(AND(E457&lt;计算结果!B$18,E457&gt;计算结果!B$19),E457&lt;计算结果!B$20),"买","卖"),F456)</f>
        <v>卖</v>
      </c>
      <c r="G457" s="4" t="str">
        <f t="shared" ca="1" si="21"/>
        <v/>
      </c>
      <c r="H457" s="3">
        <f ca="1">IF(F456="买",B457/B456-1,计算结果!B$21*(计算结果!B$22*(B457/B456-1)+(1-计算结果!B$22)*(K457/K456-1-IF(G457=1,计算结果!B$16,0))))-IF(AND(计算结果!B$21=0,G457=1),计算结果!B$16,0)</f>
        <v>-1.4026338346451173E-3</v>
      </c>
      <c r="I457" s="2">
        <f t="shared" ca="1" si="22"/>
        <v>2.4574741485914178</v>
      </c>
      <c r="J457" s="3">
        <f ca="1">1-I457/MAX(I$2:I457)</f>
        <v>0.21665797478104476</v>
      </c>
      <c r="K457" s="21">
        <v>128.15</v>
      </c>
      <c r="L457" s="37">
        <v>0.23280000000000001</v>
      </c>
    </row>
    <row r="458" spans="1:12" x14ac:dyDescent="0.15">
      <c r="A458" s="1">
        <v>39771</v>
      </c>
      <c r="B458" s="16">
        <v>1.323</v>
      </c>
      <c r="C458" s="3">
        <f t="shared" si="23"/>
        <v>7.3166774821544323E-2</v>
      </c>
      <c r="D458" s="3">
        <f>IFERROR(1-B458/MAX(B$2:B458),0)</f>
        <v>0.65909090909090906</v>
      </c>
      <c r="E458" s="3">
        <f ca="1">IFERROR(B458/AVERAGE(OFFSET(B458,0,0,-计算结果!B$17,1))-1,B458/AVERAGE(OFFSET(B458,0,0,-ROW(),1))-1)</f>
        <v>-0.4827903000702386</v>
      </c>
      <c r="F458" s="4" t="str">
        <f ca="1">IF(MONTH(A458)&lt;&gt;MONTH(A459),IF(OR(AND(E458&lt;计算结果!B$18,E458&gt;计算结果!B$19),E458&lt;计算结果!B$20),"买","卖"),F457)</f>
        <v>卖</v>
      </c>
      <c r="G458" s="4" t="str">
        <f t="shared" ca="1" si="21"/>
        <v/>
      </c>
      <c r="H458" s="3">
        <f ca="1">IF(F457="买",B458/B457-1,计算结果!B$21*(计算结果!B$22*(B458/B457-1)+(1-计算结果!B$22)*(K458/K457-1-IF(G458=1,计算结果!B$16,0))))-IF(AND(计算结果!B$21=0,G458=1),计算结果!B$16,0)</f>
        <v>-7.8033554428402763E-4</v>
      </c>
      <c r="I458" s="2">
        <f t="shared" ca="1" si="22"/>
        <v>2.4555564941641128</v>
      </c>
      <c r="J458" s="3">
        <f ca="1">1-I458/MAX(I$2:I458)</f>
        <v>0.21726924440665463</v>
      </c>
      <c r="K458" s="21">
        <v>128.05000000000001</v>
      </c>
      <c r="L458" s="37">
        <v>0.32300000000000001</v>
      </c>
    </row>
    <row r="459" spans="1:12" x14ac:dyDescent="0.15">
      <c r="A459" s="1">
        <v>39772</v>
      </c>
      <c r="B459" s="16">
        <v>1.3222</v>
      </c>
      <c r="C459" s="3">
        <f t="shared" si="23"/>
        <v>-6.0468631897192537E-4</v>
      </c>
      <c r="D459" s="3">
        <f>IFERROR(1-B459/MAX(B$2:B459),0)</f>
        <v>0.65929705215419498</v>
      </c>
      <c r="E459" s="3">
        <f ca="1">IFERROR(B459/AVERAGE(OFFSET(B459,0,0,-计算结果!B$17,1))-1,B459/AVERAGE(OFFSET(B459,0,0,-ROW(),1))-1)</f>
        <v>-0.48173664404174421</v>
      </c>
      <c r="F459" s="4" t="str">
        <f ca="1">IF(MONTH(A459)&lt;&gt;MONTH(A460),IF(OR(AND(E459&lt;计算结果!B$18,E459&gt;计算结果!B$19),E459&lt;计算结果!B$20),"买","卖"),F458)</f>
        <v>卖</v>
      </c>
      <c r="G459" s="4" t="str">
        <f t="shared" ca="1" si="21"/>
        <v/>
      </c>
      <c r="H459" s="3">
        <f ca="1">IF(F458="买",B459/B458-1,计算结果!B$21*(计算结果!B$22*(B459/B458-1)+(1-计算结果!B$22)*(K459/K458-1-IF(G459=1,计算结果!B$16,0))))-IF(AND(计算结果!B$21=0,G459=1),计算结果!B$16,0)</f>
        <v>-6.2475595470523615E-4</v>
      </c>
      <c r="I459" s="2">
        <f t="shared" ca="1" si="22"/>
        <v>2.4540223706222686</v>
      </c>
      <c r="J459" s="3">
        <f ca="1">1-I459/MAX(I$2:I459)</f>
        <v>0.2177582601071425</v>
      </c>
      <c r="K459" s="21">
        <v>127.97</v>
      </c>
      <c r="L459" s="37">
        <v>0.32219999999999999</v>
      </c>
    </row>
    <row r="460" spans="1:12" x14ac:dyDescent="0.15">
      <c r="A460" s="1">
        <v>39773</v>
      </c>
      <c r="B460" s="16">
        <v>1.2948</v>
      </c>
      <c r="C460" s="3">
        <f t="shared" si="23"/>
        <v>-2.0723037361972563E-2</v>
      </c>
      <c r="D460" s="3">
        <f>IFERROR(1-B460/MAX(B$2:B460),0)</f>
        <v>0.6663574520717378</v>
      </c>
      <c r="E460" s="3">
        <f ca="1">IFERROR(B460/AVERAGE(OFFSET(B460,0,0,-计算结果!B$17,1))-1,B460/AVERAGE(OFFSET(B460,0,0,-ROW(),1))-1)</f>
        <v>-0.49106566914784722</v>
      </c>
      <c r="F460" s="4" t="str">
        <f ca="1">IF(MONTH(A460)&lt;&gt;MONTH(A461),IF(OR(AND(E460&lt;计算结果!B$18,E460&gt;计算结果!B$19),E460&lt;计算结果!B$20),"买","卖"),F459)</f>
        <v>卖</v>
      </c>
      <c r="G460" s="4" t="str">
        <f t="shared" ca="1" si="21"/>
        <v/>
      </c>
      <c r="H460" s="3">
        <f ca="1">IF(F459="买",B460/B459-1,计算结果!B$21*(计算结果!B$22*(B460/B459-1)+(1-计算结果!B$22)*(K460/K459-1-IF(G460=1,计算结果!B$16,0))))-IF(AND(计算结果!B$21=0,G460=1),计算结果!B$16,0)</f>
        <v>2.4224427600219034E-3</v>
      </c>
      <c r="I460" s="2">
        <f t="shared" ca="1" si="22"/>
        <v>2.4599670993469145</v>
      </c>
      <c r="J460" s="3">
        <f ca="1">1-I460/MAX(I$2:I460)</f>
        <v>0.21586332426775201</v>
      </c>
      <c r="K460" s="21">
        <v>128.28</v>
      </c>
      <c r="L460" s="37">
        <v>0.29480000000000001</v>
      </c>
    </row>
    <row r="461" spans="1:12" x14ac:dyDescent="0.15">
      <c r="A461" s="1">
        <v>39776</v>
      </c>
      <c r="B461" s="16">
        <v>1.2392000000000001</v>
      </c>
      <c r="C461" s="3">
        <f t="shared" si="23"/>
        <v>-4.2940994748223549E-2</v>
      </c>
      <c r="D461" s="3">
        <f>IFERROR(1-B461/MAX(B$2:B461),0)</f>
        <v>0.68068439497010924</v>
      </c>
      <c r="E461" s="3">
        <f ca="1">IFERROR(B461/AVERAGE(OFFSET(B461,0,0,-计算结果!B$17,1))-1,B461/AVERAGE(OFFSET(B461,0,0,-ROW(),1))-1)</f>
        <v>-0.5115445812798175</v>
      </c>
      <c r="F461" s="4" t="str">
        <f ca="1">IF(MONTH(A461)&lt;&gt;MONTH(A462),IF(OR(AND(E461&lt;计算结果!B$18,E461&gt;计算结果!B$19),E461&lt;计算结果!B$20),"买","卖"),F460)</f>
        <v>卖</v>
      </c>
      <c r="G461" s="4" t="str">
        <f t="shared" ca="1" si="21"/>
        <v/>
      </c>
      <c r="H461" s="3">
        <f ca="1">IF(F460="买",B461/B460-1,计算结果!B$21*(计算结果!B$22*(B461/B460-1)+(1-计算结果!B$22)*(K461/K460-1-IF(G461=1,计算结果!B$16,0))))-IF(AND(计算结果!B$21=0,G461=1),计算结果!B$16,0)</f>
        <v>-6.2363579669477698E-4</v>
      </c>
      <c r="I461" s="2">
        <f t="shared" ca="1" si="22"/>
        <v>2.4584329758050703</v>
      </c>
      <c r="J461" s="3">
        <f ca="1">1-I461/MAX(I$2:I461)</f>
        <v>0.21635233996823988</v>
      </c>
      <c r="K461" s="21">
        <v>128.19999999999999</v>
      </c>
      <c r="L461" s="37">
        <v>0.2392</v>
      </c>
    </row>
    <row r="462" spans="1:12" x14ac:dyDescent="0.15">
      <c r="A462" s="1">
        <v>39777</v>
      </c>
      <c r="B462" s="16">
        <v>1.2393000000000001</v>
      </c>
      <c r="C462" s="3">
        <f t="shared" si="23"/>
        <v>8.0697224015491287E-5</v>
      </c>
      <c r="D462" s="3">
        <f>IFERROR(1-B462/MAX(B$2:B462),0)</f>
        <v>0.68065862708719849</v>
      </c>
      <c r="E462" s="3">
        <f ca="1">IFERROR(B462/AVERAGE(OFFSET(B462,0,0,-计算结果!B$17,1))-1,B462/AVERAGE(OFFSET(B462,0,0,-ROW(),1))-1)</f>
        <v>-0.51016211841917281</v>
      </c>
      <c r="F462" s="4" t="str">
        <f ca="1">IF(MONTH(A462)&lt;&gt;MONTH(A463),IF(OR(AND(E462&lt;计算结果!B$18,E462&gt;计算结果!B$19),E462&lt;计算结果!B$20),"买","卖"),F461)</f>
        <v>卖</v>
      </c>
      <c r="G462" s="4" t="str">
        <f t="shared" ca="1" si="21"/>
        <v/>
      </c>
      <c r="H462" s="3">
        <f ca="1">IF(F461="买",B462/B461-1,计算结果!B$21*(计算结果!B$22*(B462/B461-1)+(1-计算结果!B$22)*(K462/K461-1-IF(G462=1,计算结果!B$16,0))))-IF(AND(计算结果!B$21=0,G462=1),计算结果!B$16,0)</f>
        <v>7.8003120124847669E-5</v>
      </c>
      <c r="I462" s="2">
        <f t="shared" ca="1" si="22"/>
        <v>2.4586247412478008</v>
      </c>
      <c r="J462" s="3">
        <f ca="1">1-I462/MAX(I$2:I462)</f>
        <v>0.21629121300567888</v>
      </c>
      <c r="K462" s="21">
        <v>128.21</v>
      </c>
      <c r="L462" s="37">
        <v>0.23930000000000001</v>
      </c>
    </row>
    <row r="463" spans="1:12" x14ac:dyDescent="0.15">
      <c r="A463" s="1">
        <v>39778</v>
      </c>
      <c r="B463" s="16">
        <v>1.2433000000000001</v>
      </c>
      <c r="C463" s="3">
        <f t="shared" si="23"/>
        <v>3.2276284999597227E-3</v>
      </c>
      <c r="D463" s="3">
        <f>IFERROR(1-B463/MAX(B$2:B463),0)</f>
        <v>0.67962791177076887</v>
      </c>
      <c r="E463" s="3">
        <f ca="1">IFERROR(B463/AVERAGE(OFFSET(B463,0,0,-计算结果!B$17,1))-1,B463/AVERAGE(OFFSET(B463,0,0,-ROW(),1))-1)</f>
        <v>-0.5073172757804213</v>
      </c>
      <c r="F463" s="4" t="str">
        <f ca="1">IF(MONTH(A463)&lt;&gt;MONTH(A464),IF(OR(AND(E463&lt;计算结果!B$18,E463&gt;计算结果!B$19),E463&lt;计算结果!B$20),"买","卖"),F462)</f>
        <v>卖</v>
      </c>
      <c r="G463" s="4" t="str">
        <f t="shared" ca="1" si="21"/>
        <v/>
      </c>
      <c r="H463" s="3">
        <f ca="1">IF(F462="买",B463/B462-1,计算结果!B$21*(计算结果!B$22*(B463/B462-1)+(1-计算结果!B$22)*(K463/K462-1-IF(G463=1,计算结果!B$16,0))))-IF(AND(计算结果!B$21=0,G463=1),计算结果!B$16,0)</f>
        <v>0</v>
      </c>
      <c r="I463" s="2">
        <f t="shared" ca="1" si="22"/>
        <v>2.4586247412478008</v>
      </c>
      <c r="J463" s="3">
        <f ca="1">1-I463/MAX(I$2:I463)</f>
        <v>0.21629121300567888</v>
      </c>
      <c r="K463" s="21">
        <v>128.21</v>
      </c>
      <c r="L463" s="37">
        <v>0.24329999999999999</v>
      </c>
    </row>
    <row r="464" spans="1:12" x14ac:dyDescent="0.15">
      <c r="A464" s="1">
        <v>39779</v>
      </c>
      <c r="B464" s="16">
        <v>1.2643</v>
      </c>
      <c r="C464" s="3">
        <f t="shared" si="23"/>
        <v>1.6890533258264284E-2</v>
      </c>
      <c r="D464" s="3">
        <f>IFERROR(1-B464/MAX(B$2:B464),0)</f>
        <v>0.67421665635951356</v>
      </c>
      <c r="E464" s="3">
        <f ca="1">IFERROR(B464/AVERAGE(OFFSET(B464,0,0,-计算结果!B$17,1))-1,B464/AVERAGE(OFFSET(B464,0,0,-ROW(),1))-1)</f>
        <v>-0.49775102407083271</v>
      </c>
      <c r="F464" s="4" t="str">
        <f ca="1">IF(MONTH(A464)&lt;&gt;MONTH(A465),IF(OR(AND(E464&lt;计算结果!B$18,E464&gt;计算结果!B$19),E464&lt;计算结果!B$20),"买","卖"),F463)</f>
        <v>卖</v>
      </c>
      <c r="G464" s="4" t="str">
        <f t="shared" ca="1" si="21"/>
        <v/>
      </c>
      <c r="H464" s="3">
        <f ca="1">IF(F463="买",B464/B463-1,计算结果!B$21*(计算结果!B$22*(B464/B463-1)+(1-计算结果!B$22)*(K464/K463-1-IF(G464=1,计算结果!B$16,0))))-IF(AND(计算结果!B$21=0,G464=1),计算结果!B$16,0)</f>
        <v>3.1978784806176996E-3</v>
      </c>
      <c r="I464" s="2">
        <f t="shared" ca="1" si="22"/>
        <v>2.4664871243997513</v>
      </c>
      <c r="J464" s="3">
        <f ca="1">1-I464/MAX(I$2:I464)</f>
        <v>0.21378500754067886</v>
      </c>
      <c r="K464" s="21">
        <v>128.62</v>
      </c>
      <c r="L464" s="37">
        <v>0.26429999999999998</v>
      </c>
    </row>
    <row r="465" spans="1:12" x14ac:dyDescent="0.15">
      <c r="A465" s="1">
        <v>39780</v>
      </c>
      <c r="B465" s="16">
        <v>1.2591000000000001</v>
      </c>
      <c r="C465" s="3">
        <f t="shared" si="23"/>
        <v>-4.1129478762951255E-3</v>
      </c>
      <c r="D465" s="3">
        <f>IFERROR(1-B465/MAX(B$2:B465),0)</f>
        <v>0.67555658627087189</v>
      </c>
      <c r="E465" s="3">
        <f ca="1">IFERROR(B465/AVERAGE(OFFSET(B465,0,0,-计算结果!B$17,1))-1,B465/AVERAGE(OFFSET(B465,0,0,-ROW(),1))-1)</f>
        <v>-0.498617188278901</v>
      </c>
      <c r="F465" s="4" t="str">
        <f ca="1">IF(MONTH(A465)&lt;&gt;MONTH(A466),IF(OR(AND(E465&lt;计算结果!B$18,E465&gt;计算结果!B$19),E465&lt;计算结果!B$20),"买","卖"),F464)</f>
        <v>卖</v>
      </c>
      <c r="G465" s="4" t="str">
        <f t="shared" ca="1" si="21"/>
        <v/>
      </c>
      <c r="H465" s="3">
        <f ca="1">IF(F464="买",B465/B464-1,计算结果!B$21*(计算结果!B$22*(B465/B464-1)+(1-计算结果!B$22)*(K465/K464-1-IF(G465=1,计算结果!B$16,0))))-IF(AND(计算结果!B$21=0,G465=1),计算结果!B$16,0)</f>
        <v>7.774840615759615E-5</v>
      </c>
      <c r="I465" s="2">
        <f t="shared" ca="1" si="22"/>
        <v>2.4666788898424814</v>
      </c>
      <c r="J465" s="3">
        <f ca="1">1-I465/MAX(I$2:I465)</f>
        <v>0.21372388057811798</v>
      </c>
      <c r="K465" s="21">
        <v>128.63</v>
      </c>
      <c r="L465" s="37">
        <v>0.2591</v>
      </c>
    </row>
    <row r="466" spans="1:12" x14ac:dyDescent="0.15">
      <c r="A466" s="1">
        <v>39783</v>
      </c>
      <c r="B466" s="16">
        <v>1.335</v>
      </c>
      <c r="C466" s="3">
        <f t="shared" si="23"/>
        <v>6.0281153204669868E-2</v>
      </c>
      <c r="D466" s="3">
        <f>IFERROR(1-B466/MAX(B$2:B466),0)</f>
        <v>0.6559987631416202</v>
      </c>
      <c r="E466" s="3">
        <f ca="1">IFERROR(B466/AVERAGE(OFFSET(B466,0,0,-计算结果!B$17,1))-1,B466/AVERAGE(OFFSET(B466,0,0,-ROW(),1))-1)</f>
        <v>-0.46736638277272713</v>
      </c>
      <c r="F466" s="4" t="str">
        <f ca="1">IF(MONTH(A466)&lt;&gt;MONTH(A467),IF(OR(AND(E466&lt;计算结果!B$18,E466&gt;计算结果!B$19),E466&lt;计算结果!B$20),"买","卖"),F465)</f>
        <v>卖</v>
      </c>
      <c r="G466" s="4" t="str">
        <f t="shared" ca="1" si="21"/>
        <v/>
      </c>
      <c r="H466" s="3">
        <f ca="1">IF(F465="买",B466/B465-1,计算结果!B$21*(计算结果!B$22*(B466/B465-1)+(1-计算结果!B$22)*(K466/K465-1-IF(G466=1,计算结果!B$16,0))))-IF(AND(计算结果!B$21=0,G466=1),计算结果!B$16,0)</f>
        <v>-1.5548472362580945E-4</v>
      </c>
      <c r="I466" s="2">
        <f t="shared" ca="1" si="22"/>
        <v>2.4662953589570207</v>
      </c>
      <c r="J466" s="3">
        <f ca="1">1-I466/MAX(I$2:I466)</f>
        <v>0.21384613450323986</v>
      </c>
      <c r="K466" s="21">
        <v>128.61000000000001</v>
      </c>
      <c r="L466" s="37">
        <v>0.33500000000000002</v>
      </c>
    </row>
    <row r="467" spans="1:12" x14ac:dyDescent="0.15">
      <c r="A467" s="1">
        <v>39784</v>
      </c>
      <c r="B467" s="16">
        <v>1.3439999999999999</v>
      </c>
      <c r="C467" s="3">
        <f t="shared" si="23"/>
        <v>6.741573033707704E-3</v>
      </c>
      <c r="D467" s="3">
        <f>IFERROR(1-B467/MAX(B$2:B467),0)</f>
        <v>0.65367965367965364</v>
      </c>
      <c r="E467" s="3">
        <f ca="1">IFERROR(B467/AVERAGE(OFFSET(B467,0,0,-计算结果!B$17,1))-1,B467/AVERAGE(OFFSET(B467,0,0,-ROW(),1))-1)</f>
        <v>-0.46273811681181998</v>
      </c>
      <c r="F467" s="4" t="str">
        <f ca="1">IF(MONTH(A467)&lt;&gt;MONTH(A468),IF(OR(AND(E467&lt;计算结果!B$18,E467&gt;计算结果!B$19),E467&lt;计算结果!B$20),"买","卖"),F466)</f>
        <v>卖</v>
      </c>
      <c r="G467" s="4" t="str">
        <f t="shared" ca="1" si="21"/>
        <v/>
      </c>
      <c r="H467" s="3">
        <f ca="1">IF(F466="买",B467/B466-1,计算结果!B$21*(计算结果!B$22*(B467/B466-1)+(1-计算结果!B$22)*(K467/K466-1-IF(G467=1,计算结果!B$16,0))))-IF(AND(计算结果!B$21=0,G467=1),计算结果!B$16,0)</f>
        <v>-9.3305341730820501E-4</v>
      </c>
      <c r="I467" s="2">
        <f t="shared" ca="1" si="22"/>
        <v>2.4639941736442545</v>
      </c>
      <c r="J467" s="3">
        <f ca="1">1-I467/MAX(I$2:I467)</f>
        <v>0.21457965805397161</v>
      </c>
      <c r="K467" s="21">
        <v>128.49</v>
      </c>
      <c r="L467" s="37">
        <v>0.34399999999999997</v>
      </c>
    </row>
    <row r="468" spans="1:12" x14ac:dyDescent="0.15">
      <c r="A468" s="1">
        <v>39785</v>
      </c>
      <c r="B468" s="16">
        <v>1.397</v>
      </c>
      <c r="C468" s="3">
        <f t="shared" si="23"/>
        <v>3.9434523809523947E-2</v>
      </c>
      <c r="D468" s="3">
        <f>IFERROR(1-B468/MAX(B$2:B468),0)</f>
        <v>0.64002267573696137</v>
      </c>
      <c r="E468" s="3">
        <f ca="1">IFERROR(B468/AVERAGE(OFFSET(B468,0,0,-计算结果!B$17,1))-1,B468/AVERAGE(OFFSET(B468,0,0,-ROW(),1))-1)</f>
        <v>-0.44051543955782368</v>
      </c>
      <c r="F468" s="4" t="str">
        <f ca="1">IF(MONTH(A468)&lt;&gt;MONTH(A469),IF(OR(AND(E468&lt;计算结果!B$18,E468&gt;计算结果!B$19),E468&lt;计算结果!B$20),"买","卖"),F467)</f>
        <v>卖</v>
      </c>
      <c r="G468" s="4" t="str">
        <f t="shared" ca="1" si="21"/>
        <v/>
      </c>
      <c r="H468" s="3">
        <f ca="1">IF(F467="买",B468/B467-1,计算结果!B$21*(计算结果!B$22*(B468/B467-1)+(1-计算结果!B$22)*(K468/K467-1-IF(G468=1,计算结果!B$16,0))))-IF(AND(计算结果!B$21=0,G468=1),计算结果!B$16,0)</f>
        <v>-2.3348120476307521E-4</v>
      </c>
      <c r="I468" s="2">
        <f t="shared" ca="1" si="22"/>
        <v>2.4634188773160628</v>
      </c>
      <c r="J468" s="3">
        <f ca="1">1-I468/MAX(I$2:I468)</f>
        <v>0.2147630389416546</v>
      </c>
      <c r="K468" s="21">
        <v>128.46</v>
      </c>
      <c r="L468" s="37">
        <v>0.39700000000000002</v>
      </c>
    </row>
    <row r="469" spans="1:12" x14ac:dyDescent="0.15">
      <c r="A469" s="1">
        <v>39786</v>
      </c>
      <c r="B469" s="16">
        <v>1.385</v>
      </c>
      <c r="C469" s="3">
        <f t="shared" si="23"/>
        <v>-8.58983536148894E-3</v>
      </c>
      <c r="D469" s="3">
        <f>IFERROR(1-B469/MAX(B$2:B469),0)</f>
        <v>0.64311482168625023</v>
      </c>
      <c r="E469" s="3">
        <f ca="1">IFERROR(B469/AVERAGE(OFFSET(B469,0,0,-计算结果!B$17,1))-1,B469/AVERAGE(OFFSET(B469,0,0,-ROW(),1))-1)</f>
        <v>-0.44422415207584776</v>
      </c>
      <c r="F469" s="4" t="str">
        <f ca="1">IF(MONTH(A469)&lt;&gt;MONTH(A470),IF(OR(AND(E469&lt;计算结果!B$18,E469&gt;计算结果!B$19),E469&lt;计算结果!B$20),"买","卖"),F468)</f>
        <v>卖</v>
      </c>
      <c r="G469" s="4" t="str">
        <f t="shared" ca="1" si="21"/>
        <v/>
      </c>
      <c r="H469" s="3">
        <f ca="1">IF(F468="买",B469/B468-1,计算结果!B$21*(计算结果!B$22*(B469/B468-1)+(1-计算结果!B$22)*(K469/K468-1-IF(G469=1,计算结果!B$16,0))))-IF(AND(计算结果!B$21=0,G469=1),计算结果!B$16,0)</f>
        <v>-2.3353573096684954E-4</v>
      </c>
      <c r="I469" s="2">
        <f t="shared" ca="1" si="22"/>
        <v>2.462843580987871</v>
      </c>
      <c r="J469" s="3">
        <f ca="1">1-I469/MAX(I$2:I469)</f>
        <v>0.21494641982933771</v>
      </c>
      <c r="K469" s="21">
        <v>128.43</v>
      </c>
      <c r="L469" s="37">
        <v>0.38500000000000001</v>
      </c>
    </row>
    <row r="470" spans="1:12" x14ac:dyDescent="0.15">
      <c r="A470" s="1">
        <v>39787</v>
      </c>
      <c r="B470" s="16">
        <v>1.4325999999999999</v>
      </c>
      <c r="C470" s="3">
        <f t="shared" si="23"/>
        <v>3.4368231046931319E-2</v>
      </c>
      <c r="D470" s="3">
        <f>IFERROR(1-B470/MAX(B$2:B470),0)</f>
        <v>0.63084930942073802</v>
      </c>
      <c r="E470" s="3">
        <f ca="1">IFERROR(B470/AVERAGE(OFFSET(B470,0,0,-计算结果!B$17,1))-1,B470/AVERAGE(OFFSET(B470,0,0,-ROW(),1))-1)</f>
        <v>-0.4239170015839222</v>
      </c>
      <c r="F470" s="4" t="str">
        <f ca="1">IF(MONTH(A470)&lt;&gt;MONTH(A471),IF(OR(AND(E470&lt;计算结果!B$18,E470&gt;计算结果!B$19),E470&lt;计算结果!B$20),"买","卖"),F469)</f>
        <v>卖</v>
      </c>
      <c r="G470" s="4" t="str">
        <f t="shared" ca="1" si="21"/>
        <v/>
      </c>
      <c r="H470" s="3">
        <f ca="1">IF(F469="买",B470/B469-1,计算结果!B$21*(计算结果!B$22*(B470/B469-1)+(1-计算结果!B$22)*(K470/K469-1-IF(G470=1,计算结果!B$16,0))))-IF(AND(计算结果!B$21=0,G470=1),计算结果!B$16,0)</f>
        <v>2.3359028264422488E-3</v>
      </c>
      <c r="I470" s="2">
        <f t="shared" ca="1" si="22"/>
        <v>2.4685965442697859</v>
      </c>
      <c r="J470" s="3">
        <f ca="1">1-I470/MAX(I$2:I470)</f>
        <v>0.21311261095250833</v>
      </c>
      <c r="K470" s="21">
        <v>128.72999999999999</v>
      </c>
      <c r="L470" s="37">
        <v>0.43259999999999998</v>
      </c>
    </row>
    <row r="471" spans="1:12" x14ac:dyDescent="0.15">
      <c r="A471" s="1">
        <v>39790</v>
      </c>
      <c r="B471" s="16">
        <v>1.4866999999999999</v>
      </c>
      <c r="C471" s="3">
        <f t="shared" si="23"/>
        <v>3.7763506910512445E-2</v>
      </c>
      <c r="D471" s="3">
        <f>IFERROR(1-B471/MAX(B$2:B471),0)</f>
        <v>0.61690888476602757</v>
      </c>
      <c r="E471" s="3">
        <f ca="1">IFERROR(B471/AVERAGE(OFFSET(B471,0,0,-计算结果!B$17,1))-1,B471/AVERAGE(OFFSET(B471,0,0,-ROW(),1))-1)</f>
        <v>-0.40105506842426852</v>
      </c>
      <c r="F471" s="4" t="str">
        <f ca="1">IF(MONTH(A471)&lt;&gt;MONTH(A472),IF(OR(AND(E471&lt;计算结果!B$18,E471&gt;计算结果!B$19),E471&lt;计算结果!B$20),"买","卖"),F470)</f>
        <v>卖</v>
      </c>
      <c r="G471" s="4" t="str">
        <f t="shared" ca="1" si="21"/>
        <v/>
      </c>
      <c r="H471" s="3">
        <f ca="1">IF(F470="买",B471/B470-1,计算结果!B$21*(计算结果!B$22*(B471/B470-1)+(1-计算结果!B$22)*(K471/K470-1-IF(G471=1,计算结果!B$16,0))))-IF(AND(计算结果!B$21=0,G471=1),计算结果!B$16,0)</f>
        <v>3.1072788005914731E-4</v>
      </c>
      <c r="I471" s="2">
        <f t="shared" ca="1" si="22"/>
        <v>2.4693636060407083</v>
      </c>
      <c r="J471" s="3">
        <f ca="1">1-I471/MAX(I$2:I471)</f>
        <v>0.21286810310226434</v>
      </c>
      <c r="K471" s="21">
        <v>128.77000000000001</v>
      </c>
      <c r="L471" s="37">
        <v>0.48670000000000002</v>
      </c>
    </row>
    <row r="472" spans="1:12" x14ac:dyDescent="0.15">
      <c r="A472" s="1">
        <v>39791</v>
      </c>
      <c r="B472" s="16">
        <v>1.4658</v>
      </c>
      <c r="C472" s="3">
        <f t="shared" si="23"/>
        <v>-1.40579807627631E-2</v>
      </c>
      <c r="D472" s="3">
        <f>IFERROR(1-B472/MAX(B$2:B472),0)</f>
        <v>0.62229437229437234</v>
      </c>
      <c r="E472" s="3">
        <f ca="1">IFERROR(B472/AVERAGE(OFFSET(B472,0,0,-计算结果!B$17,1))-1,B472/AVERAGE(OFFSET(B472,0,0,-ROW(),1))-1)</f>
        <v>-0.40841604212176563</v>
      </c>
      <c r="F472" s="4" t="str">
        <f ca="1">IF(MONTH(A472)&lt;&gt;MONTH(A473),IF(OR(AND(E472&lt;计算结果!B$18,E472&gt;计算结果!B$19),E472&lt;计算结果!B$20),"买","卖"),F471)</f>
        <v>卖</v>
      </c>
      <c r="G472" s="4" t="str">
        <f t="shared" ca="1" si="21"/>
        <v/>
      </c>
      <c r="H472" s="3">
        <f ca="1">IF(F471="买",B472/B471-1,计算结果!B$21*(计算结果!B$22*(B472/B471-1)+(1-计算结果!B$22)*(K472/K471-1-IF(G472=1,计算结果!B$16,0))))-IF(AND(计算结果!B$21=0,G472=1),计算结果!B$16,0)</f>
        <v>6.9892055603015812E-4</v>
      </c>
      <c r="I472" s="2">
        <f t="shared" ca="1" si="22"/>
        <v>2.4710894950252831</v>
      </c>
      <c r="J472" s="3">
        <f ca="1">1-I472/MAX(I$2:I472)</f>
        <v>0.21231796043921547</v>
      </c>
      <c r="K472" s="21">
        <v>128.86000000000001</v>
      </c>
      <c r="L472" s="37">
        <v>0.46579999999999999</v>
      </c>
    </row>
    <row r="473" spans="1:12" x14ac:dyDescent="0.15">
      <c r="A473" s="1">
        <v>39792</v>
      </c>
      <c r="B473" s="16">
        <v>1.5224</v>
      </c>
      <c r="C473" s="3">
        <f t="shared" si="23"/>
        <v>3.8613726292809458E-2</v>
      </c>
      <c r="D473" s="3">
        <f>IFERROR(1-B473/MAX(B$2:B473),0)</f>
        <v>0.60770975056689336</v>
      </c>
      <c r="E473" s="3">
        <f ca="1">IFERROR(B473/AVERAGE(OFFSET(B473,0,0,-计算结果!B$17,1))-1,B473/AVERAGE(OFFSET(B473,0,0,-ROW(),1))-1)</f>
        <v>-0.38444655628331803</v>
      </c>
      <c r="F473" s="4" t="str">
        <f ca="1">IF(MONTH(A473)&lt;&gt;MONTH(A474),IF(OR(AND(E473&lt;计算结果!B$18,E473&gt;计算结果!B$19),E473&lt;计算结果!B$20),"买","卖"),F472)</f>
        <v>卖</v>
      </c>
      <c r="G473" s="4" t="str">
        <f t="shared" ca="1" si="21"/>
        <v/>
      </c>
      <c r="H473" s="3">
        <f ca="1">IF(F472="买",B473/B472-1,计算结果!B$21*(计算结果!B$22*(B473/B472-1)+(1-计算结果!B$22)*(K473/K472-1-IF(G473=1,计算结果!B$16,0))))-IF(AND(计算结果!B$21=0,G473=1),计算结果!B$16,0)</f>
        <v>1.6296756169484894E-3</v>
      </c>
      <c r="I473" s="2">
        <f t="shared" ca="1" si="22"/>
        <v>2.4751165693226231</v>
      </c>
      <c r="J473" s="3">
        <f ca="1">1-I473/MAX(I$2:I473)</f>
        <v>0.21103429422543507</v>
      </c>
      <c r="K473" s="21">
        <v>129.07</v>
      </c>
      <c r="L473" s="37">
        <v>0.52239999999999998</v>
      </c>
    </row>
    <row r="474" spans="1:12" x14ac:dyDescent="0.15">
      <c r="A474" s="1">
        <v>39793</v>
      </c>
      <c r="B474" s="16">
        <v>1.4946999999999999</v>
      </c>
      <c r="C474" s="3">
        <f t="shared" si="23"/>
        <v>-1.8194955333683649E-2</v>
      </c>
      <c r="D474" s="3">
        <f>IFERROR(1-B474/MAX(B$2:B474),0)</f>
        <v>0.61484745413316844</v>
      </c>
      <c r="E474" s="3">
        <f ca="1">IFERROR(B474/AVERAGE(OFFSET(B474,0,0,-计算结果!B$17,1))-1,B474/AVERAGE(OFFSET(B474,0,0,-ROW(),1))-1)</f>
        <v>-0.39449058132469106</v>
      </c>
      <c r="F474" s="4" t="str">
        <f ca="1">IF(MONTH(A474)&lt;&gt;MONTH(A475),IF(OR(AND(E474&lt;计算结果!B$18,E474&gt;计算结果!B$19),E474&lt;计算结果!B$20),"买","卖"),F473)</f>
        <v>卖</v>
      </c>
      <c r="G474" s="4" t="str">
        <f t="shared" ca="1" si="21"/>
        <v/>
      </c>
      <c r="H474" s="3">
        <f ca="1">IF(F473="买",B474/B473-1,计算结果!B$21*(计算结果!B$22*(B474/B473-1)+(1-计算结果!B$22)*(K474/K473-1-IF(G474=1,计算结果!B$16,0))))-IF(AND(计算结果!B$21=0,G474=1),计算结果!B$16,0)</f>
        <v>3.9513442318124259E-3</v>
      </c>
      <c r="I474" s="2">
        <f t="shared" ca="1" si="22"/>
        <v>2.4848966069018794</v>
      </c>
      <c r="J474" s="3">
        <f ca="1">1-I474/MAX(I$2:I474)</f>
        <v>0.20791681913482485</v>
      </c>
      <c r="K474" s="21">
        <v>129.58000000000001</v>
      </c>
      <c r="L474" s="37">
        <v>0.49469999999999997</v>
      </c>
    </row>
    <row r="475" spans="1:12" x14ac:dyDescent="0.15">
      <c r="A475" s="1">
        <v>39794</v>
      </c>
      <c r="B475" s="16">
        <v>1.4046000000000001</v>
      </c>
      <c r="C475" s="3">
        <f t="shared" si="23"/>
        <v>-6.0279654780223346E-2</v>
      </c>
      <c r="D475" s="3">
        <f>IFERROR(1-B475/MAX(B$2:B475),0)</f>
        <v>0.63806431663574514</v>
      </c>
      <c r="E475" s="3">
        <f ca="1">IFERROR(B475/AVERAGE(OFFSET(B475,0,0,-计算结果!B$17,1))-1,B475/AVERAGE(OFFSET(B475,0,0,-ROW(),1))-1)</f>
        <v>-0.42982925638243863</v>
      </c>
      <c r="F475" s="4" t="str">
        <f ca="1">IF(MONTH(A475)&lt;&gt;MONTH(A476),IF(OR(AND(E475&lt;计算结果!B$18,E475&gt;计算结果!B$19),E475&lt;计算结果!B$20),"买","卖"),F474)</f>
        <v>卖</v>
      </c>
      <c r="G475" s="4" t="str">
        <f t="shared" ca="1" si="21"/>
        <v/>
      </c>
      <c r="H475" s="3">
        <f ca="1">IF(F474="买",B475/B474-1,计算结果!B$21*(计算结果!B$22*(B475/B474-1)+(1-计算结果!B$22)*(K475/K474-1-IF(G475=1,计算结果!B$16,0))))-IF(AND(计算结果!B$21=0,G475=1),计算结果!B$16,0)</f>
        <v>2.4695169007562523E-3</v>
      </c>
      <c r="I475" s="2">
        <f t="shared" ca="1" si="22"/>
        <v>2.4910331010692555</v>
      </c>
      <c r="J475" s="3">
        <f ca="1">1-I475/MAX(I$2:I475)</f>
        <v>0.20596075633287358</v>
      </c>
      <c r="K475" s="21">
        <v>129.9</v>
      </c>
      <c r="L475" s="37">
        <v>0.40460000000000002</v>
      </c>
    </row>
    <row r="476" spans="1:12" x14ac:dyDescent="0.15">
      <c r="A476" s="1">
        <v>39797</v>
      </c>
      <c r="B476" s="16">
        <v>1.4278999999999999</v>
      </c>
      <c r="C476" s="3">
        <f t="shared" si="23"/>
        <v>1.6588352555887642E-2</v>
      </c>
      <c r="D476" s="3">
        <f>IFERROR(1-B476/MAX(B$2:B476),0)</f>
        <v>0.6320603999175427</v>
      </c>
      <c r="E476" s="3">
        <f ca="1">IFERROR(B476/AVERAGE(OFFSET(B476,0,0,-计算结果!B$17,1))-1,B476/AVERAGE(OFFSET(B476,0,0,-ROW(),1))-1)</f>
        <v>-0.41927297392193974</v>
      </c>
      <c r="F476" s="4" t="str">
        <f ca="1">IF(MONTH(A476)&lt;&gt;MONTH(A477),IF(OR(AND(E476&lt;计算结果!B$18,E476&gt;计算结果!B$19),E476&lt;计算结果!B$20),"买","卖"),F475)</f>
        <v>卖</v>
      </c>
      <c r="G476" s="4" t="str">
        <f t="shared" ca="1" si="21"/>
        <v/>
      </c>
      <c r="H476" s="3">
        <f ca="1">IF(F475="买",B476/B475-1,计算结果!B$21*(计算结果!B$22*(B476/B475-1)+(1-计算结果!B$22)*(K476/K475-1-IF(G476=1,计算结果!B$16,0))))-IF(AND(计算结果!B$21=0,G476=1),计算结果!B$16,0)</f>
        <v>4.0800615858351819E-3</v>
      </c>
      <c r="I476" s="2">
        <f t="shared" ca="1" si="22"/>
        <v>2.501196669533972</v>
      </c>
      <c r="J476" s="3">
        <f ca="1">1-I476/MAX(I$2:I476)</f>
        <v>0.2027210273171417</v>
      </c>
      <c r="K476" s="21">
        <v>130.43</v>
      </c>
      <c r="L476" s="37">
        <v>0.4279</v>
      </c>
    </row>
    <row r="477" spans="1:12" x14ac:dyDescent="0.15">
      <c r="A477" s="1">
        <v>39798</v>
      </c>
      <c r="B477" s="16">
        <v>1.4469000000000001</v>
      </c>
      <c r="C477" s="3">
        <f t="shared" si="23"/>
        <v>1.3306253939351587E-2</v>
      </c>
      <c r="D477" s="3">
        <f>IFERROR(1-B477/MAX(B$2:B477),0)</f>
        <v>0.62716450216450215</v>
      </c>
      <c r="E477" s="3">
        <f ca="1">IFERROR(B477/AVERAGE(OFFSET(B477,0,0,-计算结果!B$17,1))-1,B477/AVERAGE(OFFSET(B477,0,0,-ROW(),1))-1)</f>
        <v>-0.41043177323665125</v>
      </c>
      <c r="F477" s="4" t="str">
        <f ca="1">IF(MONTH(A477)&lt;&gt;MONTH(A478),IF(OR(AND(E477&lt;计算结果!B$18,E477&gt;计算结果!B$19),E477&lt;计算结果!B$20),"买","卖"),F476)</f>
        <v>卖</v>
      </c>
      <c r="G477" s="4" t="str">
        <f t="shared" ca="1" si="21"/>
        <v/>
      </c>
      <c r="H477" s="3">
        <f ca="1">IF(F476="买",B477/B476-1,计算结果!B$21*(计算结果!B$22*(B477/B476-1)+(1-计算结果!B$22)*(K477/K476-1-IF(G477=1,计算结果!B$16,0))))-IF(AND(计算结果!B$21=0,G477=1),计算结果!B$16,0)</f>
        <v>1.6867285133788101E-3</v>
      </c>
      <c r="I477" s="2">
        <f t="shared" ca="1" si="22"/>
        <v>2.5054155092740431</v>
      </c>
      <c r="J477" s="3">
        <f ca="1">1-I477/MAX(I$2:I477)</f>
        <v>0.20137623414080019</v>
      </c>
      <c r="K477" s="21">
        <v>130.65</v>
      </c>
      <c r="L477" s="37">
        <v>0.44690000000000002</v>
      </c>
    </row>
    <row r="478" spans="1:12" x14ac:dyDescent="0.15">
      <c r="A478" s="1">
        <v>39799</v>
      </c>
      <c r="B478" s="16">
        <v>1.4548000000000001</v>
      </c>
      <c r="C478" s="3">
        <f t="shared" si="23"/>
        <v>5.4599488561752896E-3</v>
      </c>
      <c r="D478" s="3">
        <f>IFERROR(1-B478/MAX(B$2:B478),0)</f>
        <v>0.62512883941455366</v>
      </c>
      <c r="E478" s="3">
        <f ca="1">IFERROR(B478/AVERAGE(OFFSET(B478,0,0,-计算结果!B$17,1))-1,B478/AVERAGE(OFFSET(B478,0,0,-ROW(),1))-1)</f>
        <v>-0.40604856781851251</v>
      </c>
      <c r="F478" s="4" t="str">
        <f ca="1">IF(MONTH(A478)&lt;&gt;MONTH(A479),IF(OR(AND(E478&lt;计算结果!B$18,E478&gt;计算结果!B$19),E478&lt;计算结果!B$20),"买","卖"),F477)</f>
        <v>卖</v>
      </c>
      <c r="G478" s="4" t="str">
        <f t="shared" ca="1" si="21"/>
        <v/>
      </c>
      <c r="H478" s="3">
        <f ca="1">IF(F477="买",B478/B477-1,计算结果!B$21*(计算结果!B$22*(B478/B477-1)+(1-计算结果!B$22)*(K478/K477-1-IF(G478=1,计算结果!B$16,0))))-IF(AND(计算结果!B$21=0,G478=1),计算结果!B$16,0)</f>
        <v>3.2912361270571733E-3</v>
      </c>
      <c r="I478" s="2">
        <f t="shared" ca="1" si="22"/>
        <v>2.5136614233114551</v>
      </c>
      <c r="J478" s="3">
        <f ca="1">1-I478/MAX(I$2:I478)</f>
        <v>0.19874777475067795</v>
      </c>
      <c r="K478" s="21">
        <v>131.08000000000001</v>
      </c>
      <c r="L478" s="37">
        <v>0.45479999999999998</v>
      </c>
    </row>
    <row r="479" spans="1:12" x14ac:dyDescent="0.15">
      <c r="A479" s="1">
        <v>39800</v>
      </c>
      <c r="B479" s="16">
        <v>1.4822</v>
      </c>
      <c r="C479" s="3">
        <f t="shared" si="23"/>
        <v>1.8834204014297473E-2</v>
      </c>
      <c r="D479" s="3">
        <f>IFERROR(1-B479/MAX(B$2:B479),0)</f>
        <v>0.61806843949701085</v>
      </c>
      <c r="E479" s="3">
        <f ca="1">IFERROR(B479/AVERAGE(OFFSET(B479,0,0,-计算结果!B$17,1))-1,B479/AVERAGE(OFFSET(B479,0,0,-ROW(),1))-1)</f>
        <v>-0.39366961589257865</v>
      </c>
      <c r="F479" s="4" t="str">
        <f ca="1">IF(MONTH(A479)&lt;&gt;MONTH(A480),IF(OR(AND(E479&lt;计算结果!B$18,E479&gt;计算结果!B$19),E479&lt;计算结果!B$20),"买","卖"),F478)</f>
        <v>卖</v>
      </c>
      <c r="G479" s="4" t="str">
        <f t="shared" ca="1" si="21"/>
        <v/>
      </c>
      <c r="H479" s="3">
        <f ca="1">IF(F478="买",B479/B478-1,计算结果!B$21*(计算结果!B$22*(B479/B478-1)+(1-计算结果!B$22)*(K479/K478-1-IF(G479=1,计算结果!B$16,0))))-IF(AND(计算结果!B$21=0,G479=1),计算结果!B$16,0)</f>
        <v>1.2969179127249042E-3</v>
      </c>
      <c r="I479" s="2">
        <f t="shared" ca="1" si="22"/>
        <v>2.5169214358378733</v>
      </c>
      <c r="J479" s="3">
        <f ca="1">1-I479/MAX(I$2:I479)</f>
        <v>0.19770861638714143</v>
      </c>
      <c r="K479" s="21">
        <v>131.25</v>
      </c>
      <c r="L479" s="37">
        <v>0.48220000000000002</v>
      </c>
    </row>
    <row r="480" spans="1:12" x14ac:dyDescent="0.15">
      <c r="A480" s="1">
        <v>39801</v>
      </c>
      <c r="B480" s="16">
        <v>1.4854000000000001</v>
      </c>
      <c r="C480" s="3">
        <f t="shared" si="23"/>
        <v>2.1589529078398506E-3</v>
      </c>
      <c r="D480" s="3">
        <f>IFERROR(1-B480/MAX(B$2:B480),0)</f>
        <v>0.61724386724386715</v>
      </c>
      <c r="E480" s="3">
        <f ca="1">IFERROR(B480/AVERAGE(OFFSET(B480,0,0,-计算结果!B$17,1))-1,B480/AVERAGE(OFFSET(B480,0,0,-ROW(),1))-1)</f>
        <v>-0.39112035718607097</v>
      </c>
      <c r="F480" s="4" t="str">
        <f ca="1">IF(MONTH(A480)&lt;&gt;MONTH(A481),IF(OR(AND(E480&lt;计算结果!B$18,E480&gt;计算结果!B$19),E480&lt;计算结果!B$20),"买","卖"),F479)</f>
        <v>卖</v>
      </c>
      <c r="G480" s="4" t="str">
        <f t="shared" ref="G480:G543" ca="1" si="24">IF(F479&lt;&gt;F480,1,"")</f>
        <v/>
      </c>
      <c r="H480" s="3">
        <f ca="1">IF(F479="买",B480/B479-1,计算结果!B$21*(计算结果!B$22*(B480/B479-1)+(1-计算结果!B$22)*(K480/K479-1-IF(G480=1,计算结果!B$16,0))))-IF(AND(计算结果!B$21=0,G480=1),计算结果!B$16,0)</f>
        <v>2.2857142857144463E-3</v>
      </c>
      <c r="I480" s="2">
        <f t="shared" ref="I480:I543" ca="1" si="25">IFERROR(I479*(1+H480),I479)</f>
        <v>2.5226743991197886</v>
      </c>
      <c r="J480" s="3">
        <f ca="1">1-I480/MAX(I$2:I480)</f>
        <v>0.19587480751031194</v>
      </c>
      <c r="K480" s="21">
        <v>131.55000000000001</v>
      </c>
      <c r="L480" s="37">
        <v>0.4854</v>
      </c>
    </row>
    <row r="481" spans="1:12" x14ac:dyDescent="0.15">
      <c r="A481" s="1">
        <v>39804</v>
      </c>
      <c r="B481" s="16">
        <v>1.53</v>
      </c>
      <c r="C481" s="3">
        <f t="shared" si="23"/>
        <v>3.0025582334724632E-2</v>
      </c>
      <c r="D481" s="3">
        <f>IFERROR(1-B481/MAX(B$2:B481),0)</f>
        <v>0.60575139146567714</v>
      </c>
      <c r="E481" s="3">
        <f ca="1">IFERROR(B481/AVERAGE(OFFSET(B481,0,0,-计算结果!B$17,1))-1,B481/AVERAGE(OFFSET(B481,0,0,-ROW(),1))-1)</f>
        <v>-0.37163113058937969</v>
      </c>
      <c r="F481" s="4" t="str">
        <f ca="1">IF(MONTH(A481)&lt;&gt;MONTH(A482),IF(OR(AND(E481&lt;计算结果!B$18,E481&gt;计算结果!B$19),E481&lt;计算结果!B$20),"买","卖"),F480)</f>
        <v>卖</v>
      </c>
      <c r="G481" s="4" t="str">
        <f t="shared" ca="1" si="24"/>
        <v/>
      </c>
      <c r="H481" s="3">
        <f ca="1">IF(F480="买",B481/B480-1,计算结果!B$21*(计算结果!B$22*(B481/B480-1)+(1-计算结果!B$22)*(K481/K480-1-IF(G481=1,计算结果!B$16,0))))-IF(AND(计算结果!B$21=0,G481=1),计算结果!B$16,0)</f>
        <v>7.6016723679073195E-5</v>
      </c>
      <c r="I481" s="2">
        <f t="shared" ca="1" si="25"/>
        <v>2.5228661645625188</v>
      </c>
      <c r="J481" s="3">
        <f ca="1">1-I481/MAX(I$2:I481)</f>
        <v>0.19581368054775106</v>
      </c>
      <c r="K481" s="21">
        <v>131.56</v>
      </c>
      <c r="L481" s="37">
        <v>0.53</v>
      </c>
    </row>
    <row r="482" spans="1:12" x14ac:dyDescent="0.15">
      <c r="A482" s="1">
        <v>39805</v>
      </c>
      <c r="B482" s="16">
        <v>1.4434</v>
      </c>
      <c r="C482" s="3">
        <f t="shared" si="23"/>
        <v>-5.6601307189542482E-2</v>
      </c>
      <c r="D482" s="3">
        <f>IFERROR(1-B482/MAX(B$2:B482),0)</f>
        <v>0.62806637806637799</v>
      </c>
      <c r="E482" s="3">
        <f ca="1">IFERROR(B482/AVERAGE(OFFSET(B482,0,0,-计算结果!B$17,1))-1,B482/AVERAGE(OFFSET(B482,0,0,-ROW(),1))-1)</f>
        <v>-0.40595861382721787</v>
      </c>
      <c r="F482" s="4" t="str">
        <f ca="1">IF(MONTH(A482)&lt;&gt;MONTH(A483),IF(OR(AND(E482&lt;计算结果!B$18,E482&gt;计算结果!B$19),E482&lt;计算结果!B$20),"买","卖"),F481)</f>
        <v>卖</v>
      </c>
      <c r="G482" s="4" t="str">
        <f t="shared" ca="1" si="24"/>
        <v/>
      </c>
      <c r="H482" s="3">
        <f ca="1">IF(F481="买",B482/B481-1,计算结果!B$21*(计算结果!B$22*(B482/B481-1)+(1-计算结果!B$22)*(K482/K481-1-IF(G482=1,计算结果!B$16,0))))-IF(AND(计算结果!B$21=0,G482=1),计算结果!B$16,0)</f>
        <v>3.8765582243842633E-3</v>
      </c>
      <c r="I482" s="2">
        <f t="shared" ca="1" si="25"/>
        <v>2.5326462021417746</v>
      </c>
      <c r="J482" s="3">
        <f ca="1">1-I482/MAX(I$2:I482)</f>
        <v>0.19269620545714106</v>
      </c>
      <c r="K482" s="21">
        <v>132.07</v>
      </c>
      <c r="L482" s="37">
        <v>0.44340000000000002</v>
      </c>
    </row>
    <row r="483" spans="1:12" x14ac:dyDescent="0.15">
      <c r="A483" s="1">
        <v>39806</v>
      </c>
      <c r="B483" s="16">
        <v>1.4530000000000001</v>
      </c>
      <c r="C483" s="3">
        <f t="shared" si="23"/>
        <v>6.6509630040183509E-3</v>
      </c>
      <c r="D483" s="3">
        <f>IFERROR(1-B483/MAX(B$2:B483),0)</f>
        <v>0.62559266130694691</v>
      </c>
      <c r="E483" s="3">
        <f ca="1">IFERROR(B483/AVERAGE(OFFSET(B483,0,0,-计算结果!B$17,1))-1,B483/AVERAGE(OFFSET(B483,0,0,-ROW(),1))-1)</f>
        <v>-0.40069256969387368</v>
      </c>
      <c r="F483" s="4" t="str">
        <f ca="1">IF(MONTH(A483)&lt;&gt;MONTH(A484),IF(OR(AND(E483&lt;计算结果!B$18,E483&gt;计算结果!B$19),E483&lt;计算结果!B$20),"买","卖"),F482)</f>
        <v>卖</v>
      </c>
      <c r="G483" s="4" t="str">
        <f t="shared" ca="1" si="24"/>
        <v/>
      </c>
      <c r="H483" s="3">
        <f ca="1">IF(F482="买",B483/B482-1,计算结果!B$21*(计算结果!B$22*(B483/B482-1)+(1-计算结果!B$22)*(K483/K482-1-IF(G483=1,计算结果!B$16,0))))-IF(AND(计算结果!B$21=0,G483=1),计算结果!B$16,0)</f>
        <v>6.0573938063157584E-4</v>
      </c>
      <c r="I483" s="2">
        <f t="shared" ca="1" si="25"/>
        <v>2.5341803256836188</v>
      </c>
      <c r="J483" s="3">
        <f ca="1">1-I483/MAX(I$2:I483)</f>
        <v>0.19220718975665319</v>
      </c>
      <c r="K483" s="21">
        <v>132.15</v>
      </c>
      <c r="L483" s="37">
        <v>0.45300000000000001</v>
      </c>
    </row>
    <row r="484" spans="1:12" x14ac:dyDescent="0.15">
      <c r="A484" s="1">
        <v>39807</v>
      </c>
      <c r="B484" s="16">
        <v>1.4302999999999999</v>
      </c>
      <c r="C484" s="3">
        <f t="shared" si="23"/>
        <v>-1.5622849277357354E-2</v>
      </c>
      <c r="D484" s="3">
        <f>IFERROR(1-B484/MAX(B$2:B484),0)</f>
        <v>0.63144197072768504</v>
      </c>
      <c r="E484" s="3">
        <f ca="1">IFERROR(B484/AVERAGE(OFFSET(B484,0,0,-计算结果!B$17,1))-1,B484/AVERAGE(OFFSET(B484,0,0,-ROW(),1))-1)</f>
        <v>-0.40871663762161958</v>
      </c>
      <c r="F484" s="4" t="str">
        <f ca="1">IF(MONTH(A484)&lt;&gt;MONTH(A485),IF(OR(AND(E484&lt;计算结果!B$18,E484&gt;计算结果!B$19),E484&lt;计算结果!B$20),"买","卖"),F483)</f>
        <v>卖</v>
      </c>
      <c r="G484" s="4" t="str">
        <f t="shared" ca="1" si="24"/>
        <v/>
      </c>
      <c r="H484" s="3">
        <f ca="1">IF(F483="买",B484/B483-1,计算结果!B$21*(计算结果!B$22*(B484/B483-1)+(1-计算结果!B$22)*(K484/K483-1-IF(G484=1,计算结果!B$16,0))))-IF(AND(计算结果!B$21=0,G484=1),计算结果!B$16,0)</f>
        <v>1.0594021944758669E-3</v>
      </c>
      <c r="I484" s="2">
        <f t="shared" ca="1" si="25"/>
        <v>2.5368650418818457</v>
      </c>
      <c r="J484" s="3">
        <f ca="1">1-I484/MAX(I$2:I484)</f>
        <v>0.19135141228079955</v>
      </c>
      <c r="K484" s="21">
        <v>132.29</v>
      </c>
      <c r="L484" s="37">
        <v>0.43030000000000002</v>
      </c>
    </row>
    <row r="485" spans="1:12" x14ac:dyDescent="0.15">
      <c r="A485" s="1">
        <v>39808</v>
      </c>
      <c r="B485" s="16">
        <v>1.4236</v>
      </c>
      <c r="C485" s="3">
        <f t="shared" si="23"/>
        <v>-4.6843319583304011E-3</v>
      </c>
      <c r="D485" s="3">
        <f>IFERROR(1-B485/MAX(B$2:B485),0)</f>
        <v>0.63316841888270459</v>
      </c>
      <c r="E485" s="3">
        <f ca="1">IFERROR(B485/AVERAGE(OFFSET(B485,0,0,-计算结果!B$17,1))-1,B485/AVERAGE(OFFSET(B485,0,0,-ROW(),1))-1)</f>
        <v>-0.41014806454162289</v>
      </c>
      <c r="F485" s="4" t="str">
        <f ca="1">IF(MONTH(A485)&lt;&gt;MONTH(A486),IF(OR(AND(E485&lt;计算结果!B$18,E485&gt;计算结果!B$19),E485&lt;计算结果!B$20),"买","卖"),F484)</f>
        <v>卖</v>
      </c>
      <c r="G485" s="4" t="str">
        <f t="shared" ca="1" si="24"/>
        <v/>
      </c>
      <c r="H485" s="3">
        <f ca="1">IF(F484="买",B485/B484-1,计算结果!B$21*(计算结果!B$22*(B485/B484-1)+(1-计算结果!B$22)*(K485/K484-1-IF(G485=1,计算结果!B$16,0))))-IF(AND(计算结果!B$21=0,G485=1),计算结果!B$16,0)</f>
        <v>2.4189281124802342E-3</v>
      </c>
      <c r="I485" s="2">
        <f t="shared" ca="1" si="25"/>
        <v>2.5430015360492222</v>
      </c>
      <c r="J485" s="3">
        <f ca="1">1-I485/MAX(I$2:I485)</f>
        <v>0.18939534947884806</v>
      </c>
      <c r="K485" s="21">
        <v>132.61000000000001</v>
      </c>
      <c r="L485" s="37">
        <v>0.42359999999999998</v>
      </c>
    </row>
    <row r="486" spans="1:12" x14ac:dyDescent="0.15">
      <c r="A486" s="1">
        <v>39811</v>
      </c>
      <c r="B486" s="16">
        <v>1.4036</v>
      </c>
      <c r="C486" s="3">
        <f t="shared" si="23"/>
        <v>-1.4048890137679182E-2</v>
      </c>
      <c r="D486" s="3">
        <f>IFERROR(1-B486/MAX(B$2:B486),0)</f>
        <v>0.63832199546485258</v>
      </c>
      <c r="E486" s="3">
        <f ca="1">IFERROR(B486/AVERAGE(OFFSET(B486,0,0,-计算结果!B$17,1))-1,B486/AVERAGE(OFFSET(B486,0,0,-ROW(),1))-1)</f>
        <v>-0.41720563749880624</v>
      </c>
      <c r="F486" s="4" t="str">
        <f ca="1">IF(MONTH(A486)&lt;&gt;MONTH(A487),IF(OR(AND(E486&lt;计算结果!B$18,E486&gt;计算结果!B$19),E486&lt;计算结果!B$20),"买","卖"),F485)</f>
        <v>卖</v>
      </c>
      <c r="G486" s="4" t="str">
        <f t="shared" ca="1" si="24"/>
        <v/>
      </c>
      <c r="H486" s="3">
        <f ca="1">IF(F485="买",B486/B485-1,计算结果!B$21*(计算结果!B$22*(B486/B485-1)+(1-计算结果!B$22)*(K486/K485-1-IF(G486=1,计算结果!B$16,0))))-IF(AND(计算结果!B$21=0,G486=1),计算结果!B$16,0)</f>
        <v>7.5409094336675864E-5</v>
      </c>
      <c r="I486" s="2">
        <f t="shared" ca="1" si="25"/>
        <v>2.5431933014919523</v>
      </c>
      <c r="J486" s="3">
        <f ca="1">1-I486/MAX(I$2:I486)</f>
        <v>0.18933422251628718</v>
      </c>
      <c r="K486" s="21">
        <v>132.62</v>
      </c>
      <c r="L486" s="37">
        <v>0.40360000000000001</v>
      </c>
    </row>
    <row r="487" spans="1:12" x14ac:dyDescent="0.15">
      <c r="A487" s="1">
        <v>39812</v>
      </c>
      <c r="B487" s="16">
        <v>1.3997999999999999</v>
      </c>
      <c r="C487" s="3">
        <f t="shared" si="23"/>
        <v>-2.7073240239384733E-3</v>
      </c>
      <c r="D487" s="3">
        <f>IFERROR(1-B487/MAX(B$2:B487),0)</f>
        <v>0.63930117501546069</v>
      </c>
      <c r="E487" s="3">
        <f ca="1">IFERROR(B487/AVERAGE(OFFSET(B487,0,0,-计算结果!B$17,1))-1,B487/AVERAGE(OFFSET(B487,0,0,-ROW(),1))-1)</f>
        <v>-0.41751675649184006</v>
      </c>
      <c r="F487" s="4" t="str">
        <f ca="1">IF(MONTH(A487)&lt;&gt;MONTH(A488),IF(OR(AND(E487&lt;计算结果!B$18,E487&gt;计算结果!B$19),E487&lt;计算结果!B$20),"买","卖"),F486)</f>
        <v>卖</v>
      </c>
      <c r="G487" s="4" t="str">
        <f t="shared" ca="1" si="24"/>
        <v/>
      </c>
      <c r="H487" s="3">
        <f ca="1">IF(F486="买",B487/B486-1,计算结果!B$21*(计算结果!B$22*(B487/B486-1)+(1-计算结果!B$22)*(K487/K486-1-IF(G487=1,计算结果!B$16,0))))-IF(AND(计算结果!B$21=0,G487=1),计算结果!B$16,0)</f>
        <v>4.5242044940430048E-4</v>
      </c>
      <c r="I487" s="2">
        <f t="shared" ca="1" si="25"/>
        <v>2.5443438941483354</v>
      </c>
      <c r="J487" s="3">
        <f ca="1">1-I487/MAX(I$2:I487)</f>
        <v>0.1889674607409213</v>
      </c>
      <c r="K487" s="21">
        <v>132.68</v>
      </c>
      <c r="L487" s="37">
        <v>0.39979999999999999</v>
      </c>
    </row>
    <row r="488" spans="1:12" x14ac:dyDescent="0.15">
      <c r="A488" s="1">
        <v>39813</v>
      </c>
      <c r="B488" s="16">
        <v>1.3513999999999999</v>
      </c>
      <c r="C488" s="3">
        <f t="shared" si="23"/>
        <v>-3.457636805257891E-2</v>
      </c>
      <c r="D488" s="3">
        <f>IFERROR(1-B488/MAX(B$2:B488),0)</f>
        <v>0.65177283034425892</v>
      </c>
      <c r="E488" s="3">
        <f ca="1">IFERROR(B488/AVERAGE(OFFSET(B488,0,0,-计算结果!B$17,1))-1,B488/AVERAGE(OFFSET(B488,0,0,-ROW(),1))-1)</f>
        <v>-0.4363850594882086</v>
      </c>
      <c r="F488" s="4" t="str">
        <f ca="1">IF(MONTH(A488)&lt;&gt;MONTH(A489),IF(OR(AND(E488&lt;计算结果!B$18,E488&gt;计算结果!B$19),E488&lt;计算结果!B$20),"买","卖"),F487)</f>
        <v>卖</v>
      </c>
      <c r="G488" s="4" t="str">
        <f t="shared" ca="1" si="24"/>
        <v/>
      </c>
      <c r="H488" s="3">
        <f ca="1">IF(F487="买",B488/B487-1,计算结果!B$21*(计算结果!B$22*(B488/B487-1)+(1-计算结果!B$22)*(K488/K487-1-IF(G488=1,计算结果!B$16,0))))-IF(AND(计算结果!B$21=0,G488=1),计算结果!B$16,0)</f>
        <v>-3.0147723846862817E-4</v>
      </c>
      <c r="I488" s="2">
        <f t="shared" ca="1" si="25"/>
        <v>2.5435768323774131</v>
      </c>
      <c r="J488" s="3">
        <f ca="1">1-I488/MAX(I$2:I488)</f>
        <v>0.18921196859116529</v>
      </c>
      <c r="K488" s="21">
        <v>132.63999999999999</v>
      </c>
      <c r="L488" s="37">
        <v>0.35139999999999999</v>
      </c>
    </row>
    <row r="489" spans="1:12" x14ac:dyDescent="0.15">
      <c r="A489" s="1">
        <v>39818</v>
      </c>
      <c r="B489" s="16">
        <v>1.425</v>
      </c>
      <c r="C489" s="3">
        <f t="shared" si="23"/>
        <v>5.4462039366582893E-2</v>
      </c>
      <c r="D489" s="3">
        <f>IFERROR(1-B489/MAX(B$2:B489),0)</f>
        <v>0.63280766852195414</v>
      </c>
      <c r="E489" s="3">
        <f ca="1">IFERROR(B489/AVERAGE(OFFSET(B489,0,0,-计算结果!B$17,1))-1,B489/AVERAGE(OFFSET(B489,0,0,-ROW(),1))-1)</f>
        <v>-0.40442439533403074</v>
      </c>
      <c r="F489" s="4" t="str">
        <f ca="1">IF(MONTH(A489)&lt;&gt;MONTH(A490),IF(OR(AND(E489&lt;计算结果!B$18,E489&gt;计算结果!B$19),E489&lt;计算结果!B$20),"买","卖"),F488)</f>
        <v>卖</v>
      </c>
      <c r="G489" s="4" t="str">
        <f t="shared" ca="1" si="24"/>
        <v/>
      </c>
      <c r="H489" s="3">
        <f ca="1">IF(F488="买",B489/B488-1,计算结果!B$21*(计算结果!B$22*(B489/B488-1)+(1-计算结果!B$22)*(K489/K488-1-IF(G489=1,计算结果!B$16,0))))-IF(AND(计算结果!B$21=0,G489=1),计算结果!B$16,0)</f>
        <v>1.4324487334138603E-3</v>
      </c>
      <c r="I489" s="2">
        <f t="shared" ca="1" si="25"/>
        <v>2.5472203757892928</v>
      </c>
      <c r="J489" s="3">
        <f ca="1">1-I489/MAX(I$2:I489)</f>
        <v>0.18805055630250667</v>
      </c>
      <c r="K489" s="21">
        <v>132.83000000000001</v>
      </c>
      <c r="L489" s="37">
        <v>0.42499999999999999</v>
      </c>
    </row>
    <row r="490" spans="1:12" x14ac:dyDescent="0.15">
      <c r="A490" s="1">
        <v>39819</v>
      </c>
      <c r="B490" s="16">
        <v>1.4723999999999999</v>
      </c>
      <c r="C490" s="3">
        <f t="shared" si="23"/>
        <v>3.3263157894736661E-2</v>
      </c>
      <c r="D490" s="3">
        <f>IFERROR(1-B490/MAX(B$2:B490),0)</f>
        <v>0.62059369202226344</v>
      </c>
      <c r="E490" s="3">
        <f ca="1">IFERROR(B490/AVERAGE(OFFSET(B490,0,0,-计算结果!B$17,1))-1,B490/AVERAGE(OFFSET(B490,0,0,-ROW(),1))-1)</f>
        <v>-0.38332641501356057</v>
      </c>
      <c r="F490" s="4" t="str">
        <f ca="1">IF(MONTH(A490)&lt;&gt;MONTH(A491),IF(OR(AND(E490&lt;计算结果!B$18,E490&gt;计算结果!B$19),E490&lt;计算结果!B$20),"买","卖"),F489)</f>
        <v>卖</v>
      </c>
      <c r="G490" s="4" t="str">
        <f t="shared" ca="1" si="24"/>
        <v/>
      </c>
      <c r="H490" s="3">
        <f ca="1">IF(F489="买",B490/B489-1,计算结果!B$21*(计算结果!B$22*(B490/B489-1)+(1-计算结果!B$22)*(K490/K489-1-IF(G490=1,计算结果!B$16,0))))-IF(AND(计算结果!B$21=0,G490=1),计算结果!B$16,0)</f>
        <v>6.7755778062172922E-4</v>
      </c>
      <c r="I490" s="2">
        <f t="shared" ca="1" si="25"/>
        <v>2.5489462647738672</v>
      </c>
      <c r="J490" s="3">
        <f ca="1">1-I490/MAX(I$2:I490)</f>
        <v>0.18750041363945791</v>
      </c>
      <c r="K490" s="21">
        <v>132.91999999999999</v>
      </c>
      <c r="L490" s="37">
        <v>0.47239999999999999</v>
      </c>
    </row>
    <row r="491" spans="1:12" x14ac:dyDescent="0.15">
      <c r="A491" s="1">
        <v>39820</v>
      </c>
      <c r="B491" s="16">
        <v>1.4925999999999999</v>
      </c>
      <c r="C491" s="3">
        <f t="shared" si="23"/>
        <v>1.3719098071176328E-2</v>
      </c>
      <c r="D491" s="3">
        <f>IFERROR(1-B491/MAX(B$2:B491),0)</f>
        <v>0.61538857967429395</v>
      </c>
      <c r="E491" s="3">
        <f ca="1">IFERROR(B491/AVERAGE(OFFSET(B491,0,0,-计算结果!B$17,1))-1,B491/AVERAGE(OFFSET(B491,0,0,-ROW(),1))-1)</f>
        <v>-0.37352251926641888</v>
      </c>
      <c r="F491" s="4" t="str">
        <f ca="1">IF(MONTH(A491)&lt;&gt;MONTH(A492),IF(OR(AND(E491&lt;计算结果!B$18,E491&gt;计算结果!B$19),E491&lt;计算结果!B$20),"买","卖"),F490)</f>
        <v>卖</v>
      </c>
      <c r="G491" s="4" t="str">
        <f t="shared" ca="1" si="24"/>
        <v/>
      </c>
      <c r="H491" s="3">
        <f ca="1">IF(F490="买",B491/B490-1,计算结果!B$21*(计算结果!B$22*(B491/B490-1)+(1-计算结果!B$22)*(K491/K490-1-IF(G491=1,计算结果!B$16,0))))-IF(AND(计算结果!B$21=0,G491=1),计算结果!B$16,0)</f>
        <v>3.7616611495638885E-4</v>
      </c>
      <c r="I491" s="2">
        <f t="shared" ca="1" si="25"/>
        <v>2.5499050919875197</v>
      </c>
      <c r="J491" s="3">
        <f ca="1">1-I491/MAX(I$2:I491)</f>
        <v>0.18719477882665303</v>
      </c>
      <c r="K491" s="21">
        <v>132.97</v>
      </c>
      <c r="L491" s="37">
        <v>0.49259999999999998</v>
      </c>
    </row>
    <row r="492" spans="1:12" x14ac:dyDescent="0.15">
      <c r="A492" s="1">
        <v>39821</v>
      </c>
      <c r="B492" s="16">
        <v>1.4506000000000001</v>
      </c>
      <c r="C492" s="3">
        <f t="shared" si="23"/>
        <v>-2.8138818169636703E-2</v>
      </c>
      <c r="D492" s="3">
        <f>IFERROR(1-B492/MAX(B$2:B492),0)</f>
        <v>0.62621109049680479</v>
      </c>
      <c r="E492" s="3">
        <f ca="1">IFERROR(B492/AVERAGE(OFFSET(B492,0,0,-计算结果!B$17,1))-1,B492/AVERAGE(OFFSET(B492,0,0,-ROW(),1))-1)</f>
        <v>-0.38984543224539669</v>
      </c>
      <c r="F492" s="4" t="str">
        <f ca="1">IF(MONTH(A492)&lt;&gt;MONTH(A493),IF(OR(AND(E492&lt;计算结果!B$18,E492&gt;计算结果!B$19),E492&lt;计算结果!B$20),"买","卖"),F491)</f>
        <v>卖</v>
      </c>
      <c r="G492" s="4" t="str">
        <f t="shared" ca="1" si="24"/>
        <v/>
      </c>
      <c r="H492" s="3">
        <f ca="1">IF(F491="买",B492/B491-1,计算结果!B$21*(计算结果!B$22*(B492/B491-1)+(1-计算结果!B$22)*(K492/K491-1-IF(G492=1,计算结果!B$16,0))))-IF(AND(计算结果!B$21=0,G492=1),计算结果!B$16,0)</f>
        <v>1.8801233360907776E-3</v>
      </c>
      <c r="I492" s="2">
        <f t="shared" ca="1" si="25"/>
        <v>2.5546992280557821</v>
      </c>
      <c r="J492" s="3">
        <f ca="1">1-I492/MAX(I$2:I492)</f>
        <v>0.18566660476262864</v>
      </c>
      <c r="K492" s="21">
        <v>133.22</v>
      </c>
      <c r="L492" s="37">
        <v>0.4506</v>
      </c>
    </row>
    <row r="493" spans="1:12" x14ac:dyDescent="0.15">
      <c r="A493" s="1">
        <v>39822</v>
      </c>
      <c r="B493" s="16">
        <v>1.4967999999999999</v>
      </c>
      <c r="C493" s="3">
        <f t="shared" si="23"/>
        <v>3.1848890114435369E-2</v>
      </c>
      <c r="D493" s="3">
        <f>IFERROR(1-B493/MAX(B$2:B493),0)</f>
        <v>0.61430632859204293</v>
      </c>
      <c r="E493" s="3">
        <f ca="1">IFERROR(B493/AVERAGE(OFFSET(B493,0,0,-计算结果!B$17,1))-1,B493/AVERAGE(OFFSET(B493,0,0,-ROW(),1))-1)</f>
        <v>-0.36903891688573742</v>
      </c>
      <c r="F493" s="4" t="str">
        <f ca="1">IF(MONTH(A493)&lt;&gt;MONTH(A494),IF(OR(AND(E493&lt;计算结果!B$18,E493&gt;计算结果!B$19),E493&lt;计算结果!B$20),"买","卖"),F492)</f>
        <v>卖</v>
      </c>
      <c r="G493" s="4" t="str">
        <f t="shared" ca="1" si="24"/>
        <v/>
      </c>
      <c r="H493" s="3">
        <f ca="1">IF(F492="买",B493/B492-1,计算结果!B$21*(计算结果!B$22*(B493/B492-1)+(1-计算结果!B$22)*(K493/K492-1-IF(G493=1,计算结果!B$16,0))))-IF(AND(计算结果!B$21=0,G493=1),计算结果!B$16,0)</f>
        <v>1.0508932592705467E-3</v>
      </c>
      <c r="I493" s="2">
        <f t="shared" ca="1" si="25"/>
        <v>2.5573839442540094</v>
      </c>
      <c r="J493" s="3">
        <f ca="1">1-I493/MAX(I$2:I493)</f>
        <v>0.18481082728677478</v>
      </c>
      <c r="K493" s="21">
        <v>133.36000000000001</v>
      </c>
      <c r="L493" s="37">
        <v>0.49680000000000002</v>
      </c>
    </row>
    <row r="494" spans="1:12" x14ac:dyDescent="0.15">
      <c r="A494" s="1">
        <v>39825</v>
      </c>
      <c r="B494" s="16">
        <v>1.5211999999999999</v>
      </c>
      <c r="C494" s="3">
        <f t="shared" si="23"/>
        <v>1.6301443078567512E-2</v>
      </c>
      <c r="D494" s="3">
        <f>IFERROR(1-B494/MAX(B$2:B494),0)</f>
        <v>0.6080189651618223</v>
      </c>
      <c r="E494" s="3">
        <f ca="1">IFERROR(B494/AVERAGE(OFFSET(B494,0,0,-计算结果!B$17,1))-1,B494/AVERAGE(OFFSET(B494,0,0,-ROW(),1))-1)</f>
        <v>-0.35733266864102831</v>
      </c>
      <c r="F494" s="4" t="str">
        <f ca="1">IF(MONTH(A494)&lt;&gt;MONTH(A495),IF(OR(AND(E494&lt;计算结果!B$18,E494&gt;计算结果!B$19),E494&lt;计算结果!B$20),"买","卖"),F493)</f>
        <v>卖</v>
      </c>
      <c r="G494" s="4" t="str">
        <f t="shared" ca="1" si="24"/>
        <v/>
      </c>
      <c r="H494" s="3">
        <f ca="1">IF(F493="买",B494/B493-1,计算结果!B$21*(计算结果!B$22*(B494/B493-1)+(1-计算结果!B$22)*(K494/K493-1-IF(G494=1,计算结果!B$16,0))))-IF(AND(计算结果!B$21=0,G494=1),计算结果!B$16,0)</f>
        <v>-5.9988002399524731E-4</v>
      </c>
      <c r="I494" s="2">
        <f t="shared" ca="1" si="25"/>
        <v>2.5558498207121652</v>
      </c>
      <c r="J494" s="3">
        <f ca="1">1-I494/MAX(I$2:I494)</f>
        <v>0.18529984298726265</v>
      </c>
      <c r="K494" s="21">
        <v>133.28</v>
      </c>
      <c r="L494" s="37">
        <v>0.5212</v>
      </c>
    </row>
    <row r="495" spans="1:12" x14ac:dyDescent="0.15">
      <c r="A495" s="1">
        <v>39826</v>
      </c>
      <c r="B495" s="16">
        <v>1.4628999999999999</v>
      </c>
      <c r="C495" s="3">
        <f t="shared" si="23"/>
        <v>-3.8325006573757592E-2</v>
      </c>
      <c r="D495" s="3">
        <f>IFERROR(1-B495/MAX(B$2:B495),0)</f>
        <v>0.62304164089878378</v>
      </c>
      <c r="E495" s="3">
        <f ca="1">IFERROR(B495/AVERAGE(OFFSET(B495,0,0,-计算结果!B$17,1))-1,B495/AVERAGE(OFFSET(B495,0,0,-ROW(),1))-1)</f>
        <v>-0.38051784350078022</v>
      </c>
      <c r="F495" s="4" t="str">
        <f ca="1">IF(MONTH(A495)&lt;&gt;MONTH(A496),IF(OR(AND(E495&lt;计算结果!B$18,E495&gt;计算结果!B$19),E495&lt;计算结果!B$20),"买","卖"),F494)</f>
        <v>卖</v>
      </c>
      <c r="G495" s="4" t="str">
        <f t="shared" ca="1" si="24"/>
        <v/>
      </c>
      <c r="H495" s="3">
        <f ca="1">IF(F494="买",B495/B494-1,计算结果!B$21*(计算结果!B$22*(B495/B494-1)+(1-计算结果!B$22)*(K495/K494-1-IF(G495=1,计算结果!B$16,0))))-IF(AND(计算结果!B$21=0,G495=1),计算结果!B$16,0)</f>
        <v>-5.2521008403361158E-4</v>
      </c>
      <c r="I495" s="2">
        <f t="shared" ca="1" si="25"/>
        <v>2.5545074626130515</v>
      </c>
      <c r="J495" s="3">
        <f ca="1">1-I495/MAX(I$2:I495)</f>
        <v>0.18572773172518964</v>
      </c>
      <c r="K495" s="21">
        <v>133.21</v>
      </c>
      <c r="L495" s="37">
        <v>0.46289999999999998</v>
      </c>
    </row>
    <row r="496" spans="1:12" x14ac:dyDescent="0.15">
      <c r="A496" s="1">
        <v>39827</v>
      </c>
      <c r="B496" s="16">
        <v>1.5298</v>
      </c>
      <c r="C496" s="3">
        <f t="shared" si="23"/>
        <v>4.5731082097204334E-2</v>
      </c>
      <c r="D496" s="3">
        <f>IFERROR(1-B496/MAX(B$2:B496),0)</f>
        <v>0.60580292723149864</v>
      </c>
      <c r="E496" s="3">
        <f ca="1">IFERROR(B496/AVERAGE(OFFSET(B496,0,0,-计算结果!B$17,1))-1,B496/AVERAGE(OFFSET(B496,0,0,-ROW(),1))-1)</f>
        <v>-0.35070351220847962</v>
      </c>
      <c r="F496" s="4" t="str">
        <f ca="1">IF(MONTH(A496)&lt;&gt;MONTH(A497),IF(OR(AND(E496&lt;计算结果!B$18,E496&gt;计算结果!B$19),E496&lt;计算结果!B$20),"买","卖"),F495)</f>
        <v>卖</v>
      </c>
      <c r="G496" s="4" t="str">
        <f t="shared" ca="1" si="24"/>
        <v/>
      </c>
      <c r="H496" s="3">
        <f ca="1">IF(F495="买",B496/B495-1,计算结果!B$21*(计算结果!B$22*(B496/B495-1)+(1-计算结果!B$22)*(K496/K495-1-IF(G496=1,计算结果!B$16,0))))-IF(AND(计算结果!B$21=0,G496=1),计算结果!B$16,0)</f>
        <v>-2.7024998123265087E-3</v>
      </c>
      <c r="I496" s="2">
        <f t="shared" ca="1" si="25"/>
        <v>2.5476039066747531</v>
      </c>
      <c r="J496" s="3">
        <f ca="1">1-I496/MAX(I$2:I496)</f>
        <v>0.18792830237738489</v>
      </c>
      <c r="K496" s="21">
        <v>132.85</v>
      </c>
      <c r="L496" s="37">
        <v>0.52980000000000005</v>
      </c>
    </row>
    <row r="497" spans="1:12" x14ac:dyDescent="0.15">
      <c r="A497" s="1">
        <v>39828</v>
      </c>
      <c r="B497" s="16">
        <v>1.5430999999999999</v>
      </c>
      <c r="C497" s="3">
        <f t="shared" si="23"/>
        <v>8.6939469211659848E-3</v>
      </c>
      <c r="D497" s="3">
        <f>IFERROR(1-B497/MAX(B$2:B497),0)</f>
        <v>0.60237579880437031</v>
      </c>
      <c r="E497" s="3">
        <f ca="1">IFERROR(B497/AVERAGE(OFFSET(B497,0,0,-计算结果!B$17,1))-1,B497/AVERAGE(OFFSET(B497,0,0,-ROW(),1))-1)</f>
        <v>-0.34350862375953695</v>
      </c>
      <c r="F497" s="4" t="str">
        <f ca="1">IF(MONTH(A497)&lt;&gt;MONTH(A498),IF(OR(AND(E497&lt;计算结果!B$18,E497&gt;计算结果!B$19),E497&lt;计算结果!B$20),"买","卖"),F496)</f>
        <v>卖</v>
      </c>
      <c r="G497" s="4" t="str">
        <f t="shared" ca="1" si="24"/>
        <v/>
      </c>
      <c r="H497" s="3">
        <f ca="1">IF(F496="买",B497/B496-1,计算结果!B$21*(计算结果!B$22*(B497/B496-1)+(1-计算结果!B$22)*(K497/K496-1-IF(G497=1,计算结果!B$16,0))))-IF(AND(计算结果!B$21=0,G497=1),计算结果!B$16,0)</f>
        <v>-8.2800150545714324E-4</v>
      </c>
      <c r="I497" s="2">
        <f t="shared" ca="1" si="25"/>
        <v>2.545494486804718</v>
      </c>
      <c r="J497" s="3">
        <f ca="1">1-I497/MAX(I$2:I497)</f>
        <v>0.18860069896555554</v>
      </c>
      <c r="K497" s="21">
        <v>132.74</v>
      </c>
      <c r="L497" s="37">
        <v>0.54310000000000003</v>
      </c>
    </row>
    <row r="498" spans="1:12" x14ac:dyDescent="0.15">
      <c r="A498" s="1">
        <v>39829</v>
      </c>
      <c r="B498" s="16">
        <v>1.5371999999999999</v>
      </c>
      <c r="C498" s="3">
        <f t="shared" si="23"/>
        <v>-3.8234722312229241E-3</v>
      </c>
      <c r="D498" s="3">
        <f>IFERROR(1-B498/MAX(B$2:B498),0)</f>
        <v>0.60389610389610393</v>
      </c>
      <c r="E498" s="3">
        <f ca="1">IFERROR(B498/AVERAGE(OFFSET(B498,0,0,-计算结果!B$17,1))-1,B498/AVERAGE(OFFSET(B498,0,0,-ROW(),1))-1)</f>
        <v>-0.34438421141257125</v>
      </c>
      <c r="F498" s="4" t="str">
        <f ca="1">IF(MONTH(A498)&lt;&gt;MONTH(A499),IF(OR(AND(E498&lt;计算结果!B$18,E498&gt;计算结果!B$19),E498&lt;计算结果!B$20),"买","卖"),F497)</f>
        <v>卖</v>
      </c>
      <c r="G498" s="4" t="str">
        <f t="shared" ca="1" si="24"/>
        <v/>
      </c>
      <c r="H498" s="3">
        <f ca="1">IF(F497="买",B498/B497-1,计算结果!B$21*(计算结果!B$22*(B498/B497-1)+(1-计算结果!B$22)*(K498/K497-1-IF(G498=1,计算结果!B$16,0))))-IF(AND(计算结果!B$21=0,G498=1),计算结果!B$16,0)</f>
        <v>-2.7120687057407E-3</v>
      </c>
      <c r="I498" s="2">
        <f t="shared" ca="1" si="25"/>
        <v>2.5385909308664196</v>
      </c>
      <c r="J498" s="3">
        <f ca="1">1-I498/MAX(I$2:I498)</f>
        <v>0.1908012696177509</v>
      </c>
      <c r="K498" s="21">
        <v>132.38</v>
      </c>
      <c r="L498" s="37">
        <v>0.53720000000000001</v>
      </c>
    </row>
    <row r="499" spans="1:12" x14ac:dyDescent="0.15">
      <c r="A499" s="1">
        <v>39832</v>
      </c>
      <c r="B499" s="16">
        <v>1.5512000000000001</v>
      </c>
      <c r="C499" s="3">
        <f t="shared" si="23"/>
        <v>9.1074681238616506E-3</v>
      </c>
      <c r="D499" s="3">
        <f>IFERROR(1-B499/MAX(B$2:B499),0)</f>
        <v>0.60028860028860032</v>
      </c>
      <c r="E499" s="3">
        <f ca="1">IFERROR(B499/AVERAGE(OFFSET(B499,0,0,-计算结果!B$17,1))-1,B499/AVERAGE(OFFSET(B499,0,0,-ROW(),1))-1)</f>
        <v>-0.33672458591608712</v>
      </c>
      <c r="F499" s="4" t="str">
        <f ca="1">IF(MONTH(A499)&lt;&gt;MONTH(A500),IF(OR(AND(E499&lt;计算结果!B$18,E499&gt;计算结果!B$19),E499&lt;计算结果!B$20),"买","卖"),F498)</f>
        <v>卖</v>
      </c>
      <c r="G499" s="4" t="str">
        <f t="shared" ca="1" si="24"/>
        <v/>
      </c>
      <c r="H499" s="3">
        <f ca="1">IF(F498="买",B499/B498-1,计算结果!B$21*(计算结果!B$22*(B499/B498-1)+(1-计算结果!B$22)*(K499/K498-1-IF(G499=1,计算结果!B$16,0))))-IF(AND(计算结果!B$21=0,G499=1),计算结果!B$16,0)</f>
        <v>6.0432089439510506E-4</v>
      </c>
      <c r="I499" s="2">
        <f t="shared" ca="1" si="25"/>
        <v>2.5401250544082643</v>
      </c>
      <c r="J499" s="3">
        <f ca="1">1-I499/MAX(I$2:I499)</f>
        <v>0.19031225391726292</v>
      </c>
      <c r="K499" s="21">
        <v>132.46</v>
      </c>
      <c r="L499" s="37">
        <v>0.55120000000000002</v>
      </c>
    </row>
    <row r="500" spans="1:12" x14ac:dyDescent="0.15">
      <c r="A500" s="1">
        <v>39833</v>
      </c>
      <c r="B500" s="16">
        <v>1.5541</v>
      </c>
      <c r="C500" s="3">
        <f t="shared" si="23"/>
        <v>1.8695203713252617E-3</v>
      </c>
      <c r="D500" s="3">
        <f>IFERROR(1-B500/MAX(B$2:B500),0)</f>
        <v>0.59954133168418877</v>
      </c>
      <c r="E500" s="3">
        <f ca="1">IFERROR(B500/AVERAGE(OFFSET(B500,0,0,-计算结果!B$17,1))-1,B500/AVERAGE(OFFSET(B500,0,0,-ROW(),1))-1)</f>
        <v>-0.33378265736264245</v>
      </c>
      <c r="F500" s="4" t="str">
        <f ca="1">IF(MONTH(A500)&lt;&gt;MONTH(A501),IF(OR(AND(E500&lt;计算结果!B$18,E500&gt;计算结果!B$19),E500&lt;计算结果!B$20),"买","卖"),F499)</f>
        <v>卖</v>
      </c>
      <c r="G500" s="4" t="str">
        <f t="shared" ca="1" si="24"/>
        <v/>
      </c>
      <c r="H500" s="3">
        <f ca="1">IF(F499="买",B500/B499-1,计算结果!B$21*(计算结果!B$22*(B500/B499-1)+(1-计算结果!B$22)*(K500/K499-1-IF(G500=1,计算结果!B$16,0))))-IF(AND(计算结果!B$21=0,G500=1),计算结果!B$16,0)</f>
        <v>6.7945040012085123E-4</v>
      </c>
      <c r="I500" s="2">
        <f t="shared" ca="1" si="25"/>
        <v>2.5418509433928391</v>
      </c>
      <c r="J500" s="3">
        <f ca="1">1-I500/MAX(I$2:I500)</f>
        <v>0.18976211125421394</v>
      </c>
      <c r="K500" s="21">
        <v>132.55000000000001</v>
      </c>
      <c r="L500" s="37">
        <v>0.55410000000000004</v>
      </c>
    </row>
    <row r="501" spans="1:12" x14ac:dyDescent="0.15">
      <c r="A501" s="1">
        <v>39834</v>
      </c>
      <c r="B501" s="16">
        <v>1.5533999999999999</v>
      </c>
      <c r="C501" s="3">
        <f t="shared" si="23"/>
        <v>-4.5042146580021036E-4</v>
      </c>
      <c r="D501" s="3">
        <f>IFERROR(1-B501/MAX(B$2:B501),0)</f>
        <v>0.59972170686456394</v>
      </c>
      <c r="E501" s="3">
        <f ca="1">IFERROR(B501/AVERAGE(OFFSET(B501,0,0,-计算结果!B$17,1))-1,B501/AVERAGE(OFFSET(B501,0,0,-ROW(),1))-1)</f>
        <v>-0.33242215149164789</v>
      </c>
      <c r="F501" s="4" t="str">
        <f ca="1">IF(MONTH(A501)&lt;&gt;MONTH(A502),IF(OR(AND(E501&lt;计算结果!B$18,E501&gt;计算结果!B$19),E501&lt;计算结果!B$20),"买","卖"),F500)</f>
        <v>卖</v>
      </c>
      <c r="G501" s="4" t="str">
        <f t="shared" ca="1" si="24"/>
        <v/>
      </c>
      <c r="H501" s="3">
        <f ca="1">IF(F500="买",B501/B500-1,计算结果!B$21*(计算结果!B$22*(B501/B500-1)+(1-计算结果!B$22)*(K501/K500-1-IF(G501=1,计算结果!B$16,0))))-IF(AND(计算结果!B$21=0,G501=1),计算结果!B$16,0)</f>
        <v>-1.1316484345530453E-3</v>
      </c>
      <c r="I501" s="2">
        <f t="shared" ca="1" si="25"/>
        <v>2.5389744617518812</v>
      </c>
      <c r="J501" s="3">
        <f ca="1">1-I501/MAX(I$2:I501)</f>
        <v>0.19067901569262879</v>
      </c>
      <c r="K501" s="21">
        <v>132.4</v>
      </c>
      <c r="L501" s="37">
        <v>0.5534</v>
      </c>
    </row>
    <row r="502" spans="1:12" x14ac:dyDescent="0.15">
      <c r="A502" s="1">
        <v>39835</v>
      </c>
      <c r="B502" s="16">
        <v>1.5769</v>
      </c>
      <c r="C502" s="3">
        <f t="shared" si="23"/>
        <v>1.5128106089867366E-2</v>
      </c>
      <c r="D502" s="3">
        <f>IFERROR(1-B502/MAX(B$2:B502),0)</f>
        <v>0.5936662543805401</v>
      </c>
      <c r="E502" s="3">
        <f ca="1">IFERROR(B502/AVERAGE(OFFSET(B502,0,0,-计算结果!B$17,1))-1,B502/AVERAGE(OFFSET(B502,0,0,-ROW(),1))-1)</f>
        <v>-0.3205801517800736</v>
      </c>
      <c r="F502" s="4" t="str">
        <f ca="1">IF(MONTH(A502)&lt;&gt;MONTH(A503),IF(OR(AND(E502&lt;计算结果!B$18,E502&gt;计算结果!B$19),E502&lt;计算结果!B$20),"买","卖"),F501)</f>
        <v>卖</v>
      </c>
      <c r="G502" s="4" t="str">
        <f t="shared" ca="1" si="24"/>
        <v/>
      </c>
      <c r="H502" s="3">
        <f ca="1">IF(F501="买",B502/B501-1,计算结果!B$21*(计算结果!B$22*(B502/B501-1)+(1-计算结果!B$22)*(K502/K501-1-IF(G502=1,计算结果!B$16,0))))-IF(AND(计算结果!B$21=0,G502=1),计算结果!B$16,0)</f>
        <v>1.4350453172204958E-3</v>
      </c>
      <c r="I502" s="2">
        <f t="shared" ca="1" si="25"/>
        <v>2.5426180051637606</v>
      </c>
      <c r="J502" s="3">
        <f ca="1">1-I502/MAX(I$2:I502)</f>
        <v>0.18951760340397017</v>
      </c>
      <c r="K502" s="21">
        <v>132.59</v>
      </c>
      <c r="L502" s="37">
        <v>0.57689999999999997</v>
      </c>
    </row>
    <row r="503" spans="1:12" x14ac:dyDescent="0.15">
      <c r="A503" s="1">
        <v>39836</v>
      </c>
      <c r="B503" s="16">
        <v>1.5773999999999999</v>
      </c>
      <c r="C503" s="3">
        <f t="shared" si="23"/>
        <v>3.1707781089473919E-4</v>
      </c>
      <c r="D503" s="3">
        <f>IFERROR(1-B503/MAX(B$2:B503),0)</f>
        <v>0.59353741496598644</v>
      </c>
      <c r="E503" s="3">
        <f ca="1">IFERROR(B503/AVERAGE(OFFSET(B503,0,0,-计算结果!B$17,1))-1,B503/AVERAGE(OFFSET(B503,0,0,-ROW(),1))-1)</f>
        <v>-0.31859765170272991</v>
      </c>
      <c r="F503" s="4" t="str">
        <f ca="1">IF(MONTH(A503)&lt;&gt;MONTH(A504),IF(OR(AND(E503&lt;计算结果!B$18,E503&gt;计算结果!B$19),E503&lt;计算结果!B$20),"买","卖"),F502)</f>
        <v>卖</v>
      </c>
      <c r="G503" s="4" t="str">
        <f t="shared" ca="1" si="24"/>
        <v/>
      </c>
      <c r="H503" s="3">
        <f ca="1">IF(F502="买",B503/B502-1,计算结果!B$21*(计算结果!B$22*(B503/B502-1)+(1-计算结果!B$22)*(K503/K502-1-IF(G503=1,计算结果!B$16,0))))-IF(AND(计算结果!B$21=0,G503=1),计算结果!B$16,0)</f>
        <v>1.7346707896521707E-3</v>
      </c>
      <c r="I503" s="2">
        <f t="shared" ca="1" si="25"/>
        <v>2.5470286103465618</v>
      </c>
      <c r="J503" s="3">
        <f ca="1">1-I503/MAX(I$2:I503)</f>
        <v>0.18811168326506778</v>
      </c>
      <c r="K503" s="21">
        <v>132.82</v>
      </c>
      <c r="L503" s="37">
        <v>0.57740000000000002</v>
      </c>
    </row>
    <row r="504" spans="1:12" x14ac:dyDescent="0.15">
      <c r="A504" s="1">
        <v>39846</v>
      </c>
      <c r="B504" s="16">
        <v>1.6160999999999999</v>
      </c>
      <c r="C504" s="3">
        <f t="shared" si="23"/>
        <v>2.4534043362495206E-2</v>
      </c>
      <c r="D504" s="3">
        <f>IFERROR(1-B504/MAX(B$2:B504),0)</f>
        <v>0.58356524427953005</v>
      </c>
      <c r="E504" s="3">
        <f ca="1">IFERROR(B504/AVERAGE(OFFSET(B504,0,0,-计算结果!B$17,1))-1,B504/AVERAGE(OFFSET(B504,0,0,-ROW(),1))-1)</f>
        <v>-0.30014072665251168</v>
      </c>
      <c r="F504" s="4" t="str">
        <f ca="1">IF(MONTH(A504)&lt;&gt;MONTH(A505),IF(OR(AND(E504&lt;计算结果!B$18,E504&gt;计算结果!B$19),E504&lt;计算结果!B$20),"买","卖"),F503)</f>
        <v>卖</v>
      </c>
      <c r="G504" s="4" t="str">
        <f t="shared" ca="1" si="24"/>
        <v/>
      </c>
      <c r="H504" s="3">
        <f ca="1">IF(F503="买",B504/B503-1,计算结果!B$21*(计算结果!B$22*(B504/B503-1)+(1-计算结果!B$22)*(K504/K503-1-IF(G504=1,计算结果!B$16,0))))-IF(AND(计算结果!B$21=0,G504=1),计算结果!B$16,0)</f>
        <v>-1.1293479897606096E-3</v>
      </c>
      <c r="I504" s="2">
        <f t="shared" ca="1" si="25"/>
        <v>2.5441521287056044</v>
      </c>
      <c r="J504" s="3">
        <f ca="1">1-I504/MAX(I$2:I504)</f>
        <v>0.18902858770348252</v>
      </c>
      <c r="K504" s="21">
        <v>132.66999999999999</v>
      </c>
      <c r="L504" s="37">
        <v>0.61609999999999998</v>
      </c>
    </row>
    <row r="505" spans="1:12" x14ac:dyDescent="0.15">
      <c r="A505" s="1">
        <v>39847</v>
      </c>
      <c r="B505" s="16">
        <v>1.6772</v>
      </c>
      <c r="C505" s="3">
        <f t="shared" si="23"/>
        <v>3.7807066394406341E-2</v>
      </c>
      <c r="D505" s="3">
        <f>IFERROR(1-B505/MAX(B$2:B505),0)</f>
        <v>0.56782106782106778</v>
      </c>
      <c r="E505" s="3">
        <f ca="1">IFERROR(B505/AVERAGE(OFFSET(B505,0,0,-计算结果!B$17,1))-1,B505/AVERAGE(OFFSET(B505,0,0,-ROW(),1))-1)</f>
        <v>-0.2718031396578996</v>
      </c>
      <c r="F505" s="4" t="str">
        <f ca="1">IF(MONTH(A505)&lt;&gt;MONTH(A506),IF(OR(AND(E505&lt;计算结果!B$18,E505&gt;计算结果!B$19),E505&lt;计算结果!B$20),"买","卖"),F504)</f>
        <v>卖</v>
      </c>
      <c r="G505" s="4" t="str">
        <f t="shared" ca="1" si="24"/>
        <v/>
      </c>
      <c r="H505" s="3">
        <f ca="1">IF(F504="买",B505/B504-1,计算结果!B$21*(计算结果!B$22*(B505/B504-1)+(1-计算结果!B$22)*(K505/K504-1-IF(G505=1,计算结果!B$16,0))))-IF(AND(计算结果!B$21=0,G505=1),计算结果!B$16,0)</f>
        <v>-3.0149996231243481E-4</v>
      </c>
      <c r="I505" s="2">
        <f t="shared" ca="1" si="25"/>
        <v>2.5433850669346825</v>
      </c>
      <c r="J505" s="3">
        <f ca="1">1-I505/MAX(I$2:I505)</f>
        <v>0.1892730955537264</v>
      </c>
      <c r="K505" s="21">
        <v>132.63</v>
      </c>
      <c r="L505" s="37">
        <v>0.67720000000000002</v>
      </c>
    </row>
    <row r="506" spans="1:12" x14ac:dyDescent="0.15">
      <c r="A506" s="1">
        <v>39848</v>
      </c>
      <c r="B506" s="16">
        <v>1.7101</v>
      </c>
      <c r="C506" s="3">
        <f t="shared" si="23"/>
        <v>1.9616026711185341E-2</v>
      </c>
      <c r="D506" s="3">
        <f>IFERROR(1-B506/MAX(B$2:B506),0)</f>
        <v>0.55934343434343425</v>
      </c>
      <c r="E506" s="3">
        <f ca="1">IFERROR(B506/AVERAGE(OFFSET(B506,0,0,-计算结果!B$17,1))-1,B506/AVERAGE(OFFSET(B506,0,0,-ROW(),1))-1)</f>
        <v>-0.25561556605940905</v>
      </c>
      <c r="F506" s="4" t="str">
        <f ca="1">IF(MONTH(A506)&lt;&gt;MONTH(A507),IF(OR(AND(E506&lt;计算结果!B$18,E506&gt;计算结果!B$19),E506&lt;计算结果!B$20),"买","卖"),F505)</f>
        <v>卖</v>
      </c>
      <c r="G506" s="4" t="str">
        <f t="shared" ca="1" si="24"/>
        <v/>
      </c>
      <c r="H506" s="3">
        <f ca="1">IF(F505="买",B506/B505-1,计算结果!B$21*(计算结果!B$22*(B506/B505-1)+(1-计算结果!B$22)*(K506/K505-1-IF(G506=1,计算结果!B$16,0))))-IF(AND(计算结果!B$21=0,G506=1),计算结果!B$16,0)</f>
        <v>-2.8651134735730999E-3</v>
      </c>
      <c r="I506" s="2">
        <f t="shared" ca="1" si="25"/>
        <v>2.5360979801109234</v>
      </c>
      <c r="J506" s="3">
        <f ca="1">1-I506/MAX(I$2:I506)</f>
        <v>0.19159592013104354</v>
      </c>
      <c r="K506" s="21">
        <v>132.25</v>
      </c>
      <c r="L506" s="37">
        <v>0.71009999999999995</v>
      </c>
    </row>
    <row r="507" spans="1:12" x14ac:dyDescent="0.15">
      <c r="A507" s="1">
        <v>39849</v>
      </c>
      <c r="B507" s="16">
        <v>1.6745000000000001</v>
      </c>
      <c r="C507" s="3">
        <f t="shared" si="23"/>
        <v>-2.0817496052862317E-2</v>
      </c>
      <c r="D507" s="3">
        <f>IFERROR(1-B507/MAX(B$2:B507),0)</f>
        <v>0.56851680065965771</v>
      </c>
      <c r="E507" s="3">
        <f ca="1">IFERROR(B507/AVERAGE(OFFSET(B507,0,0,-计算结果!B$17,1))-1,B507/AVERAGE(OFFSET(B507,0,0,-ROW(),1))-1)</f>
        <v>-0.26914313472392504</v>
      </c>
      <c r="F507" s="4" t="str">
        <f ca="1">IF(MONTH(A507)&lt;&gt;MONTH(A508),IF(OR(AND(E507&lt;计算结果!B$18,E507&gt;计算结果!B$19),E507&lt;计算结果!B$20),"买","卖"),F506)</f>
        <v>卖</v>
      </c>
      <c r="G507" s="4" t="str">
        <f t="shared" ca="1" si="24"/>
        <v/>
      </c>
      <c r="H507" s="3">
        <f ca="1">IF(F506="买",B507/B506-1,计算结果!B$21*(计算结果!B$22*(B507/B506-1)+(1-计算结果!B$22)*(K507/K506-1-IF(G507=1,计算结果!B$16,0))))-IF(AND(计算结果!B$21=0,G507=1),计算结果!B$16,0)</f>
        <v>-1.2098298676748165E-3</v>
      </c>
      <c r="I507" s="2">
        <f t="shared" ca="1" si="25"/>
        <v>2.5330297330272353</v>
      </c>
      <c r="J507" s="3">
        <f ca="1">1-I507/MAX(I$2:I507)</f>
        <v>0.19257395153201917</v>
      </c>
      <c r="K507" s="21">
        <v>132.09</v>
      </c>
      <c r="L507" s="37">
        <v>0.67449999999999999</v>
      </c>
    </row>
    <row r="508" spans="1:12" x14ac:dyDescent="0.15">
      <c r="A508" s="1">
        <v>39850</v>
      </c>
      <c r="B508" s="16">
        <v>1.7711000000000001</v>
      </c>
      <c r="C508" s="3">
        <f t="shared" si="23"/>
        <v>5.768886234696935E-2</v>
      </c>
      <c r="D508" s="3">
        <f>IFERROR(1-B508/MAX(B$2:B508),0)</f>
        <v>0.54362502576788285</v>
      </c>
      <c r="E508" s="3">
        <f ca="1">IFERROR(B508/AVERAGE(OFFSET(B508,0,0,-计算结果!B$17,1))-1,B508/AVERAGE(OFFSET(B508,0,0,-ROW(),1))-1)</f>
        <v>-0.22497803523406135</v>
      </c>
      <c r="F508" s="4" t="str">
        <f ca="1">IF(MONTH(A508)&lt;&gt;MONTH(A509),IF(OR(AND(E508&lt;计算结果!B$18,E508&gt;计算结果!B$19),E508&lt;计算结果!B$20),"买","卖"),F507)</f>
        <v>卖</v>
      </c>
      <c r="G508" s="4" t="str">
        <f t="shared" ca="1" si="24"/>
        <v/>
      </c>
      <c r="H508" s="3">
        <f ca="1">IF(F507="买",B508/B507-1,计算结果!B$21*(计算结果!B$22*(B508/B507-1)+(1-计算结果!B$22)*(K508/K507-1-IF(G508=1,计算结果!B$16,0))))-IF(AND(计算结果!B$21=0,G508=1),计算结果!B$16,0)</f>
        <v>-9.8417745476564455E-4</v>
      </c>
      <c r="I508" s="2">
        <f t="shared" ca="1" si="25"/>
        <v>2.5305367822717391</v>
      </c>
      <c r="J508" s="3">
        <f ca="1">1-I508/MAX(I$2:I508)</f>
        <v>0.19336860204531181</v>
      </c>
      <c r="K508" s="21">
        <v>131.96</v>
      </c>
      <c r="L508" s="37">
        <v>0.77110000000000001</v>
      </c>
    </row>
    <row r="509" spans="1:12" x14ac:dyDescent="0.15">
      <c r="A509" s="1">
        <v>39853</v>
      </c>
      <c r="B509" s="16">
        <v>1.8247</v>
      </c>
      <c r="C509" s="3">
        <f t="shared" si="23"/>
        <v>3.0263677940262967E-2</v>
      </c>
      <c r="D509" s="3">
        <f>IFERROR(1-B509/MAX(B$2:B509),0)</f>
        <v>0.52981344052772616</v>
      </c>
      <c r="E509" s="3">
        <f ca="1">IFERROR(B509/AVERAGE(OFFSET(B509,0,0,-计算结果!B$17,1))-1,B509/AVERAGE(OFFSET(B509,0,0,-ROW(),1))-1)</f>
        <v>-0.19949948915527349</v>
      </c>
      <c r="F509" s="4" t="str">
        <f ca="1">IF(MONTH(A509)&lt;&gt;MONTH(A510),IF(OR(AND(E509&lt;计算结果!B$18,E509&gt;计算结果!B$19),E509&lt;计算结果!B$20),"买","卖"),F508)</f>
        <v>卖</v>
      </c>
      <c r="G509" s="4" t="str">
        <f t="shared" ca="1" si="24"/>
        <v/>
      </c>
      <c r="H509" s="3">
        <f ca="1">IF(F508="买",B509/B508-1,计算结果!B$21*(计算结果!B$22*(B509/B508-1)+(1-计算结果!B$22)*(K509/K508-1-IF(G509=1,计算结果!B$16,0))))-IF(AND(计算结果!B$21=0,G509=1),计算结果!B$16,0)</f>
        <v>1.2124886329190065E-3</v>
      </c>
      <c r="I509" s="2">
        <f t="shared" ca="1" si="25"/>
        <v>2.5336050293554271</v>
      </c>
      <c r="J509" s="3">
        <f ca="1">1-I509/MAX(I$2:I509)</f>
        <v>0.19239057064433618</v>
      </c>
      <c r="K509" s="21">
        <v>132.12</v>
      </c>
      <c r="L509" s="37">
        <v>0.82469999999999999</v>
      </c>
    </row>
    <row r="510" spans="1:12" x14ac:dyDescent="0.15">
      <c r="A510" s="1">
        <v>39854</v>
      </c>
      <c r="B510" s="16">
        <v>1.8855</v>
      </c>
      <c r="C510" s="3">
        <f t="shared" si="23"/>
        <v>3.3320545843152249E-2</v>
      </c>
      <c r="D510" s="3">
        <f>IFERROR(1-B510/MAX(B$2:B510),0)</f>
        <v>0.51414656771799627</v>
      </c>
      <c r="E510" s="3">
        <f ca="1">IFERROR(B510/AVERAGE(OFFSET(B510,0,0,-计算结果!B$17,1))-1,B510/AVERAGE(OFFSET(B510,0,0,-ROW(),1))-1)</f>
        <v>-0.17072398369156483</v>
      </c>
      <c r="F510" s="4" t="str">
        <f ca="1">IF(MONTH(A510)&lt;&gt;MONTH(A511),IF(OR(AND(E510&lt;计算结果!B$18,E510&gt;计算结果!B$19),E510&lt;计算结果!B$20),"买","卖"),F509)</f>
        <v>卖</v>
      </c>
      <c r="G510" s="4" t="str">
        <f t="shared" ca="1" si="24"/>
        <v/>
      </c>
      <c r="H510" s="3">
        <f ca="1">IF(F509="买",B510/B509-1,计算结果!B$21*(计算结果!B$22*(B510/B509-1)+(1-计算结果!B$22)*(K510/K509-1-IF(G510=1,计算结果!B$16,0))))-IF(AND(计算结果!B$21=0,G510=1),计算结果!B$16,0)</f>
        <v>3.7844383893426148E-4</v>
      </c>
      <c r="I510" s="2">
        <f t="shared" ca="1" si="25"/>
        <v>2.5345638565690796</v>
      </c>
      <c r="J510" s="3">
        <f ca="1">1-I510/MAX(I$2:I510)</f>
        <v>0.1920849358315313</v>
      </c>
      <c r="K510" s="21">
        <v>132.16999999999999</v>
      </c>
      <c r="L510" s="37">
        <v>0.88549999999999995</v>
      </c>
    </row>
    <row r="511" spans="1:12" x14ac:dyDescent="0.15">
      <c r="A511" s="1">
        <v>39855</v>
      </c>
      <c r="B511" s="16">
        <v>1.8504</v>
      </c>
      <c r="C511" s="3">
        <f t="shared" si="23"/>
        <v>-1.8615751789976098E-2</v>
      </c>
      <c r="D511" s="3">
        <f>IFERROR(1-B511/MAX(B$2:B511),0)</f>
        <v>0.52319109461966606</v>
      </c>
      <c r="E511" s="3">
        <f ca="1">IFERROR(B511/AVERAGE(OFFSET(B511,0,0,-计算结果!B$17,1))-1,B511/AVERAGE(OFFSET(B511,0,0,-ROW(),1))-1)</f>
        <v>-0.18400292421491349</v>
      </c>
      <c r="F511" s="4" t="str">
        <f ca="1">IF(MONTH(A511)&lt;&gt;MONTH(A512),IF(OR(AND(E511&lt;计算结果!B$18,E511&gt;计算结果!B$19),E511&lt;计算结果!B$20),"买","卖"),F510)</f>
        <v>卖</v>
      </c>
      <c r="G511" s="4" t="str">
        <f t="shared" ca="1" si="24"/>
        <v/>
      </c>
      <c r="H511" s="3">
        <f ca="1">IF(F510="买",B511/B510-1,计算结果!B$21*(计算结果!B$22*(B511/B510-1)+(1-计算结果!B$22)*(K511/K510-1-IF(G511=1,计算结果!B$16,0))))-IF(AND(计算结果!B$21=0,G511=1),计算结果!B$16,0)</f>
        <v>2.0428236362262098E-3</v>
      </c>
      <c r="I511" s="2">
        <f t="shared" ca="1" si="25"/>
        <v>2.5397415235228036</v>
      </c>
      <c r="J511" s="3">
        <f ca="1">1-I511/MAX(I$2:I511)</f>
        <v>0.19043450784238469</v>
      </c>
      <c r="K511" s="21">
        <v>132.44</v>
      </c>
      <c r="L511" s="37">
        <v>0.85040000000000004</v>
      </c>
    </row>
    <row r="512" spans="1:12" x14ac:dyDescent="0.15">
      <c r="A512" s="1">
        <v>39856</v>
      </c>
      <c r="B512" s="16">
        <v>1.8978999999999999</v>
      </c>
      <c r="C512" s="3">
        <f t="shared" si="23"/>
        <v>2.5670125378296493E-2</v>
      </c>
      <c r="D512" s="3">
        <f>IFERROR(1-B512/MAX(B$2:B512),0)</f>
        <v>0.51095135023706451</v>
      </c>
      <c r="E512" s="3">
        <f ca="1">IFERROR(B512/AVERAGE(OFFSET(B512,0,0,-计算结果!B$17,1))-1,B512/AVERAGE(OFFSET(B512,0,0,-ROW(),1))-1)</f>
        <v>-0.16092583022712503</v>
      </c>
      <c r="F512" s="4" t="str">
        <f ca="1">IF(MONTH(A512)&lt;&gt;MONTH(A513),IF(OR(AND(E512&lt;计算结果!B$18,E512&gt;计算结果!B$19),E512&lt;计算结果!B$20),"买","卖"),F511)</f>
        <v>卖</v>
      </c>
      <c r="G512" s="4" t="str">
        <f t="shared" ca="1" si="24"/>
        <v/>
      </c>
      <c r="H512" s="3">
        <f ca="1">IF(F511="买",B512/B511-1,计算结果!B$21*(计算结果!B$22*(B512/B511-1)+(1-计算结果!B$22)*(K512/K511-1-IF(G512=1,计算结果!B$16,0))))-IF(AND(计算结果!B$21=0,G512=1),计算结果!B$16,0)</f>
        <v>2.2651766837813447E-3</v>
      </c>
      <c r="I512" s="2">
        <f t="shared" ca="1" si="25"/>
        <v>2.5454944868047189</v>
      </c>
      <c r="J512" s="3">
        <f ca="1">1-I512/MAX(I$2:I512)</f>
        <v>0.18860069896555531</v>
      </c>
      <c r="K512" s="21">
        <v>132.74</v>
      </c>
      <c r="L512" s="37">
        <v>0.89790000000000003</v>
      </c>
    </row>
    <row r="513" spans="1:12" x14ac:dyDescent="0.15">
      <c r="A513" s="1">
        <v>39857</v>
      </c>
      <c r="B513" s="16">
        <v>1.9491000000000001</v>
      </c>
      <c r="C513" s="3">
        <f t="shared" si="23"/>
        <v>2.6977185310079532E-2</v>
      </c>
      <c r="D513" s="3">
        <f>IFERROR(1-B513/MAX(B$2:B513),0)</f>
        <v>0.49775819418676559</v>
      </c>
      <c r="E513" s="3">
        <f ca="1">IFERROR(B513/AVERAGE(OFFSET(B513,0,0,-计算结果!B$17,1))-1,B513/AVERAGE(OFFSET(B513,0,0,-ROW(),1))-1)</f>
        <v>-0.13600702152212774</v>
      </c>
      <c r="F513" s="4" t="str">
        <f ca="1">IF(MONTH(A513)&lt;&gt;MONTH(A514),IF(OR(AND(E513&lt;计算结果!B$18,E513&gt;计算结果!B$19),E513&lt;计算结果!B$20),"买","卖"),F512)</f>
        <v>卖</v>
      </c>
      <c r="G513" s="4" t="str">
        <f t="shared" ca="1" si="24"/>
        <v/>
      </c>
      <c r="H513" s="3">
        <f ca="1">IF(F512="买",B513/B512-1,计算结果!B$21*(计算结果!B$22*(B513/B512-1)+(1-计算结果!B$22)*(K513/K512-1-IF(G513=1,计算结果!B$16,0))))-IF(AND(计算结果!B$21=0,G513=1),计算结果!B$16,0)</f>
        <v>-3.0134096730460858E-4</v>
      </c>
      <c r="I513" s="2">
        <f t="shared" ca="1" si="25"/>
        <v>2.5447274250337966</v>
      </c>
      <c r="J513" s="3">
        <f ca="1">1-I513/MAX(I$2:I513)</f>
        <v>0.1888452068157993</v>
      </c>
      <c r="K513" s="21">
        <v>132.69999999999999</v>
      </c>
      <c r="L513" s="37">
        <v>0.94910000000000005</v>
      </c>
    </row>
    <row r="514" spans="1:12" x14ac:dyDescent="0.15">
      <c r="A514" s="1">
        <v>39860</v>
      </c>
      <c r="B514" s="16">
        <v>1.9798</v>
      </c>
      <c r="C514" s="3">
        <f t="shared" si="23"/>
        <v>1.5750859370991632E-2</v>
      </c>
      <c r="D514" s="3">
        <f>IFERROR(1-B514/MAX(B$2:B514),0)</f>
        <v>0.48984745413316844</v>
      </c>
      <c r="E514" s="3">
        <f ca="1">IFERROR(B514/AVERAGE(OFFSET(B514,0,0,-计算结果!B$17,1))-1,B514/AVERAGE(OFFSET(B514,0,0,-ROW(),1))-1)</f>
        <v>-0.12000704592278955</v>
      </c>
      <c r="F514" s="4" t="str">
        <f ca="1">IF(MONTH(A514)&lt;&gt;MONTH(A515),IF(OR(AND(E514&lt;计算结果!B$18,E514&gt;计算结果!B$19),E514&lt;计算结果!B$20),"买","卖"),F513)</f>
        <v>卖</v>
      </c>
      <c r="G514" s="4" t="str">
        <f t="shared" ca="1" si="24"/>
        <v/>
      </c>
      <c r="H514" s="3">
        <f ca="1">IF(F513="买",B514/B513-1,计算结果!B$21*(计算结果!B$22*(B514/B513-1)+(1-计算结果!B$22)*(K514/K513-1-IF(G514=1,计算结果!B$16,0))))-IF(AND(计算结果!B$21=0,G514=1),计算结果!B$16,0)</f>
        <v>2.2607385079131959E-4</v>
      </c>
      <c r="I514" s="2">
        <f t="shared" ca="1" si="25"/>
        <v>2.5453027213619883</v>
      </c>
      <c r="J514" s="3">
        <f ca="1">1-I514/MAX(I$2:I514)</f>
        <v>0.18866182592811631</v>
      </c>
      <c r="K514" s="21">
        <v>132.72999999999999</v>
      </c>
      <c r="L514" s="37">
        <v>0.9798</v>
      </c>
    </row>
    <row r="515" spans="1:12" x14ac:dyDescent="0.15">
      <c r="A515" s="1">
        <v>39861</v>
      </c>
      <c r="B515" s="16">
        <v>1.9058000000000002</v>
      </c>
      <c r="C515" s="3">
        <f t="shared" si="23"/>
        <v>-3.7377512880088837E-2</v>
      </c>
      <c r="D515" s="3">
        <f>IFERROR(1-B515/MAX(B$2:B515),0)</f>
        <v>0.50891568748711602</v>
      </c>
      <c r="E515" s="3">
        <f ca="1">IFERROR(B515/AVERAGE(OFFSET(B515,0,0,-计算结果!B$17,1))-1,B515/AVERAGE(OFFSET(B515,0,0,-ROW(),1))-1)</f>
        <v>-0.1504956869866686</v>
      </c>
      <c r="F515" s="4" t="str">
        <f ca="1">IF(MONTH(A515)&lt;&gt;MONTH(A516),IF(OR(AND(E515&lt;计算结果!B$18,E515&gt;计算结果!B$19),E515&lt;计算结果!B$20),"买","卖"),F514)</f>
        <v>卖</v>
      </c>
      <c r="G515" s="4" t="str">
        <f t="shared" ca="1" si="24"/>
        <v/>
      </c>
      <c r="H515" s="3">
        <f ca="1">IF(F514="买",B515/B514-1,计算结果!B$21*(计算结果!B$22*(B515/B514-1)+(1-计算结果!B$22)*(K515/K514-1-IF(G515=1,计算结果!B$16,0))))-IF(AND(计算结果!B$21=0,G515=1),计算结果!B$16,0)</f>
        <v>3.46568221200938E-3</v>
      </c>
      <c r="I515" s="2">
        <f t="shared" ca="1" si="25"/>
        <v>2.5541239317275917</v>
      </c>
      <c r="J515" s="3">
        <f ca="1">1-I515/MAX(I$2:I515)</f>
        <v>0.18584998565031119</v>
      </c>
      <c r="K515" s="21">
        <v>133.19</v>
      </c>
      <c r="L515" s="37">
        <v>0.90580000000000005</v>
      </c>
    </row>
    <row r="516" spans="1:12" x14ac:dyDescent="0.15">
      <c r="A516" s="1">
        <v>39862</v>
      </c>
      <c r="B516" s="16">
        <v>1.7816999999999998</v>
      </c>
      <c r="C516" s="3">
        <f t="shared" ref="C516:C579" si="26">IFERROR(B516/B515-1,0)</f>
        <v>-6.5117011228880473E-2</v>
      </c>
      <c r="D516" s="3">
        <f>IFERROR(1-B516/MAX(B$2:B516),0)</f>
        <v>0.54089363017934455</v>
      </c>
      <c r="E516" s="3">
        <f ca="1">IFERROR(B516/AVERAGE(OFFSET(B516,0,0,-计算结果!B$17,1))-1,B516/AVERAGE(OFFSET(B516,0,0,-ROW(),1))-1)</f>
        <v>-0.20330542980954869</v>
      </c>
      <c r="F516" s="4" t="str">
        <f ca="1">IF(MONTH(A516)&lt;&gt;MONTH(A517),IF(OR(AND(E516&lt;计算结果!B$18,E516&gt;计算结果!B$19),E516&lt;计算结果!B$20),"买","卖"),F515)</f>
        <v>卖</v>
      </c>
      <c r="G516" s="4" t="str">
        <f t="shared" ca="1" si="24"/>
        <v/>
      </c>
      <c r="H516" s="3">
        <f ca="1">IF(F515="买",B516/B515-1,计算结果!B$21*(计算结果!B$22*(B516/B515-1)+(1-计算结果!B$22)*(K516/K515-1-IF(G516=1,计算结果!B$16,0))))-IF(AND(计算结果!B$21=0,G516=1),计算结果!B$16,0)</f>
        <v>0</v>
      </c>
      <c r="I516" s="2">
        <f t="shared" ca="1" si="25"/>
        <v>2.5541239317275917</v>
      </c>
      <c r="J516" s="3">
        <f ca="1">1-I516/MAX(I$2:I516)</f>
        <v>0.18584998565031119</v>
      </c>
      <c r="K516" s="21">
        <v>133.19</v>
      </c>
      <c r="L516" s="37">
        <v>0.78169999999999995</v>
      </c>
    </row>
    <row r="517" spans="1:12" x14ac:dyDescent="0.15">
      <c r="A517" s="1">
        <v>39863</v>
      </c>
      <c r="B517" s="16">
        <v>1.8176000000000001</v>
      </c>
      <c r="C517" s="3">
        <f t="shared" si="26"/>
        <v>2.0149295616546103E-2</v>
      </c>
      <c r="D517" s="3">
        <f>IFERROR(1-B517/MAX(B$2:B517),0)</f>
        <v>0.53164296021438873</v>
      </c>
      <c r="E517" s="3">
        <f ca="1">IFERROR(B517/AVERAGE(OFFSET(B517,0,0,-计算结果!B$17,1))-1,B517/AVERAGE(OFFSET(B517,0,0,-ROW(),1))-1)</f>
        <v>-0.18492298861570833</v>
      </c>
      <c r="F517" s="4" t="str">
        <f ca="1">IF(MONTH(A517)&lt;&gt;MONTH(A518),IF(OR(AND(E517&lt;计算结果!B$18,E517&gt;计算结果!B$19),E517&lt;计算结果!B$20),"买","卖"),F516)</f>
        <v>卖</v>
      </c>
      <c r="G517" s="4" t="str">
        <f t="shared" ca="1" si="24"/>
        <v/>
      </c>
      <c r="H517" s="3">
        <f ca="1">IF(F516="买",B517/B516-1,计算结果!B$21*(计算结果!B$22*(B517/B516-1)+(1-计算结果!B$22)*(K517/K516-1-IF(G517=1,计算结果!B$16,0))))-IF(AND(计算结果!B$21=0,G517=1),计算结果!B$16,0)</f>
        <v>-2.2524213529540038E-4</v>
      </c>
      <c r="I517" s="2">
        <f t="shared" ca="1" si="25"/>
        <v>2.5535486353994004</v>
      </c>
      <c r="J517" s="3">
        <f ca="1">1-I517/MAX(I$2:I517)</f>
        <v>0.18603336653799407</v>
      </c>
      <c r="K517" s="21">
        <v>133.16</v>
      </c>
      <c r="L517" s="37">
        <v>0.81759999999999999</v>
      </c>
    </row>
    <row r="518" spans="1:12" x14ac:dyDescent="0.15">
      <c r="A518" s="1">
        <v>39864</v>
      </c>
      <c r="B518" s="16">
        <v>1.8820999999999999</v>
      </c>
      <c r="C518" s="3">
        <f t="shared" si="26"/>
        <v>3.5486355633802757E-2</v>
      </c>
      <c r="D518" s="3">
        <f>IFERROR(1-B518/MAX(B$2:B518),0)</f>
        <v>0.51502267573696148</v>
      </c>
      <c r="E518" s="3">
        <f ca="1">IFERROR(B518/AVERAGE(OFFSET(B518,0,0,-计算结果!B$17,1))-1,B518/AVERAGE(OFFSET(B518,0,0,-ROW(),1))-1)</f>
        <v>-0.15351450054528737</v>
      </c>
      <c r="F518" s="4" t="str">
        <f ca="1">IF(MONTH(A518)&lt;&gt;MONTH(A519),IF(OR(AND(E518&lt;计算结果!B$18,E518&gt;计算结果!B$19),E518&lt;计算结果!B$20),"买","卖"),F517)</f>
        <v>卖</v>
      </c>
      <c r="G518" s="4" t="str">
        <f t="shared" ca="1" si="24"/>
        <v/>
      </c>
      <c r="H518" s="3">
        <f ca="1">IF(F517="买",B518/B517-1,计算结果!B$21*(计算结果!B$22*(B518/B517-1)+(1-计算结果!B$22)*(K518/K517-1-IF(G518=1,计算结果!B$16,0))))-IF(AND(计算结果!B$21=0,G518=1),计算结果!B$16,0)</f>
        <v>1.8774406728747639E-3</v>
      </c>
      <c r="I518" s="2">
        <f t="shared" ca="1" si="25"/>
        <v>2.5583427714676632</v>
      </c>
      <c r="J518" s="3">
        <f ca="1">1-I518/MAX(I$2:I518)</f>
        <v>0.18450519247396946</v>
      </c>
      <c r="K518" s="21">
        <v>133.41</v>
      </c>
      <c r="L518" s="37">
        <v>0.8821</v>
      </c>
    </row>
    <row r="519" spans="1:12" x14ac:dyDescent="0.15">
      <c r="A519" s="1">
        <v>39867</v>
      </c>
      <c r="B519" s="16">
        <v>1.9464999999999999</v>
      </c>
      <c r="C519" s="3">
        <f t="shared" si="26"/>
        <v>3.4217097922533357E-2</v>
      </c>
      <c r="D519" s="3">
        <f>IFERROR(1-B519/MAX(B$2:B519),0)</f>
        <v>0.49842815914244487</v>
      </c>
      <c r="E519" s="3">
        <f ca="1">IFERROR(B519/AVERAGE(OFFSET(B519,0,0,-计算结果!B$17,1))-1,B519/AVERAGE(OFFSET(B519,0,0,-ROW(),1))-1)</f>
        <v>-0.12200146011497148</v>
      </c>
      <c r="F519" s="4" t="str">
        <f ca="1">IF(MONTH(A519)&lt;&gt;MONTH(A520),IF(OR(AND(E519&lt;计算结果!B$18,E519&gt;计算结果!B$19),E519&lt;计算结果!B$20),"买","卖"),F518)</f>
        <v>卖</v>
      </c>
      <c r="G519" s="4" t="str">
        <f t="shared" ca="1" si="24"/>
        <v/>
      </c>
      <c r="H519" s="3">
        <f ca="1">IF(F518="买",B519/B518-1,计算结果!B$21*(计算结果!B$22*(B519/B518-1)+(1-计算结果!B$22)*(K519/K518-1-IF(G519=1,计算结果!B$16,0))))-IF(AND(计算结果!B$21=0,G519=1),计算结果!B$16,0)</f>
        <v>-7.4956899782541164E-5</v>
      </c>
      <c r="I519" s="2">
        <f t="shared" ca="1" si="25"/>
        <v>2.5581510060249331</v>
      </c>
      <c r="J519" s="3">
        <f ca="1">1-I519/MAX(I$2:I519)</f>
        <v>0.18456631943653035</v>
      </c>
      <c r="K519" s="21">
        <v>133.4</v>
      </c>
      <c r="L519" s="37">
        <v>0.94650000000000001</v>
      </c>
    </row>
    <row r="520" spans="1:12" x14ac:dyDescent="0.15">
      <c r="A520" s="1">
        <v>39868</v>
      </c>
      <c r="B520" s="16">
        <v>1.8679999999999999</v>
      </c>
      <c r="C520" s="3">
        <f t="shared" si="26"/>
        <v>-4.0328795273567919E-2</v>
      </c>
      <c r="D520" s="3">
        <f>IFERROR(1-B520/MAX(B$2:B520),0)</f>
        <v>0.51865594722737574</v>
      </c>
      <c r="E520" s="3">
        <f ca="1">IFERROR(B520/AVERAGE(OFFSET(B520,0,0,-计算结果!B$17,1))-1,B520/AVERAGE(OFFSET(B520,0,0,-ROW(),1))-1)</f>
        <v>-0.15481600373224236</v>
      </c>
      <c r="F520" s="4" t="str">
        <f ca="1">IF(MONTH(A520)&lt;&gt;MONTH(A521),IF(OR(AND(E520&lt;计算结果!B$18,E520&gt;计算结果!B$19),E520&lt;计算结果!B$20),"买","卖"),F519)</f>
        <v>卖</v>
      </c>
      <c r="G520" s="4" t="str">
        <f t="shared" ca="1" si="24"/>
        <v/>
      </c>
      <c r="H520" s="3">
        <f ca="1">IF(F519="买",B520/B519-1,计算结果!B$21*(计算结果!B$22*(B520/B519-1)+(1-计算结果!B$22)*(K520/K519-1-IF(G520=1,计算结果!B$16,0))))-IF(AND(计算结果!B$21=0,G520=1),计算结果!B$16,0)</f>
        <v>-7.496251874072879E-5</v>
      </c>
      <c r="I520" s="2">
        <f t="shared" ca="1" si="25"/>
        <v>2.5579592405822025</v>
      </c>
      <c r="J520" s="3">
        <f ca="1">1-I520/MAX(I$2:I520)</f>
        <v>0.18462744639909134</v>
      </c>
      <c r="K520" s="21">
        <v>133.38999999999999</v>
      </c>
      <c r="L520" s="37">
        <v>0.86799999999999999</v>
      </c>
    </row>
    <row r="521" spans="1:12" x14ac:dyDescent="0.15">
      <c r="A521" s="1">
        <v>39869</v>
      </c>
      <c r="B521" s="16">
        <v>1.9388000000000001</v>
      </c>
      <c r="C521" s="3">
        <f t="shared" si="26"/>
        <v>3.7901498929336253E-2</v>
      </c>
      <c r="D521" s="3">
        <f>IFERROR(1-B521/MAX(B$2:B521),0)</f>
        <v>0.50041228612657185</v>
      </c>
      <c r="E521" s="3">
        <f ca="1">IFERROR(B521/AVERAGE(OFFSET(B521,0,0,-计算结果!B$17,1))-1,B521/AVERAGE(OFFSET(B521,0,0,-ROW(),1))-1)</f>
        <v>-0.11993832056695031</v>
      </c>
      <c r="F521" s="4" t="str">
        <f ca="1">IF(MONTH(A521)&lt;&gt;MONTH(A522),IF(OR(AND(E521&lt;计算结果!B$18,E521&gt;计算结果!B$19),E521&lt;计算结果!B$20),"买","卖"),F520)</f>
        <v>卖</v>
      </c>
      <c r="G521" s="4" t="str">
        <f t="shared" ca="1" si="24"/>
        <v/>
      </c>
      <c r="H521" s="3">
        <f ca="1">IF(F520="买",B521/B520-1,计算结果!B$21*(计算结果!B$22*(B521/B520-1)+(1-计算结果!B$22)*(K521/K520-1-IF(G521=1,计算结果!B$16,0))))-IF(AND(计算结果!B$21=0,G521=1),计算结果!B$16,0)</f>
        <v>7.4968138541242624E-5</v>
      </c>
      <c r="I521" s="2">
        <f t="shared" ca="1" si="25"/>
        <v>2.5581510060249335</v>
      </c>
      <c r="J521" s="3">
        <f ca="1">1-I521/MAX(I$2:I521)</f>
        <v>0.18456631943653024</v>
      </c>
      <c r="K521" s="21">
        <v>133.4</v>
      </c>
      <c r="L521" s="37">
        <v>0.93879999999999997</v>
      </c>
    </row>
    <row r="522" spans="1:12" x14ac:dyDescent="0.15">
      <c r="A522" s="1">
        <v>39870</v>
      </c>
      <c r="B522" s="16">
        <v>1.8409</v>
      </c>
      <c r="C522" s="3">
        <f t="shared" si="26"/>
        <v>-5.0495151640189806E-2</v>
      </c>
      <c r="D522" s="3">
        <f>IFERROR(1-B522/MAX(B$2:B522),0)</f>
        <v>0.5256390434961864</v>
      </c>
      <c r="E522" s="3">
        <f ca="1">IFERROR(B522/AVERAGE(OFFSET(B522,0,0,-计算结果!B$17,1))-1,B522/AVERAGE(OFFSET(B522,0,0,-ROW(),1))-1)</f>
        <v>-0.1615212366441211</v>
      </c>
      <c r="F522" s="4" t="str">
        <f ca="1">IF(MONTH(A522)&lt;&gt;MONTH(A523),IF(OR(AND(E522&lt;计算结果!B$18,E522&gt;计算结果!B$19),E522&lt;计算结果!B$20),"买","卖"),F521)</f>
        <v>卖</v>
      </c>
      <c r="G522" s="4" t="str">
        <f t="shared" ca="1" si="24"/>
        <v/>
      </c>
      <c r="H522" s="3">
        <f ca="1">IF(F521="买",B522/B521-1,计算结果!B$21*(计算结果!B$22*(B522/B521-1)+(1-计算结果!B$22)*(K522/K521-1-IF(G522=1,计算结果!B$16,0))))-IF(AND(计算结果!B$21=0,G522=1),计算结果!B$16,0)</f>
        <v>8.2458770614679544E-4</v>
      </c>
      <c r="I522" s="2">
        <f t="shared" ca="1" si="25"/>
        <v>2.5602604258949686</v>
      </c>
      <c r="J522" s="3">
        <f ca="1">1-I522/MAX(I$2:I522)</f>
        <v>0.18389392284835959</v>
      </c>
      <c r="K522" s="21">
        <v>133.51</v>
      </c>
      <c r="L522" s="37">
        <v>0.84089999999999998</v>
      </c>
    </row>
    <row r="523" spans="1:12" x14ac:dyDescent="0.15">
      <c r="A523" s="1">
        <v>39871</v>
      </c>
      <c r="B523" s="16">
        <v>1.71</v>
      </c>
      <c r="C523" s="3">
        <f t="shared" si="26"/>
        <v>-7.1106523982834458E-2</v>
      </c>
      <c r="D523" s="3">
        <f>IFERROR(1-B523/MAX(B$2:B523),0)</f>
        <v>0.55936920222634501</v>
      </c>
      <c r="E523" s="3">
        <f ca="1">IFERROR(B523/AVERAGE(OFFSET(B523,0,0,-计算结果!B$17,1))-1,B523/AVERAGE(OFFSET(B523,0,0,-ROW(),1))-1)</f>
        <v>-0.21832541839144703</v>
      </c>
      <c r="F523" s="4" t="str">
        <f ca="1">IF(MONTH(A523)&lt;&gt;MONTH(A524),IF(OR(AND(E523&lt;计算结果!B$18,E523&gt;计算结果!B$19),E523&lt;计算结果!B$20),"买","卖"),F522)</f>
        <v>卖</v>
      </c>
      <c r="G523" s="4" t="str">
        <f t="shared" ca="1" si="24"/>
        <v/>
      </c>
      <c r="H523" s="3">
        <f ca="1">IF(F522="买",B523/B522-1,计算结果!B$21*(计算结果!B$22*(B523/B522-1)+(1-计算结果!B$22)*(K523/K522-1-IF(G523=1,计算结果!B$16,0))))-IF(AND(计算结果!B$21=0,G523=1),计算结果!B$16,0)</f>
        <v>-7.4900756497631171E-4</v>
      </c>
      <c r="I523" s="2">
        <f t="shared" ca="1" si="25"/>
        <v>2.5583427714676636</v>
      </c>
      <c r="J523" s="3">
        <f ca="1">1-I523/MAX(I$2:I523)</f>
        <v>0.18450519247396935</v>
      </c>
      <c r="K523" s="21">
        <v>133.41</v>
      </c>
      <c r="L523" s="37">
        <v>0.71</v>
      </c>
    </row>
    <row r="524" spans="1:12" x14ac:dyDescent="0.15">
      <c r="A524" s="1">
        <v>39874</v>
      </c>
      <c r="B524" s="16">
        <v>1.7305999999999999</v>
      </c>
      <c r="C524" s="3">
        <f t="shared" si="26"/>
        <v>1.2046783625730972E-2</v>
      </c>
      <c r="D524" s="3">
        <f>IFERROR(1-B524/MAX(B$2:B524),0)</f>
        <v>0.55406101834673271</v>
      </c>
      <c r="E524" s="3">
        <f ca="1">IFERROR(B524/AVERAGE(OFFSET(B524,0,0,-计算结果!B$17,1))-1,B524/AVERAGE(OFFSET(B524,0,0,-ROW(),1))-1)</f>
        <v>-0.20621839925755958</v>
      </c>
      <c r="F524" s="4" t="str">
        <f ca="1">IF(MONTH(A524)&lt;&gt;MONTH(A525),IF(OR(AND(E524&lt;计算结果!B$18,E524&gt;计算结果!B$19),E524&lt;计算结果!B$20),"买","卖"),F523)</f>
        <v>卖</v>
      </c>
      <c r="G524" s="4" t="str">
        <f t="shared" ca="1" si="24"/>
        <v/>
      </c>
      <c r="H524" s="3">
        <f ca="1">IF(F523="买",B524/B523-1,计算结果!B$21*(计算结果!B$22*(B524/B523-1)+(1-计算结果!B$22)*(K524/K523-1-IF(G524=1,计算结果!B$16,0))))-IF(AND(计算结果!B$21=0,G524=1),计算结果!B$16,0)</f>
        <v>-2.2487069934784554E-4</v>
      </c>
      <c r="I524" s="2">
        <f t="shared" ca="1" si="25"/>
        <v>2.5577674751394723</v>
      </c>
      <c r="J524" s="3">
        <f ca="1">1-I524/MAX(I$2:I524)</f>
        <v>0.18468857336165223</v>
      </c>
      <c r="K524" s="21">
        <v>133.38</v>
      </c>
      <c r="L524" s="37">
        <v>0.73060000000000003</v>
      </c>
    </row>
    <row r="525" spans="1:12" x14ac:dyDescent="0.15">
      <c r="A525" s="1">
        <v>39875</v>
      </c>
      <c r="B525" s="16">
        <v>1.7648999999999999</v>
      </c>
      <c r="C525" s="3">
        <f t="shared" si="26"/>
        <v>1.9819715705535756E-2</v>
      </c>
      <c r="D525" s="3">
        <f>IFERROR(1-B525/MAX(B$2:B525),0)</f>
        <v>0.54522263450834885</v>
      </c>
      <c r="E525" s="3">
        <f ca="1">IFERROR(B525/AVERAGE(OFFSET(B525,0,0,-计算结果!B$17,1))-1,B525/AVERAGE(OFFSET(B525,0,0,-ROW(),1))-1)</f>
        <v>-0.18773039473545161</v>
      </c>
      <c r="F525" s="4" t="str">
        <f ca="1">IF(MONTH(A525)&lt;&gt;MONTH(A526),IF(OR(AND(E525&lt;计算结果!B$18,E525&gt;计算结果!B$19),E525&lt;计算结果!B$20),"买","卖"),F524)</f>
        <v>卖</v>
      </c>
      <c r="G525" s="4" t="str">
        <f t="shared" ca="1" si="24"/>
        <v/>
      </c>
      <c r="H525" s="3">
        <f ca="1">IF(F524="买",B525/B524-1,计算结果!B$21*(计算结果!B$22*(B525/B524-1)+(1-计算结果!B$22)*(K525/K524-1-IF(G525=1,计算结果!B$16,0))))-IF(AND(计算结果!B$21=0,G525=1),计算结果!B$16,0)</f>
        <v>1.6494227020542596E-3</v>
      </c>
      <c r="I525" s="2">
        <f t="shared" ca="1" si="25"/>
        <v>2.5619863148795434</v>
      </c>
      <c r="J525" s="3">
        <f ca="1">1-I525/MAX(I$2:I525)</f>
        <v>0.18334378018531072</v>
      </c>
      <c r="K525" s="21">
        <v>133.6</v>
      </c>
      <c r="L525" s="37">
        <v>0.76490000000000002</v>
      </c>
    </row>
    <row r="526" spans="1:12" x14ac:dyDescent="0.15">
      <c r="A526" s="1">
        <v>39876</v>
      </c>
      <c r="B526" s="16">
        <v>1.8705000000000001</v>
      </c>
      <c r="C526" s="3">
        <f t="shared" si="26"/>
        <v>5.9833418323984366E-2</v>
      </c>
      <c r="D526" s="3">
        <f>IFERROR(1-B526/MAX(B$2:B526),0)</f>
        <v>0.51801175015460732</v>
      </c>
      <c r="E526" s="3">
        <f ca="1">IFERROR(B526/AVERAGE(OFFSET(B526,0,0,-计算结果!B$17,1))-1,B526/AVERAGE(OFFSET(B526,0,0,-ROW(),1))-1)</f>
        <v>-0.13658028451896609</v>
      </c>
      <c r="F526" s="4" t="str">
        <f ca="1">IF(MONTH(A526)&lt;&gt;MONTH(A527),IF(OR(AND(E526&lt;计算结果!B$18,E526&gt;计算结果!B$19),E526&lt;计算结果!B$20),"买","卖"),F525)</f>
        <v>卖</v>
      </c>
      <c r="G526" s="4" t="str">
        <f t="shared" ca="1" si="24"/>
        <v/>
      </c>
      <c r="H526" s="3">
        <f ca="1">IF(F525="买",B526/B525-1,计算结果!B$21*(计算结果!B$22*(B526/B525-1)+(1-计算结果!B$22)*(K526/K525-1-IF(G526=1,计算结果!B$16,0))))-IF(AND(计算结果!B$21=0,G526=1),计算结果!B$16,0)</f>
        <v>-8.982035928144505E-4</v>
      </c>
      <c r="I526" s="2">
        <f t="shared" ca="1" si="25"/>
        <v>2.5596851295667773</v>
      </c>
      <c r="J526" s="3">
        <f ca="1">1-I526/MAX(I$2:I526)</f>
        <v>0.18407730373604247</v>
      </c>
      <c r="K526" s="21">
        <v>133.47999999999999</v>
      </c>
      <c r="L526" s="37">
        <v>0.87050000000000005</v>
      </c>
    </row>
    <row r="527" spans="1:12" x14ac:dyDescent="0.15">
      <c r="A527" s="1">
        <v>39877</v>
      </c>
      <c r="B527" s="16">
        <v>1.8906000000000001</v>
      </c>
      <c r="C527" s="3">
        <f t="shared" si="26"/>
        <v>1.0745789895749702E-2</v>
      </c>
      <c r="D527" s="3">
        <f>IFERROR(1-B527/MAX(B$2:B527),0)</f>
        <v>0.51283240568954858</v>
      </c>
      <c r="E527" s="3">
        <f ca="1">IFERROR(B527/AVERAGE(OFFSET(B527,0,0,-计算结果!B$17,1))-1,B527/AVERAGE(OFFSET(B527,0,0,-ROW(),1))-1)</f>
        <v>-0.12528077064645282</v>
      </c>
      <c r="F527" s="4" t="str">
        <f ca="1">IF(MONTH(A527)&lt;&gt;MONTH(A528),IF(OR(AND(E527&lt;计算结果!B$18,E527&gt;计算结果!B$19),E527&lt;计算结果!B$20),"买","卖"),F526)</f>
        <v>卖</v>
      </c>
      <c r="G527" s="4" t="str">
        <f t="shared" ca="1" si="24"/>
        <v/>
      </c>
      <c r="H527" s="3">
        <f ca="1">IF(F526="买",B527/B526-1,计算结果!B$21*(计算结果!B$22*(B527/B526-1)+(1-计算结果!B$22)*(K527/K526-1-IF(G527=1,计算结果!B$16,0))))-IF(AND(计算结果!B$21=0,G527=1),计算结果!B$16,0)</f>
        <v>5.9934072520229087E-4</v>
      </c>
      <c r="I527" s="2">
        <f t="shared" ca="1" si="25"/>
        <v>2.5612192531086215</v>
      </c>
      <c r="J527" s="3">
        <f ca="1">1-I527/MAX(I$2:I527)</f>
        <v>0.1835882880355546</v>
      </c>
      <c r="K527" s="21">
        <v>133.56</v>
      </c>
      <c r="L527" s="37">
        <v>0.89059999999999995</v>
      </c>
    </row>
    <row r="528" spans="1:12" x14ac:dyDescent="0.15">
      <c r="A528" s="1">
        <v>39878</v>
      </c>
      <c r="B528" s="16">
        <v>1.9033</v>
      </c>
      <c r="C528" s="3">
        <f t="shared" si="26"/>
        <v>6.7174441976092236E-3</v>
      </c>
      <c r="D528" s="3">
        <f>IFERROR(1-B528/MAX(B$2:B528),0)</f>
        <v>0.50955988455988455</v>
      </c>
      <c r="E528" s="3">
        <f ca="1">IFERROR(B528/AVERAGE(OFFSET(B528,0,0,-计算结果!B$17,1))-1,B528/AVERAGE(OFFSET(B528,0,0,-ROW(),1))-1)</f>
        <v>-0.11719338510471811</v>
      </c>
      <c r="F528" s="4" t="str">
        <f ca="1">IF(MONTH(A528)&lt;&gt;MONTH(A529),IF(OR(AND(E528&lt;计算结果!B$18,E528&gt;计算结果!B$19),E528&lt;计算结果!B$20),"买","卖"),F527)</f>
        <v>卖</v>
      </c>
      <c r="G528" s="4" t="str">
        <f t="shared" ca="1" si="24"/>
        <v/>
      </c>
      <c r="H528" s="3">
        <f ca="1">IF(F527="买",B528/B527-1,计算结果!B$21*(计算结果!B$22*(B528/B527-1)+(1-计算结果!B$22)*(K528/K527-1-IF(G528=1,计算结果!B$16,0))))-IF(AND(计算结果!B$21=0,G528=1),计算结果!B$16,0)</f>
        <v>2.9949086552849558E-4</v>
      </c>
      <c r="I528" s="2">
        <f t="shared" ca="1" si="25"/>
        <v>2.5619863148795434</v>
      </c>
      <c r="J528" s="3">
        <f ca="1">1-I528/MAX(I$2:I528)</f>
        <v>0.18334378018531072</v>
      </c>
      <c r="K528" s="21">
        <v>133.6</v>
      </c>
      <c r="L528" s="37">
        <v>0.90329999999999999</v>
      </c>
    </row>
    <row r="529" spans="1:12" x14ac:dyDescent="0.15">
      <c r="A529" s="1">
        <v>39881</v>
      </c>
      <c r="B529" s="16">
        <v>1.8331</v>
      </c>
      <c r="C529" s="3">
        <f t="shared" si="26"/>
        <v>-3.6883307938843091E-2</v>
      </c>
      <c r="D529" s="3">
        <f>IFERROR(1-B529/MAX(B$2:B529),0)</f>
        <v>0.52764893836322413</v>
      </c>
      <c r="E529" s="3">
        <f ca="1">IFERROR(B529/AVERAGE(OFFSET(B529,0,0,-计算结果!B$17,1))-1,B529/AVERAGE(OFFSET(B529,0,0,-ROW(),1))-1)</f>
        <v>-0.14733718269153262</v>
      </c>
      <c r="F529" s="4" t="str">
        <f ca="1">IF(MONTH(A529)&lt;&gt;MONTH(A530),IF(OR(AND(E529&lt;计算结果!B$18,E529&gt;计算结果!B$19),E529&lt;计算结果!B$20),"买","卖"),F528)</f>
        <v>卖</v>
      </c>
      <c r="G529" s="4" t="str">
        <f t="shared" ca="1" si="24"/>
        <v/>
      </c>
      <c r="H529" s="3">
        <f ca="1">IF(F528="买",B529/B528-1,计算结果!B$21*(计算结果!B$22*(B529/B528-1)+(1-计算结果!B$22)*(K529/K528-1-IF(G529=1,计算结果!B$16,0))))-IF(AND(计算结果!B$21=0,G529=1),计算结果!B$16,0)</f>
        <v>7.4850299401241216E-5</v>
      </c>
      <c r="I529" s="2">
        <f t="shared" ca="1" si="25"/>
        <v>2.562178080322274</v>
      </c>
      <c r="J529" s="3">
        <f ca="1">1-I529/MAX(I$2:I529)</f>
        <v>0.18328265322274961</v>
      </c>
      <c r="K529" s="21">
        <v>133.61000000000001</v>
      </c>
      <c r="L529" s="37">
        <v>0.83309999999999995</v>
      </c>
    </row>
    <row r="530" spans="1:12" x14ac:dyDescent="0.15">
      <c r="A530" s="1">
        <v>39882</v>
      </c>
      <c r="B530" s="16">
        <v>1.8818000000000001</v>
      </c>
      <c r="C530" s="3">
        <f t="shared" si="26"/>
        <v>2.656701762042446E-2</v>
      </c>
      <c r="D530" s="3">
        <f>IFERROR(1-B530/MAX(B$2:B530),0)</f>
        <v>0.51509997938569363</v>
      </c>
      <c r="E530" s="3">
        <f ca="1">IFERROR(B530/AVERAGE(OFFSET(B530,0,0,-计算结果!B$17,1))-1,B530/AVERAGE(OFFSET(B530,0,0,-ROW(),1))-1)</f>
        <v>-0.12221365124091588</v>
      </c>
      <c r="F530" s="4" t="str">
        <f ca="1">IF(MONTH(A530)&lt;&gt;MONTH(A531),IF(OR(AND(E530&lt;计算结果!B$18,E530&gt;计算结果!B$19),E530&lt;计算结果!B$20),"买","卖"),F529)</f>
        <v>卖</v>
      </c>
      <c r="G530" s="4" t="str">
        <f t="shared" ca="1" si="24"/>
        <v/>
      </c>
      <c r="H530" s="3">
        <f ca="1">IF(F529="买",B530/B529-1,计算结果!B$21*(计算结果!B$22*(B530/B529-1)+(1-计算结果!B$22)*(K530/K529-1-IF(G530=1,计算结果!B$16,0))))-IF(AND(计算结果!B$21=0,G530=1),计算结果!B$16,0)</f>
        <v>1.1226704587978809E-3</v>
      </c>
      <c r="I530" s="2">
        <f t="shared" ca="1" si="25"/>
        <v>2.5650545619632314</v>
      </c>
      <c r="J530" s="3">
        <f ca="1">1-I530/MAX(I$2:I530)</f>
        <v>0.18236574878433498</v>
      </c>
      <c r="K530" s="21">
        <v>133.76</v>
      </c>
      <c r="L530" s="37">
        <v>0.88180000000000003</v>
      </c>
    </row>
    <row r="531" spans="1:12" x14ac:dyDescent="0.15">
      <c r="A531" s="1">
        <v>39883</v>
      </c>
      <c r="B531" s="16">
        <v>1.8867</v>
      </c>
      <c r="C531" s="3">
        <f t="shared" si="26"/>
        <v>2.6038898926559195E-3</v>
      </c>
      <c r="D531" s="3">
        <f>IFERROR(1-B531/MAX(B$2:B531),0)</f>
        <v>0.51383735312306733</v>
      </c>
      <c r="E531" s="3">
        <f ca="1">IFERROR(B531/AVERAGE(OFFSET(B531,0,0,-计算结果!B$17,1))-1,B531/AVERAGE(OFFSET(B531,0,0,-ROW(),1))-1)</f>
        <v>-0.11781514345554733</v>
      </c>
      <c r="F531" s="4" t="str">
        <f ca="1">IF(MONTH(A531)&lt;&gt;MONTH(A532),IF(OR(AND(E531&lt;计算结果!B$18,E531&gt;计算结果!B$19),E531&lt;计算结果!B$20),"买","卖"),F530)</f>
        <v>卖</v>
      </c>
      <c r="G531" s="4" t="str">
        <f t="shared" ca="1" si="24"/>
        <v/>
      </c>
      <c r="H531" s="3">
        <f ca="1">IF(F530="买",B531/B530-1,计算结果!B$21*(计算结果!B$22*(B531/B530-1)+(1-计算结果!B$22)*(K531/K530-1-IF(G531=1,计算结果!B$16,0))))-IF(AND(计算结果!B$21=0,G531=1),计算结果!B$16,0)</f>
        <v>-7.4760765550130337E-5</v>
      </c>
      <c r="I531" s="2">
        <f t="shared" ca="1" si="25"/>
        <v>2.5648627965205013</v>
      </c>
      <c r="J531" s="3">
        <f ca="1">1-I531/MAX(I$2:I531)</f>
        <v>0.18242687574689587</v>
      </c>
      <c r="K531" s="21">
        <v>133.75</v>
      </c>
      <c r="L531" s="37">
        <v>0.88670000000000004</v>
      </c>
    </row>
    <row r="532" spans="1:12" x14ac:dyDescent="0.15">
      <c r="A532" s="1">
        <v>39884</v>
      </c>
      <c r="B532" s="16">
        <v>1.8747</v>
      </c>
      <c r="C532" s="3">
        <f t="shared" si="26"/>
        <v>-6.360311655271067E-3</v>
      </c>
      <c r="D532" s="3">
        <f>IFERROR(1-B532/MAX(B$2:B532),0)</f>
        <v>0.51692949907235619</v>
      </c>
      <c r="E532" s="3">
        <f ca="1">IFERROR(B532/AVERAGE(OFFSET(B532,0,0,-计算结果!B$17,1))-1,B532/AVERAGE(OFFSET(B532,0,0,-ROW(),1))-1)</f>
        <v>-0.12116617383328188</v>
      </c>
      <c r="F532" s="4" t="str">
        <f ca="1">IF(MONTH(A532)&lt;&gt;MONTH(A533),IF(OR(AND(E532&lt;计算结果!B$18,E532&gt;计算结果!B$19),E532&lt;计算结果!B$20),"买","卖"),F531)</f>
        <v>卖</v>
      </c>
      <c r="G532" s="4" t="str">
        <f t="shared" ca="1" si="24"/>
        <v/>
      </c>
      <c r="H532" s="3">
        <f ca="1">IF(F531="买",B532/B531-1,计算结果!B$21*(计算结果!B$22*(B532/B531-1)+(1-计算结果!B$22)*(K532/K531-1-IF(G532=1,计算结果!B$16,0))))-IF(AND(计算结果!B$21=0,G532=1),计算结果!B$16,0)</f>
        <v>1.4953271028037562E-3</v>
      </c>
      <c r="I532" s="2">
        <f t="shared" ca="1" si="25"/>
        <v>2.5686981053751112</v>
      </c>
      <c r="J532" s="3">
        <f ca="1">1-I532/MAX(I$2:I532)</f>
        <v>0.18120433649567635</v>
      </c>
      <c r="K532" s="21">
        <v>133.94999999999999</v>
      </c>
      <c r="L532" s="37">
        <v>0.87470000000000003</v>
      </c>
    </row>
    <row r="533" spans="1:12" x14ac:dyDescent="0.15">
      <c r="A533" s="1">
        <v>39885</v>
      </c>
      <c r="B533" s="16">
        <v>1.8494000000000002</v>
      </c>
      <c r="C533" s="3">
        <f t="shared" si="26"/>
        <v>-1.3495492612151216E-2</v>
      </c>
      <c r="D533" s="3">
        <f>IFERROR(1-B533/MAX(B$2:B533),0)</f>
        <v>0.52344877344877339</v>
      </c>
      <c r="E533" s="3">
        <f ca="1">IFERROR(B533/AVERAGE(OFFSET(B533,0,0,-计算结果!B$17,1))-1,B533/AVERAGE(OFFSET(B533,0,0,-ROW(),1))-1)</f>
        <v>-0.13070454577502844</v>
      </c>
      <c r="F533" s="4" t="str">
        <f ca="1">IF(MONTH(A533)&lt;&gt;MONTH(A534),IF(OR(AND(E533&lt;计算结果!B$18,E533&gt;计算结果!B$19),E533&lt;计算结果!B$20),"买","卖"),F532)</f>
        <v>卖</v>
      </c>
      <c r="G533" s="4" t="str">
        <f t="shared" ca="1" si="24"/>
        <v/>
      </c>
      <c r="H533" s="3">
        <f ca="1">IF(F532="买",B533/B532-1,计算结果!B$21*(计算结果!B$22*(B533/B532-1)+(1-计算结果!B$22)*(K533/K532-1-IF(G533=1,计算结果!B$16,0))))-IF(AND(计算结果!B$21=0,G533=1),计算结果!B$16,0)</f>
        <v>4.4792833146689581E-4</v>
      </c>
      <c r="I533" s="2">
        <f t="shared" ca="1" si="25"/>
        <v>2.5698486980314943</v>
      </c>
      <c r="J533" s="3">
        <f ca="1">1-I533/MAX(I$2:I533)</f>
        <v>0.18083757472031048</v>
      </c>
      <c r="K533" s="21">
        <v>134.01</v>
      </c>
      <c r="L533" s="37">
        <v>0.84940000000000004</v>
      </c>
    </row>
    <row r="534" spans="1:12" x14ac:dyDescent="0.15">
      <c r="A534" s="1">
        <v>39888</v>
      </c>
      <c r="B534" s="16">
        <v>1.8869</v>
      </c>
      <c r="C534" s="3">
        <f t="shared" si="26"/>
        <v>2.0276846544825311E-2</v>
      </c>
      <c r="D534" s="3">
        <f>IFERROR(1-B534/MAX(B$2:B534),0)</f>
        <v>0.51378581735724582</v>
      </c>
      <c r="E534" s="3">
        <f ca="1">IFERROR(B534/AVERAGE(OFFSET(B534,0,0,-计算结果!B$17,1))-1,B534/AVERAGE(OFFSET(B534,0,0,-ROW(),1))-1)</f>
        <v>-0.11087969616578919</v>
      </c>
      <c r="F534" s="4" t="str">
        <f ca="1">IF(MONTH(A534)&lt;&gt;MONTH(A535),IF(OR(AND(E534&lt;计算结果!B$18,E534&gt;计算结果!B$19),E534&lt;计算结果!B$20),"买","卖"),F533)</f>
        <v>卖</v>
      </c>
      <c r="G534" s="4" t="str">
        <f t="shared" ca="1" si="24"/>
        <v/>
      </c>
      <c r="H534" s="3">
        <f ca="1">IF(F533="买",B534/B533-1,计算结果!B$21*(计算结果!B$22*(B534/B533-1)+(1-计算结果!B$22)*(K534/K533-1-IF(G534=1,计算结果!B$16,0))))-IF(AND(计算结果!B$21=0,G534=1),计算结果!B$16,0)</f>
        <v>2.2386389075434998E-4</v>
      </c>
      <c r="I534" s="2">
        <f t="shared" ca="1" si="25"/>
        <v>2.5704239943596856</v>
      </c>
      <c r="J534" s="3">
        <f ca="1">1-I534/MAX(I$2:I534)</f>
        <v>0.1806541938326276</v>
      </c>
      <c r="K534" s="21">
        <v>134.04</v>
      </c>
      <c r="L534" s="37">
        <v>0.88690000000000002</v>
      </c>
    </row>
    <row r="535" spans="1:12" x14ac:dyDescent="0.15">
      <c r="A535" s="1">
        <v>39889</v>
      </c>
      <c r="B535" s="16">
        <v>1.9782</v>
      </c>
      <c r="C535" s="3">
        <f t="shared" si="26"/>
        <v>4.8386241984206935E-2</v>
      </c>
      <c r="D535" s="3">
        <f>IFERROR(1-B535/MAX(B$2:B535),0)</f>
        <v>0.49025974025974028</v>
      </c>
      <c r="E535" s="3">
        <f ca="1">IFERROR(B535/AVERAGE(OFFSET(B535,0,0,-计算结果!B$17,1))-1,B535/AVERAGE(OFFSET(B535,0,0,-ROW(),1))-1)</f>
        <v>-6.5850317149583781E-2</v>
      </c>
      <c r="F535" s="4" t="str">
        <f ca="1">IF(MONTH(A535)&lt;&gt;MONTH(A536),IF(OR(AND(E535&lt;计算结果!B$18,E535&gt;计算结果!B$19),E535&lt;计算结果!B$20),"买","卖"),F534)</f>
        <v>卖</v>
      </c>
      <c r="G535" s="4" t="str">
        <f t="shared" ca="1" si="24"/>
        <v/>
      </c>
      <c r="H535" s="3">
        <f ca="1">IF(F534="买",B535/B534-1,计算结果!B$21*(计算结果!B$22*(B535/B534-1)+(1-计算结果!B$22)*(K535/K534-1-IF(G535=1,计算结果!B$16,0))))-IF(AND(计算结果!B$21=0,G535=1),计算结果!B$16,0)</f>
        <v>-4.4762757385852225E-4</v>
      </c>
      <c r="I535" s="2">
        <f t="shared" ca="1" si="25"/>
        <v>2.5692734017033025</v>
      </c>
      <c r="J535" s="3">
        <f ca="1">1-I535/MAX(I$2:I535)</f>
        <v>0.18102095560799347</v>
      </c>
      <c r="K535" s="21">
        <v>133.97999999999999</v>
      </c>
      <c r="L535" s="37">
        <v>0.97819999999999996</v>
      </c>
    </row>
    <row r="536" spans="1:12" x14ac:dyDescent="0.15">
      <c r="A536" s="1">
        <v>39890</v>
      </c>
      <c r="B536" s="16">
        <v>1.9683999999999999</v>
      </c>
      <c r="C536" s="3">
        <f t="shared" si="26"/>
        <v>-4.9539985845717949E-3</v>
      </c>
      <c r="D536" s="3">
        <f>IFERROR(1-B536/MAX(B$2:B536),0)</f>
        <v>0.49278499278499277</v>
      </c>
      <c r="E536" s="3">
        <f ca="1">IFERROR(B536/AVERAGE(OFFSET(B536,0,0,-计算结果!B$17,1))-1,B536/AVERAGE(OFFSET(B536,0,0,-ROW(),1))-1)</f>
        <v>-6.8117113258029049E-2</v>
      </c>
      <c r="F536" s="4" t="str">
        <f ca="1">IF(MONTH(A536)&lt;&gt;MONTH(A537),IF(OR(AND(E536&lt;计算结果!B$18,E536&gt;计算结果!B$19),E536&lt;计算结果!B$20),"买","卖"),F535)</f>
        <v>卖</v>
      </c>
      <c r="G536" s="4" t="str">
        <f t="shared" ca="1" si="24"/>
        <v/>
      </c>
      <c r="H536" s="3">
        <f ca="1">IF(F535="买",B536/B535-1,计算结果!B$21*(计算结果!B$22*(B536/B535-1)+(1-计算结果!B$22)*(K536/K535-1-IF(G536=1,计算结果!B$16,0))))-IF(AND(计算结果!B$21=0,G536=1),计算结果!B$16,0)</f>
        <v>3.7319002836255777E-4</v>
      </c>
      <c r="I536" s="2">
        <f t="shared" ca="1" si="25"/>
        <v>2.5702322289169555</v>
      </c>
      <c r="J536" s="3">
        <f ca="1">1-I536/MAX(I$2:I536)</f>
        <v>0.18071532079518848</v>
      </c>
      <c r="K536" s="21">
        <v>134.03</v>
      </c>
      <c r="L536" s="37">
        <v>0.96840000000000004</v>
      </c>
    </row>
    <row r="537" spans="1:12" x14ac:dyDescent="0.15">
      <c r="A537" s="1">
        <v>39891</v>
      </c>
      <c r="B537" s="16">
        <v>2.0036</v>
      </c>
      <c r="C537" s="3">
        <f t="shared" si="26"/>
        <v>1.7882544198333683E-2</v>
      </c>
      <c r="D537" s="3">
        <f>IFERROR(1-B537/MAX(B$2:B537),0)</f>
        <v>0.48371469800041222</v>
      </c>
      <c r="E537" s="3">
        <f ca="1">IFERROR(B537/AVERAGE(OFFSET(B537,0,0,-计算结果!B$17,1))-1,B537/AVERAGE(OFFSET(B537,0,0,-ROW(),1))-1)</f>
        <v>-4.9016005836285403E-2</v>
      </c>
      <c r="F537" s="4" t="str">
        <f ca="1">IF(MONTH(A537)&lt;&gt;MONTH(A538),IF(OR(AND(E537&lt;计算结果!B$18,E537&gt;计算结果!B$19),E537&lt;计算结果!B$20),"买","卖"),F536)</f>
        <v>卖</v>
      </c>
      <c r="G537" s="4" t="str">
        <f t="shared" ca="1" si="24"/>
        <v/>
      </c>
      <c r="H537" s="3">
        <f ca="1">IF(F536="买",B537/B536-1,计算结果!B$21*(计算结果!B$22*(B537/B536-1)+(1-计算结果!B$22)*(K537/K536-1-IF(G537=1,计算结果!B$16,0))))-IF(AND(计算结果!B$21=0,G537=1),计算结果!B$16,0)</f>
        <v>1.0445422666565118E-3</v>
      </c>
      <c r="I537" s="2">
        <f t="shared" ca="1" si="25"/>
        <v>2.5729169451151819</v>
      </c>
      <c r="J537" s="3">
        <f ca="1">1-I537/MAX(I$2:I537)</f>
        <v>0.17985954331933496</v>
      </c>
      <c r="K537" s="21">
        <v>134.16999999999999</v>
      </c>
      <c r="L537" s="37">
        <v>1.0036</v>
      </c>
    </row>
    <row r="538" spans="1:12" x14ac:dyDescent="0.15">
      <c r="A538" s="1">
        <v>39892</v>
      </c>
      <c r="B538" s="16">
        <v>2.0018000000000002</v>
      </c>
      <c r="C538" s="3">
        <f t="shared" si="26"/>
        <v>-8.9838291076049792E-4</v>
      </c>
      <c r="D538" s="3">
        <f>IFERROR(1-B538/MAX(B$2:B538),0)</f>
        <v>0.48417851989280547</v>
      </c>
      <c r="E538" s="3">
        <f ca="1">IFERROR(B538/AVERAGE(OFFSET(B538,0,0,-计算结果!B$17,1))-1,B538/AVERAGE(OFFSET(B538,0,0,-ROW(),1))-1)</f>
        <v>-4.7403521331928156E-2</v>
      </c>
      <c r="F538" s="4" t="str">
        <f ca="1">IF(MONTH(A538)&lt;&gt;MONTH(A539),IF(OR(AND(E538&lt;计算结果!B$18,E538&gt;计算结果!B$19),E538&lt;计算结果!B$20),"买","卖"),F537)</f>
        <v>卖</v>
      </c>
      <c r="G538" s="4" t="str">
        <f t="shared" ca="1" si="24"/>
        <v/>
      </c>
      <c r="H538" s="3">
        <f ca="1">IF(F537="买",B538/B537-1,计算结果!B$21*(计算结果!B$22*(B538/B537-1)+(1-计算结果!B$22)*(K538/K537-1-IF(G538=1,计算结果!B$16,0))))-IF(AND(计算结果!B$21=0,G538=1),计算结果!B$16,0)</f>
        <v>-1.4906461951247341E-4</v>
      </c>
      <c r="I538" s="2">
        <f t="shared" ca="1" si="25"/>
        <v>2.5725334142297211</v>
      </c>
      <c r="J538" s="3">
        <f ca="1">1-I538/MAX(I$2:I538)</f>
        <v>0.17998179724445684</v>
      </c>
      <c r="K538" s="21">
        <v>134.15</v>
      </c>
      <c r="L538" s="37">
        <v>1.0018</v>
      </c>
    </row>
    <row r="539" spans="1:12" x14ac:dyDescent="0.15">
      <c r="A539" s="1">
        <v>39895</v>
      </c>
      <c r="B539" s="16">
        <v>2.0192000000000001</v>
      </c>
      <c r="C539" s="3">
        <f t="shared" si="26"/>
        <v>8.6921770406633847E-3</v>
      </c>
      <c r="D539" s="3">
        <f>IFERROR(1-B539/MAX(B$2:B539),0)</f>
        <v>0.47969490826633676</v>
      </c>
      <c r="E539" s="3">
        <f ca="1">IFERROR(B539/AVERAGE(OFFSET(B539,0,0,-计算结果!B$17,1))-1,B539/AVERAGE(OFFSET(B539,0,0,-ROW(),1))-1)</f>
        <v>-3.6569038958247924E-2</v>
      </c>
      <c r="F539" s="4" t="str">
        <f ca="1">IF(MONTH(A539)&lt;&gt;MONTH(A540),IF(OR(AND(E539&lt;计算结果!B$18,E539&gt;计算结果!B$19),E539&lt;计算结果!B$20),"买","卖"),F538)</f>
        <v>卖</v>
      </c>
      <c r="G539" s="4" t="str">
        <f t="shared" ca="1" si="24"/>
        <v/>
      </c>
      <c r="H539" s="3">
        <f ca="1">IF(F538="买",B539/B538-1,计算结果!B$21*(计算结果!B$22*(B539/B538-1)+(1-计算结果!B$22)*(K539/K538-1-IF(G539=1,计算结果!B$16,0))))-IF(AND(计算结果!B$21=0,G539=1),计算结果!B$16,0)</f>
        <v>-5.9634737234448565E-4</v>
      </c>
      <c r="I539" s="2">
        <f t="shared" ca="1" si="25"/>
        <v>2.5709992906878769</v>
      </c>
      <c r="J539" s="3">
        <f ca="1">1-I539/MAX(I$2:I539)</f>
        <v>0.18047081294494471</v>
      </c>
      <c r="K539" s="21">
        <v>134.07</v>
      </c>
      <c r="L539" s="37">
        <v>1.0192000000000001</v>
      </c>
    </row>
    <row r="540" spans="1:12" x14ac:dyDescent="0.15">
      <c r="A540" s="1">
        <v>39896</v>
      </c>
      <c r="B540" s="16">
        <v>2.0051000000000001</v>
      </c>
      <c r="C540" s="3">
        <f t="shared" si="26"/>
        <v>-6.9829635499207843E-3</v>
      </c>
      <c r="D540" s="3">
        <f>IFERROR(1-B540/MAX(B$2:B540),0)</f>
        <v>0.48332817975675113</v>
      </c>
      <c r="E540" s="3">
        <f ca="1">IFERROR(B540/AVERAGE(OFFSET(B540,0,0,-计算结果!B$17,1))-1,B540/AVERAGE(OFFSET(B540,0,0,-ROW(),1))-1)</f>
        <v>-4.0692219406943564E-2</v>
      </c>
      <c r="F540" s="4" t="str">
        <f ca="1">IF(MONTH(A540)&lt;&gt;MONTH(A541),IF(OR(AND(E540&lt;计算结果!B$18,E540&gt;计算结果!B$19),E540&lt;计算结果!B$20),"买","卖"),F539)</f>
        <v>卖</v>
      </c>
      <c r="G540" s="4" t="str">
        <f t="shared" ca="1" si="24"/>
        <v/>
      </c>
      <c r="H540" s="3">
        <f ca="1">IF(F539="买",B540/B539-1,计算结果!B$21*(计算结果!B$22*(B540/B539-1)+(1-计算结果!B$22)*(K540/K539-1-IF(G540=1,计算结果!B$16,0))))-IF(AND(计算结果!B$21=0,G540=1),计算结果!B$16,0)</f>
        <v>-2.9835160736924049E-4</v>
      </c>
      <c r="I540" s="2">
        <f t="shared" ca="1" si="25"/>
        <v>2.570232228916955</v>
      </c>
      <c r="J540" s="3">
        <f ca="1">1-I540/MAX(I$2:I540)</f>
        <v>0.18071532079518859</v>
      </c>
      <c r="K540" s="21">
        <v>134.03</v>
      </c>
      <c r="L540" s="37">
        <v>1.0051000000000001</v>
      </c>
    </row>
    <row r="541" spans="1:12" x14ac:dyDescent="0.15">
      <c r="A541" s="1">
        <v>39897</v>
      </c>
      <c r="B541" s="16">
        <v>1.9775</v>
      </c>
      <c r="C541" s="3">
        <f t="shared" si="26"/>
        <v>-1.3764899506259032E-2</v>
      </c>
      <c r="D541" s="3">
        <f>IFERROR(1-B541/MAX(B$2:B541),0)</f>
        <v>0.49044011544011545</v>
      </c>
      <c r="E541" s="3">
        <f ca="1">IFERROR(B541/AVERAGE(OFFSET(B541,0,0,-计算结果!B$17,1))-1,B541/AVERAGE(OFFSET(B541,0,0,-ROW(),1))-1)</f>
        <v>-5.1085264856377766E-2</v>
      </c>
      <c r="F541" s="4" t="str">
        <f ca="1">IF(MONTH(A541)&lt;&gt;MONTH(A542),IF(OR(AND(E541&lt;计算结果!B$18,E541&gt;计算结果!B$19),E541&lt;计算结果!B$20),"买","卖"),F540)</f>
        <v>卖</v>
      </c>
      <c r="G541" s="4" t="str">
        <f t="shared" ca="1" si="24"/>
        <v/>
      </c>
      <c r="H541" s="3">
        <f ca="1">IF(F540="买",B541/B540-1,计算结果!B$21*(计算结果!B$22*(B541/B540-1)+(1-计算结果!B$22)*(K541/K540-1-IF(G541=1,计算结果!B$16,0))))-IF(AND(计算结果!B$21=0,G541=1),计算结果!B$16,0)</f>
        <v>-9.6993210475260216E-4</v>
      </c>
      <c r="I541" s="2">
        <f t="shared" ca="1" si="25"/>
        <v>2.5677392781614587</v>
      </c>
      <c r="J541" s="3">
        <f ca="1">1-I541/MAX(I$2:I541)</f>
        <v>0.18150997130848123</v>
      </c>
      <c r="K541" s="21">
        <v>133.9</v>
      </c>
      <c r="L541" s="37">
        <v>0.97750000000000004</v>
      </c>
    </row>
    <row r="542" spans="1:12" x14ac:dyDescent="0.15">
      <c r="A542" s="1">
        <v>39898</v>
      </c>
      <c r="B542" s="16">
        <v>2.0489999999999999</v>
      </c>
      <c r="C542" s="3">
        <f t="shared" si="26"/>
        <v>3.6156763590391883E-2</v>
      </c>
      <c r="D542" s="3">
        <f>IFERROR(1-B542/MAX(B$2:B542),0)</f>
        <v>0.47201607915893629</v>
      </c>
      <c r="E542" s="3">
        <f ca="1">IFERROR(B542/AVERAGE(OFFSET(B542,0,0,-计算结果!B$17,1))-1,B542/AVERAGE(OFFSET(B542,0,0,-ROW(),1))-1)</f>
        <v>-1.3887356464845735E-2</v>
      </c>
      <c r="F542" s="4" t="str">
        <f ca="1">IF(MONTH(A542)&lt;&gt;MONTH(A543),IF(OR(AND(E542&lt;计算结果!B$18,E542&gt;计算结果!B$19),E542&lt;计算结果!B$20),"买","卖"),F541)</f>
        <v>卖</v>
      </c>
      <c r="G542" s="4" t="str">
        <f t="shared" ca="1" si="24"/>
        <v/>
      </c>
      <c r="H542" s="3">
        <f ca="1">IF(F541="买",B542/B541-1,计算结果!B$21*(计算结果!B$22*(B542/B541-1)+(1-计算结果!B$22)*(K542/K541-1-IF(G542=1,计算结果!B$16,0))))-IF(AND(计算结果!B$21=0,G542=1),计算结果!B$16,0)</f>
        <v>-1.493651979089794E-4</v>
      </c>
      <c r="I542" s="2">
        <f t="shared" ca="1" si="25"/>
        <v>2.5673557472759976</v>
      </c>
      <c r="J542" s="3">
        <f ca="1">1-I542/MAX(I$2:I542)</f>
        <v>0.18163222523360323</v>
      </c>
      <c r="K542" s="21">
        <v>133.88</v>
      </c>
      <c r="L542" s="37">
        <v>1.0489999999999999</v>
      </c>
    </row>
    <row r="543" spans="1:12" x14ac:dyDescent="0.15">
      <c r="A543" s="1">
        <v>39899</v>
      </c>
      <c r="B543" s="16">
        <v>2.0720000000000001</v>
      </c>
      <c r="C543" s="3">
        <f t="shared" si="26"/>
        <v>1.1224987798926334E-2</v>
      </c>
      <c r="D543" s="3">
        <f>IFERROR(1-B543/MAX(B$2:B543),0)</f>
        <v>0.466089466089466</v>
      </c>
      <c r="E543" s="3">
        <f ca="1">IFERROR(B543/AVERAGE(OFFSET(B543,0,0,-计算结果!B$17,1))-1,B543/AVERAGE(OFFSET(B543,0,0,-ROW(),1))-1)</f>
        <v>4.2186821838319233E-5</v>
      </c>
      <c r="F543" s="4" t="str">
        <f ca="1">IF(MONTH(A543)&lt;&gt;MONTH(A544),IF(OR(AND(E543&lt;计算结果!B$18,E543&gt;计算结果!B$19),E543&lt;计算结果!B$20),"买","卖"),F542)</f>
        <v>卖</v>
      </c>
      <c r="G543" s="4" t="str">
        <f t="shared" ca="1" si="24"/>
        <v/>
      </c>
      <c r="H543" s="3">
        <f ca="1">IF(F542="买",B543/B542-1,计算结果!B$21*(计算结果!B$22*(B543/B542-1)+(1-计算结果!B$22)*(K543/K542-1-IF(G543=1,计算结果!B$16,0))))-IF(AND(计算结果!B$21=0,G543=1),计算结果!B$16,0)</f>
        <v>-7.4693755601984435E-5</v>
      </c>
      <c r="I543" s="2">
        <f t="shared" ca="1" si="25"/>
        <v>2.567163981833267</v>
      </c>
      <c r="J543" s="3">
        <f ca="1">1-I543/MAX(I$2:I543)</f>
        <v>0.18169335219616423</v>
      </c>
      <c r="K543" s="21">
        <v>133.87</v>
      </c>
      <c r="L543" s="37">
        <v>1.0720000000000001</v>
      </c>
    </row>
    <row r="544" spans="1:12" x14ac:dyDescent="0.15">
      <c r="A544" s="1">
        <v>39902</v>
      </c>
      <c r="B544" s="16">
        <v>2.1048</v>
      </c>
      <c r="C544" s="3">
        <f t="shared" si="26"/>
        <v>1.5830115830115732E-2</v>
      </c>
      <c r="D544" s="3">
        <f>IFERROR(1-B544/MAX(B$2:B544),0)</f>
        <v>0.45763760049474334</v>
      </c>
      <c r="E544" s="3">
        <f ca="1">IFERROR(B544/AVERAGE(OFFSET(B544,0,0,-计算结果!B$17,1))-1,B544/AVERAGE(OFFSET(B544,0,0,-ROW(),1))-1)</f>
        <v>1.888162477174582E-2</v>
      </c>
      <c r="F544" s="4" t="str">
        <f ca="1">IF(MONTH(A544)&lt;&gt;MONTH(A545),IF(OR(AND(E544&lt;计算结果!B$18,E544&gt;计算结果!B$19),E544&lt;计算结果!B$20),"买","卖"),F543)</f>
        <v>卖</v>
      </c>
      <c r="G544" s="4" t="str">
        <f t="shared" ref="G544:G607" ca="1" si="27">IF(F543&lt;&gt;F544,1,"")</f>
        <v/>
      </c>
      <c r="H544" s="3">
        <f ca="1">IF(F543="买",B544/B543-1,计算结果!B$21*(计算结果!B$22*(B544/B543-1)+(1-计算结果!B$22)*(K544/K543-1-IF(G544=1,计算结果!B$16,0))))-IF(AND(计算结果!B$21=0,G544=1),计算结果!B$16,0)</f>
        <v>2.3156793904535178E-3</v>
      </c>
      <c r="I544" s="2">
        <f t="shared" ref="I544:I607" ca="1" si="28">IFERROR(I543*(1+H544),I543)</f>
        <v>2.5731087105579129</v>
      </c>
      <c r="J544" s="3">
        <f ca="1">1-I544/MAX(I$2:I544)</f>
        <v>0.17979841635677374</v>
      </c>
      <c r="K544" s="21">
        <v>134.18</v>
      </c>
      <c r="L544" s="37">
        <v>1.1048</v>
      </c>
    </row>
    <row r="545" spans="1:12" hidden="1" x14ac:dyDescent="0.15">
      <c r="A545" s="1">
        <v>39903</v>
      </c>
      <c r="B545" s="16">
        <v>2.1097000000000001</v>
      </c>
      <c r="C545" s="3">
        <f t="shared" si="26"/>
        <v>2.3280121626758632E-3</v>
      </c>
      <c r="D545" s="3">
        <f>IFERROR(1-B545/MAX(B$2:B545),0)</f>
        <v>0.45637497423211704</v>
      </c>
      <c r="E545" s="3">
        <f ca="1">IFERROR(B545/AVERAGE(OFFSET(B545,0,0,-计算结果!B$17,1))-1,B545/AVERAGE(OFFSET(B545,0,0,-ROW(),1))-1)</f>
        <v>2.4122715150740381E-2</v>
      </c>
      <c r="F545" s="4" t="str">
        <f ca="1">IF(MONTH(A545)&lt;&gt;MONTH(A546),IF(OR(AND(E545&lt;计算结果!B$18,E545&gt;计算结果!B$19),E545&lt;计算结果!B$20),"买","卖"),F544)</f>
        <v>买</v>
      </c>
      <c r="G545" s="4">
        <f t="shared" ca="1" si="27"/>
        <v>1</v>
      </c>
      <c r="H545" s="3">
        <f ca="1">IF(F544="买",B545/B544-1,计算结果!B$21*(计算结果!B$22*(B545/B544-1)+(1-计算结果!B$22)*(K545/K544-1-IF(G545=1,计算结果!B$16,0))))-IF(AND(计算结果!B$21=0,G545=1),计算结果!B$16,0)</f>
        <v>-1.8509464897900046E-3</v>
      </c>
      <c r="I545" s="2">
        <f t="shared" ca="1" si="28"/>
        <v>2.5683460240222575</v>
      </c>
      <c r="J545" s="3">
        <f ca="1">1-I545/MAX(I$2:I545)</f>
        <v>0.1813165655989385</v>
      </c>
      <c r="K545" s="21">
        <v>134.19999999999999</v>
      </c>
      <c r="L545" s="37">
        <v>1.1096999999999999</v>
      </c>
    </row>
    <row r="546" spans="1:12" hidden="1" x14ac:dyDescent="0.15">
      <c r="A546" s="1">
        <v>39904</v>
      </c>
      <c r="B546" s="16">
        <v>2.1360000000000001</v>
      </c>
      <c r="C546" s="3">
        <f t="shared" si="26"/>
        <v>1.246622742570036E-2</v>
      </c>
      <c r="D546" s="3">
        <f>IFERROR(1-B546/MAX(B$2:B546),0)</f>
        <v>0.44959802102659241</v>
      </c>
      <c r="E546" s="3">
        <f ca="1">IFERROR(B546/AVERAGE(OFFSET(B546,0,0,-计算结果!B$17,1))-1,B546/AVERAGE(OFFSET(B546,0,0,-ROW(),1))-1)</f>
        <v>3.9601550966110288E-2</v>
      </c>
      <c r="F546" s="4" t="str">
        <f ca="1">IF(MONTH(A546)&lt;&gt;MONTH(A547),IF(OR(AND(E546&lt;计算结果!B$18,E546&gt;计算结果!B$19),E546&lt;计算结果!B$20),"买","卖"),F545)</f>
        <v>买</v>
      </c>
      <c r="G546" s="4" t="str">
        <f t="shared" ca="1" si="27"/>
        <v/>
      </c>
      <c r="H546" s="3">
        <f ca="1">IF(F545="买",B546/B545-1,计算结果!B$21*(计算结果!B$22*(B546/B545-1)+(1-计算结果!B$22)*(K546/K545-1-IF(G546=1,计算结果!B$16,0))))-IF(AND(计算结果!B$21=0,G546=1),计算结果!B$16,0)</f>
        <v>1.246622742570036E-2</v>
      </c>
      <c r="I546" s="2">
        <f t="shared" ca="1" si="28"/>
        <v>2.6003636096656124</v>
      </c>
      <c r="J546" s="3">
        <f ca="1">1-I546/MAX(I$2:I546)</f>
        <v>0.17111067171604133</v>
      </c>
      <c r="K546" s="21">
        <v>134.19999999999999</v>
      </c>
      <c r="L546" s="37">
        <v>1.1359999999999999</v>
      </c>
    </row>
    <row r="547" spans="1:12" hidden="1" x14ac:dyDescent="0.15">
      <c r="A547" s="1">
        <v>39905</v>
      </c>
      <c r="B547" s="16">
        <v>2.1349</v>
      </c>
      <c r="C547" s="3">
        <f t="shared" si="26"/>
        <v>-5.1498127340832145E-4</v>
      </c>
      <c r="D547" s="3">
        <f>IFERROR(1-B547/MAX(B$2:B547),0)</f>
        <v>0.4498814677386106</v>
      </c>
      <c r="E547" s="3">
        <f ca="1">IFERROR(B547/AVERAGE(OFFSET(B547,0,0,-计算结果!B$17,1))-1,B547/AVERAGE(OFFSET(B547,0,0,-ROW(),1))-1)</f>
        <v>4.1869028335032699E-2</v>
      </c>
      <c r="F547" s="4" t="str">
        <f ca="1">IF(MONTH(A547)&lt;&gt;MONTH(A548),IF(OR(AND(E547&lt;计算结果!B$18,E547&gt;计算结果!B$19),E547&lt;计算结果!B$20),"买","卖"),F546)</f>
        <v>买</v>
      </c>
      <c r="G547" s="4" t="str">
        <f t="shared" ca="1" si="27"/>
        <v/>
      </c>
      <c r="H547" s="3">
        <f ca="1">IF(F546="买",B547/B546-1,计算结果!B$21*(计算结果!B$22*(B547/B546-1)+(1-计算结果!B$22)*(K547/K546-1-IF(G547=1,计算结果!B$16,0))))-IF(AND(计算结果!B$21=0,G547=1),计算结果!B$16,0)</f>
        <v>-5.1498127340832145E-4</v>
      </c>
      <c r="I547" s="2">
        <f t="shared" ca="1" si="28"/>
        <v>2.5990244711025823</v>
      </c>
      <c r="J547" s="3">
        <f ca="1">1-I547/MAX(I$2:I547)</f>
        <v>0.17153753419783557</v>
      </c>
      <c r="K547" s="21">
        <v>134.24</v>
      </c>
      <c r="L547" s="37">
        <v>1.1349</v>
      </c>
    </row>
    <row r="548" spans="1:12" hidden="1" x14ac:dyDescent="0.15">
      <c r="A548" s="1">
        <v>39906</v>
      </c>
      <c r="B548" s="16">
        <v>2.1048999999999998</v>
      </c>
      <c r="C548" s="3">
        <f t="shared" si="26"/>
        <v>-1.4052180429996786E-2</v>
      </c>
      <c r="D548" s="3">
        <f>IFERROR(1-B548/MAX(B$2:B548),0)</f>
        <v>0.45761183261183269</v>
      </c>
      <c r="E548" s="3">
        <f ca="1">IFERROR(B548/AVERAGE(OFFSET(B548,0,0,-计算结果!B$17,1))-1,B548/AVERAGE(OFFSET(B548,0,0,-ROW(),1))-1)</f>
        <v>3.0185777594738283E-2</v>
      </c>
      <c r="F548" s="4" t="str">
        <f ca="1">IF(MONTH(A548)&lt;&gt;MONTH(A549),IF(OR(AND(E548&lt;计算结果!B$18,E548&gt;计算结果!B$19),E548&lt;计算结果!B$20),"买","卖"),F547)</f>
        <v>买</v>
      </c>
      <c r="G548" s="4" t="str">
        <f t="shared" ca="1" si="27"/>
        <v/>
      </c>
      <c r="H548" s="3">
        <f ca="1">IF(F547="买",B548/B547-1,计算结果!B$21*(计算结果!B$22*(B548/B547-1)+(1-计算结果!B$22)*(K548/K547-1-IF(G548=1,计算结果!B$16,0))))-IF(AND(计算结果!B$21=0,G548=1),计算结果!B$16,0)</f>
        <v>-1.4052180429996786E-2</v>
      </c>
      <c r="I548" s="2">
        <f t="shared" ca="1" si="28"/>
        <v>2.562502510292672</v>
      </c>
      <c r="J548" s="3">
        <f ca="1">1-I548/MAX(I$2:I548)</f>
        <v>0.18317923824676752</v>
      </c>
      <c r="K548" s="21">
        <v>134.25</v>
      </c>
      <c r="L548" s="37">
        <v>1.1049</v>
      </c>
    </row>
    <row r="549" spans="1:12" hidden="1" x14ac:dyDescent="0.15">
      <c r="A549" s="1">
        <v>39910</v>
      </c>
      <c r="B549" s="16">
        <v>2.1255999999999999</v>
      </c>
      <c r="C549" s="3">
        <f t="shared" si="26"/>
        <v>9.8341963988788361E-3</v>
      </c>
      <c r="D549" s="3">
        <f>IFERROR(1-B549/MAX(B$2:B549),0)</f>
        <v>0.45227788084930942</v>
      </c>
      <c r="E549" s="3">
        <f ca="1">IFERROR(B549/AVERAGE(OFFSET(B549,0,0,-计算结果!B$17,1))-1,B549/AVERAGE(OFFSET(B549,0,0,-ROW(),1))-1)</f>
        <v>4.331531369066921E-2</v>
      </c>
      <c r="F549" s="4" t="str">
        <f ca="1">IF(MONTH(A549)&lt;&gt;MONTH(A550),IF(OR(AND(E549&lt;计算结果!B$18,E549&gt;计算结果!B$19),E549&lt;计算结果!B$20),"买","卖"),F548)</f>
        <v>买</v>
      </c>
      <c r="G549" s="4" t="str">
        <f t="shared" ca="1" si="27"/>
        <v/>
      </c>
      <c r="H549" s="3">
        <f ca="1">IF(F548="买",B549/B548-1,计算结果!B$21*(计算结果!B$22*(B549/B548-1)+(1-计算结果!B$22)*(K549/K548-1-IF(G549=1,计算结果!B$16,0))))-IF(AND(计算结果!B$21=0,G549=1),计算结果!B$16,0)</f>
        <v>9.8341963988788361E-3</v>
      </c>
      <c r="I549" s="2">
        <f t="shared" ca="1" si="28"/>
        <v>2.5877026632515103</v>
      </c>
      <c r="J549" s="3">
        <f ca="1">1-I549/MAX(I$2:I549)</f>
        <v>0.17514646245300436</v>
      </c>
      <c r="K549" s="21">
        <v>134.21</v>
      </c>
      <c r="L549" s="37">
        <v>1.1255999999999999</v>
      </c>
    </row>
    <row r="550" spans="1:12" hidden="1" x14ac:dyDescent="0.15">
      <c r="A550" s="1">
        <v>39911</v>
      </c>
      <c r="B550" s="16">
        <v>2.0549999999999997</v>
      </c>
      <c r="C550" s="3">
        <f t="shared" si="26"/>
        <v>-3.3214151298457062E-2</v>
      </c>
      <c r="D550" s="3">
        <f>IFERROR(1-B550/MAX(B$2:B550),0)</f>
        <v>0.47047000618429191</v>
      </c>
      <c r="E550" s="3">
        <f ca="1">IFERROR(B550/AVERAGE(OFFSET(B550,0,0,-计算结果!B$17,1))-1,B550/AVERAGE(OFFSET(B550,0,0,-ROW(),1))-1)</f>
        <v>1.1755399721336657E-2</v>
      </c>
      <c r="F550" s="4" t="str">
        <f ca="1">IF(MONTH(A550)&lt;&gt;MONTH(A551),IF(OR(AND(E550&lt;计算结果!B$18,E550&gt;计算结果!B$19),E550&lt;计算结果!B$20),"买","卖"),F549)</f>
        <v>买</v>
      </c>
      <c r="G550" s="4" t="str">
        <f t="shared" ca="1" si="27"/>
        <v/>
      </c>
      <c r="H550" s="3">
        <f ca="1">IF(F549="买",B550/B549-1,计算结果!B$21*(计算结果!B$22*(B550/B549-1)+(1-计算结果!B$22)*(K550/K549-1-IF(G550=1,计算结果!B$16,0))))-IF(AND(计算结果!B$21=0,G550=1),计算结果!B$16,0)</f>
        <v>-3.3214151298457062E-2</v>
      </c>
      <c r="I550" s="2">
        <f t="shared" ca="1" si="28"/>
        <v>2.5017543154788542</v>
      </c>
      <c r="J550" s="3">
        <f ca="1">1-I550/MAX(I$2:I550)</f>
        <v>0.20254327264815786</v>
      </c>
      <c r="K550" s="21">
        <v>134.07</v>
      </c>
      <c r="L550" s="37">
        <v>1.0549999999999999</v>
      </c>
    </row>
    <row r="551" spans="1:12" hidden="1" x14ac:dyDescent="0.15">
      <c r="A551" s="1">
        <v>39912</v>
      </c>
      <c r="B551" s="16">
        <v>2.0906000000000002</v>
      </c>
      <c r="C551" s="3">
        <f t="shared" si="26"/>
        <v>1.7323600973236264E-2</v>
      </c>
      <c r="D551" s="3">
        <f>IFERROR(1-B551/MAX(B$2:B551),0)</f>
        <v>0.46129663986806835</v>
      </c>
      <c r="E551" s="3">
        <f ca="1">IFERROR(B551/AVERAGE(OFFSET(B551,0,0,-计算结果!B$17,1))-1,B551/AVERAGE(OFFSET(B551,0,0,-ROW(),1))-1)</f>
        <v>3.2601487595051548E-2</v>
      </c>
      <c r="F551" s="4" t="str">
        <f ca="1">IF(MONTH(A551)&lt;&gt;MONTH(A552),IF(OR(AND(E551&lt;计算结果!B$18,E551&gt;计算结果!B$19),E551&lt;计算结果!B$20),"买","卖"),F550)</f>
        <v>买</v>
      </c>
      <c r="G551" s="4" t="str">
        <f t="shared" ca="1" si="27"/>
        <v/>
      </c>
      <c r="H551" s="3">
        <f ca="1">IF(F550="买",B551/B550-1,计算结果!B$21*(计算结果!B$22*(B551/B550-1)+(1-计算结果!B$22)*(K551/K550-1-IF(G551=1,计算结果!B$16,0))))-IF(AND(计算结果!B$21=0,G551=1),计算结果!B$16,0)</f>
        <v>1.7323600973236264E-2</v>
      </c>
      <c r="I551" s="2">
        <f t="shared" ca="1" si="28"/>
        <v>2.5450937089732815</v>
      </c>
      <c r="J551" s="3">
        <f ca="1">1-I551/MAX(I$2:I551)</f>
        <v>0.18872845051009179</v>
      </c>
      <c r="K551" s="21">
        <v>133.80000000000001</v>
      </c>
      <c r="L551" s="37">
        <v>1.0906</v>
      </c>
    </row>
    <row r="552" spans="1:12" hidden="1" x14ac:dyDescent="0.15">
      <c r="A552" s="1">
        <v>39913</v>
      </c>
      <c r="B552" s="16">
        <v>2.1508000000000003</v>
      </c>
      <c r="C552" s="3">
        <f t="shared" si="26"/>
        <v>2.8795561082942678E-2</v>
      </c>
      <c r="D552" s="3">
        <f>IFERROR(1-B552/MAX(B$2:B552),0)</f>
        <v>0.44578437435580287</v>
      </c>
      <c r="E552" s="3">
        <f ca="1">IFERROR(B552/AVERAGE(OFFSET(B552,0,0,-计算结果!B$17,1))-1,B552/AVERAGE(OFFSET(B552,0,0,-ROW(),1))-1)</f>
        <v>6.5653024347124944E-2</v>
      </c>
      <c r="F552" s="4" t="str">
        <f ca="1">IF(MONTH(A552)&lt;&gt;MONTH(A553),IF(OR(AND(E552&lt;计算结果!B$18,E552&gt;计算结果!B$19),E552&lt;计算结果!B$20),"买","卖"),F551)</f>
        <v>买</v>
      </c>
      <c r="G552" s="4" t="str">
        <f t="shared" ca="1" si="27"/>
        <v/>
      </c>
      <c r="H552" s="3">
        <f ca="1">IF(F551="买",B552/B551-1,计算结果!B$21*(计算结果!B$22*(B552/B551-1)+(1-计算结果!B$22)*(K552/K551-1-IF(G552=1,计算结果!B$16,0))))-IF(AND(计算结果!B$21=0,G552=1),计算结果!B$16,0)</f>
        <v>2.8795561082942678E-2</v>
      </c>
      <c r="I552" s="2">
        <f t="shared" ca="1" si="28"/>
        <v>2.6183811103318346</v>
      </c>
      <c r="J552" s="3">
        <f ca="1">1-I552/MAX(I$2:I552)</f>
        <v>0.16536743105190166</v>
      </c>
      <c r="K552" s="21">
        <v>133.84</v>
      </c>
      <c r="L552" s="37">
        <v>1.1508</v>
      </c>
    </row>
    <row r="553" spans="1:12" hidden="1" x14ac:dyDescent="0.15">
      <c r="A553" s="1">
        <v>39916</v>
      </c>
      <c r="B553" s="16">
        <v>2.1664000000000003</v>
      </c>
      <c r="C553" s="3">
        <f t="shared" si="26"/>
        <v>7.2531151199553001E-3</v>
      </c>
      <c r="D553" s="3">
        <f>IFERROR(1-B553/MAX(B$2:B553),0)</f>
        <v>0.44176458462172741</v>
      </c>
      <c r="E553" s="3">
        <f ca="1">IFERROR(B553/AVERAGE(OFFSET(B553,0,0,-计算结果!B$17,1))-1,B553/AVERAGE(OFFSET(B553,0,0,-ROW(),1))-1)</f>
        <v>7.6769889145321013E-2</v>
      </c>
      <c r="F553" s="4" t="str">
        <f ca="1">IF(MONTH(A553)&lt;&gt;MONTH(A554),IF(OR(AND(E553&lt;计算结果!B$18,E553&gt;计算结果!B$19),E553&lt;计算结果!B$20),"买","卖"),F552)</f>
        <v>买</v>
      </c>
      <c r="G553" s="4" t="str">
        <f t="shared" ca="1" si="27"/>
        <v/>
      </c>
      <c r="H553" s="3">
        <f ca="1">IF(F552="买",B553/B552-1,计算结果!B$21*(计算结果!B$22*(B553/B552-1)+(1-计算结果!B$22)*(K553/K552-1-IF(G553=1,计算结果!B$16,0))))-IF(AND(计算结果!B$21=0,G553=1),计算结果!B$16,0)</f>
        <v>7.2531151199553001E-3</v>
      </c>
      <c r="I553" s="2">
        <f t="shared" ca="1" si="28"/>
        <v>2.6373725299529878</v>
      </c>
      <c r="J553" s="3">
        <f ca="1">1-I553/MAX(I$2:I553)</f>
        <v>0.159313744946457</v>
      </c>
      <c r="K553" s="21">
        <v>133.66999999999999</v>
      </c>
      <c r="L553" s="37">
        <v>1.1664000000000001</v>
      </c>
    </row>
    <row r="554" spans="1:12" hidden="1" x14ac:dyDescent="0.15">
      <c r="A554" s="1">
        <v>39917</v>
      </c>
      <c r="B554" s="16">
        <v>2.2141000000000002</v>
      </c>
      <c r="C554" s="3">
        <f t="shared" si="26"/>
        <v>2.2018094534711929E-2</v>
      </c>
      <c r="D554" s="3">
        <f>IFERROR(1-B554/MAX(B$2:B554),0)</f>
        <v>0.42947330447330445</v>
      </c>
      <c r="E554" s="3">
        <f ca="1">IFERROR(B554/AVERAGE(OFFSET(B554,0,0,-计算结果!B$17,1))-1,B554/AVERAGE(OFFSET(B554,0,0,-ROW(),1))-1)</f>
        <v>0.10385413785348141</v>
      </c>
      <c r="F554" s="4" t="str">
        <f ca="1">IF(MONTH(A554)&lt;&gt;MONTH(A555),IF(OR(AND(E554&lt;计算结果!B$18,E554&gt;计算结果!B$19),E554&lt;计算结果!B$20),"买","卖"),F553)</f>
        <v>买</v>
      </c>
      <c r="G554" s="4" t="str">
        <f t="shared" ca="1" si="27"/>
        <v/>
      </c>
      <c r="H554" s="3">
        <f ca="1">IF(F553="买",B554/B553-1,计算结果!B$21*(计算结果!B$22*(B554/B553-1)+(1-计算结果!B$22)*(K554/K553-1-IF(G554=1,计算结果!B$16,0))))-IF(AND(计算结果!B$21=0,G554=1),计算结果!B$16,0)</f>
        <v>2.2018094534711929E-2</v>
      </c>
      <c r="I554" s="2">
        <f t="shared" ca="1" si="28"/>
        <v>2.6954424476407448</v>
      </c>
      <c r="J554" s="3">
        <f ca="1">1-I554/MAX(I$2:I554)</f>
        <v>0.14080343550865526</v>
      </c>
      <c r="K554" s="21">
        <v>133.71</v>
      </c>
      <c r="L554" s="37">
        <v>1.2141</v>
      </c>
    </row>
    <row r="555" spans="1:12" hidden="1" x14ac:dyDescent="0.15">
      <c r="A555" s="1">
        <v>39918</v>
      </c>
      <c r="B555" s="16">
        <v>2.2357</v>
      </c>
      <c r="C555" s="3">
        <f t="shared" si="26"/>
        <v>9.7556569260646153E-3</v>
      </c>
      <c r="D555" s="3">
        <f>IFERROR(1-B555/MAX(B$2:B555),0)</f>
        <v>0.42390744176458461</v>
      </c>
      <c r="E555" s="3">
        <f ca="1">IFERROR(B555/AVERAGE(OFFSET(B555,0,0,-计算结果!B$17,1))-1,B555/AVERAGE(OFFSET(B555,0,0,-ROW(),1))-1)</f>
        <v>0.11778707272775768</v>
      </c>
      <c r="F555" s="4" t="str">
        <f ca="1">IF(MONTH(A555)&lt;&gt;MONTH(A556),IF(OR(AND(E555&lt;计算结果!B$18,E555&gt;计算结果!B$19),E555&lt;计算结果!B$20),"买","卖"),F554)</f>
        <v>买</v>
      </c>
      <c r="G555" s="4" t="str">
        <f t="shared" ca="1" si="27"/>
        <v/>
      </c>
      <c r="H555" s="3">
        <f ca="1">IF(F554="买",B555/B554-1,计算结果!B$21*(计算结果!B$22*(B555/B554-1)+(1-计算结果!B$22)*(K555/K554-1-IF(G555=1,计算结果!B$16,0))))-IF(AND(计算结果!B$21=0,G555=1),计算结果!B$16,0)</f>
        <v>9.7556569260646153E-3</v>
      </c>
      <c r="I555" s="2">
        <f t="shared" ca="1" si="28"/>
        <v>2.7217382594238799</v>
      </c>
      <c r="J555" s="3">
        <f ca="1">1-I555/MAX(I$2:I555)</f>
        <v>0.13242140859342433</v>
      </c>
      <c r="K555" s="21">
        <v>133.93</v>
      </c>
      <c r="L555" s="37">
        <v>1.2357</v>
      </c>
    </row>
    <row r="556" spans="1:12" hidden="1" x14ac:dyDescent="0.15">
      <c r="A556" s="1">
        <v>39919</v>
      </c>
      <c r="B556" s="16">
        <v>2.2862999999999998</v>
      </c>
      <c r="C556" s="3">
        <f t="shared" si="26"/>
        <v>2.2632732477523732E-2</v>
      </c>
      <c r="D556" s="3">
        <f>IFERROR(1-B556/MAX(B$2:B556),0)</f>
        <v>0.41086889301175022</v>
      </c>
      <c r="E556" s="3">
        <f ca="1">IFERROR(B556/AVERAGE(OFFSET(B556,0,0,-计算结果!B$17,1))-1,B556/AVERAGE(OFFSET(B556,0,0,-ROW(),1))-1)</f>
        <v>0.1459716368302395</v>
      </c>
      <c r="F556" s="4" t="str">
        <f ca="1">IF(MONTH(A556)&lt;&gt;MONTH(A557),IF(OR(AND(E556&lt;计算结果!B$18,E556&gt;计算结果!B$19),E556&lt;计算结果!B$20),"买","卖"),F555)</f>
        <v>买</v>
      </c>
      <c r="G556" s="4" t="str">
        <f t="shared" ca="1" si="27"/>
        <v/>
      </c>
      <c r="H556" s="3">
        <f ca="1">IF(F555="买",B556/B555-1,计算结果!B$21*(计算结果!B$22*(B556/B555-1)+(1-计算结果!B$22)*(K556/K555-1-IF(G556=1,计算结果!B$16,0))))-IF(AND(计算结果!B$21=0,G556=1),计算结果!B$16,0)</f>
        <v>2.2632732477523732E-2</v>
      </c>
      <c r="I556" s="2">
        <f t="shared" ca="1" si="28"/>
        <v>2.7833386333232615</v>
      </c>
      <c r="J556" s="3">
        <f ca="1">1-I556/MAX(I$2:I556)</f>
        <v>0.11278573443089246</v>
      </c>
      <c r="K556" s="21">
        <v>133.77000000000001</v>
      </c>
      <c r="L556" s="37">
        <v>1.2863</v>
      </c>
    </row>
    <row r="557" spans="1:12" hidden="1" x14ac:dyDescent="0.15">
      <c r="A557" s="1">
        <v>39920</v>
      </c>
      <c r="B557" s="16">
        <v>2.2687999999999997</v>
      </c>
      <c r="C557" s="3">
        <f t="shared" si="26"/>
        <v>-7.6542885885492185E-3</v>
      </c>
      <c r="D557" s="3">
        <f>IFERROR(1-B557/MAX(B$2:B557),0)</f>
        <v>0.41537827252112969</v>
      </c>
      <c r="E557" s="3">
        <f ca="1">IFERROR(B557/AVERAGE(OFFSET(B557,0,0,-计算结果!B$17,1))-1,B557/AVERAGE(OFFSET(B557,0,0,-ROW(),1))-1)</f>
        <v>0.14031952535830405</v>
      </c>
      <c r="F557" s="4" t="str">
        <f ca="1">IF(MONTH(A557)&lt;&gt;MONTH(A558),IF(OR(AND(E557&lt;计算结果!B$18,E557&gt;计算结果!B$19),E557&lt;计算结果!B$20),"买","卖"),F556)</f>
        <v>买</v>
      </c>
      <c r="G557" s="4" t="str">
        <f t="shared" ca="1" si="27"/>
        <v/>
      </c>
      <c r="H557" s="3">
        <f ca="1">IF(F556="买",B557/B556-1,计算结果!B$21*(计算结果!B$22*(B557/B556-1)+(1-计算结果!B$22)*(K557/K556-1-IF(G557=1,计算结果!B$16,0))))-IF(AND(计算结果!B$21=0,G557=1),计算结果!B$16,0)</f>
        <v>-7.6542885885492185E-3</v>
      </c>
      <c r="I557" s="2">
        <f t="shared" ca="1" si="28"/>
        <v>2.7620341561841473</v>
      </c>
      <c r="J557" s="3">
        <f ca="1">1-I557/MAX(I$2:I557)</f>
        <v>0.11957672845943612</v>
      </c>
      <c r="K557" s="21">
        <v>133.82</v>
      </c>
      <c r="L557" s="37">
        <v>1.2687999999999999</v>
      </c>
    </row>
    <row r="558" spans="1:12" hidden="1" x14ac:dyDescent="0.15">
      <c r="A558" s="1">
        <v>39923</v>
      </c>
      <c r="B558" s="16">
        <v>2.3514999999999997</v>
      </c>
      <c r="C558" s="3">
        <f t="shared" si="26"/>
        <v>3.6450987306064775E-2</v>
      </c>
      <c r="D558" s="3">
        <f>IFERROR(1-B558/MAX(B$2:B558),0)</f>
        <v>0.39406823335394769</v>
      </c>
      <c r="E558" s="3">
        <f ca="1">IFERROR(B558/AVERAGE(OFFSET(B558,0,0,-计算结果!B$17,1))-1,B558/AVERAGE(OFFSET(B558,0,0,-ROW(),1))-1)</f>
        <v>0.18479061057569801</v>
      </c>
      <c r="F558" s="4" t="str">
        <f ca="1">IF(MONTH(A558)&lt;&gt;MONTH(A559),IF(OR(AND(E558&lt;计算结果!B$18,E558&gt;计算结果!B$19),E558&lt;计算结果!B$20),"买","卖"),F557)</f>
        <v>买</v>
      </c>
      <c r="G558" s="4" t="str">
        <f t="shared" ca="1" si="27"/>
        <v/>
      </c>
      <c r="H558" s="3">
        <f ca="1">IF(F557="买",B558/B557-1,计算结果!B$21*(计算结果!B$22*(B558/B557-1)+(1-计算结果!B$22)*(K558/K557-1-IF(G558=1,计算结果!B$16,0))))-IF(AND(计算结果!B$21=0,G558=1),计算结果!B$16,0)</f>
        <v>3.6450987306064775E-2</v>
      </c>
      <c r="I558" s="2">
        <f t="shared" ca="1" si="28"/>
        <v>2.8627130281501332</v>
      </c>
      <c r="J558" s="3">
        <f ca="1">1-I558/MAX(I$2:I558)</f>
        <v>8.7484430964546944E-2</v>
      </c>
      <c r="K558" s="21">
        <v>133.83000000000001</v>
      </c>
      <c r="L558" s="37">
        <v>1.3514999999999999</v>
      </c>
    </row>
    <row r="559" spans="1:12" hidden="1" x14ac:dyDescent="0.15">
      <c r="A559" s="1">
        <v>39924</v>
      </c>
      <c r="B559" s="16">
        <v>2.3711000000000002</v>
      </c>
      <c r="C559" s="3">
        <f t="shared" si="26"/>
        <v>8.3351052519671232E-3</v>
      </c>
      <c r="D559" s="3">
        <f>IFERROR(1-B559/MAX(B$2:B559),0)</f>
        <v>0.3890177283034425</v>
      </c>
      <c r="E559" s="3">
        <f ca="1">IFERROR(B559/AVERAGE(OFFSET(B559,0,0,-计算结果!B$17,1))-1,B559/AVERAGE(OFFSET(B559,0,0,-ROW(),1))-1)</f>
        <v>0.19734159743548485</v>
      </c>
      <c r="F559" s="4" t="str">
        <f ca="1">IF(MONTH(A559)&lt;&gt;MONTH(A560),IF(OR(AND(E559&lt;计算结果!B$18,E559&gt;计算结果!B$19),E559&lt;计算结果!B$20),"买","卖"),F558)</f>
        <v>买</v>
      </c>
      <c r="G559" s="4" t="str">
        <f t="shared" ca="1" si="27"/>
        <v/>
      </c>
      <c r="H559" s="3">
        <f ca="1">IF(F558="买",B559/B558-1,计算结果!B$21*(计算结果!B$22*(B559/B558-1)+(1-计算结果!B$22)*(K559/K558-1-IF(G559=1,计算结果!B$16,0))))-IF(AND(计算结果!B$21=0,G559=1),计算结果!B$16,0)</f>
        <v>8.3351052519671232E-3</v>
      </c>
      <c r="I559" s="2">
        <f t="shared" ca="1" si="28"/>
        <v>2.8865740425459419</v>
      </c>
      <c r="J559" s="3">
        <f ca="1">1-I559/MAX(I$2:I559)</f>
        <v>7.9878517652577807E-2</v>
      </c>
      <c r="K559" s="21">
        <v>133.72999999999999</v>
      </c>
      <c r="L559" s="37">
        <v>1.3711</v>
      </c>
    </row>
    <row r="560" spans="1:12" hidden="1" x14ac:dyDescent="0.15">
      <c r="A560" s="1">
        <v>39925</v>
      </c>
      <c r="B560" s="16">
        <v>2.2488000000000001</v>
      </c>
      <c r="C560" s="3">
        <f t="shared" si="26"/>
        <v>-5.1579435704947052E-2</v>
      </c>
      <c r="D560" s="3">
        <f>IFERROR(1-B560/MAX(B$2:B560),0)</f>
        <v>0.42053184910327757</v>
      </c>
      <c r="E560" s="3">
        <f ca="1">IFERROR(B560/AVERAGE(OFFSET(B560,0,0,-计算结果!B$17,1))-1,B560/AVERAGE(OFFSET(B560,0,0,-ROW(),1))-1)</f>
        <v>0.13836755914186316</v>
      </c>
      <c r="F560" s="4" t="str">
        <f ca="1">IF(MONTH(A560)&lt;&gt;MONTH(A561),IF(OR(AND(E560&lt;计算结果!B$18,E560&gt;计算结果!B$19),E560&lt;计算结果!B$20),"买","卖"),F559)</f>
        <v>买</v>
      </c>
      <c r="G560" s="4" t="str">
        <f t="shared" ca="1" si="27"/>
        <v/>
      </c>
      <c r="H560" s="3">
        <f ca="1">IF(F559="买",B560/B559-1,计算结果!B$21*(计算结果!B$22*(B560/B559-1)+(1-计算结果!B$22)*(K560/K559-1-IF(G560=1,计算结果!B$16,0))))-IF(AND(计算结果!B$21=0,G560=1),计算结果!B$16,0)</f>
        <v>-5.1579435704947052E-2</v>
      </c>
      <c r="I560" s="2">
        <f t="shared" ca="1" si="28"/>
        <v>2.7376861823108745</v>
      </c>
      <c r="J560" s="3">
        <f ca="1">1-I560/MAX(I$2:I560)</f>
        <v>0.1273378644920572</v>
      </c>
      <c r="K560" s="21">
        <v>133.71</v>
      </c>
      <c r="L560" s="37">
        <v>1.2487999999999999</v>
      </c>
    </row>
    <row r="561" spans="1:12" hidden="1" x14ac:dyDescent="0.15">
      <c r="A561" s="1">
        <v>39926</v>
      </c>
      <c r="B561" s="16">
        <v>2.2362000000000002</v>
      </c>
      <c r="C561" s="3">
        <f t="shared" si="26"/>
        <v>-5.6029882604055059E-3</v>
      </c>
      <c r="D561" s="3">
        <f>IFERROR(1-B561/MAX(B$2:B561),0)</f>
        <v>0.42377860235003084</v>
      </c>
      <c r="E561" s="3">
        <f ca="1">IFERROR(B561/AVERAGE(OFFSET(B561,0,0,-计算结果!B$17,1))-1,B561/AVERAGE(OFFSET(B561,0,0,-ROW(),1))-1)</f>
        <v>0.13426793922556834</v>
      </c>
      <c r="F561" s="4" t="str">
        <f ca="1">IF(MONTH(A561)&lt;&gt;MONTH(A562),IF(OR(AND(E561&lt;计算结果!B$18,E561&gt;计算结果!B$19),E561&lt;计算结果!B$20),"买","卖"),F560)</f>
        <v>买</v>
      </c>
      <c r="G561" s="4" t="str">
        <f t="shared" ca="1" si="27"/>
        <v/>
      </c>
      <c r="H561" s="3">
        <f ca="1">IF(F560="买",B561/B560-1,计算结果!B$21*(计算结果!B$22*(B561/B560-1)+(1-计算结果!B$22)*(K561/K560-1-IF(G561=1,计算结果!B$16,0))))-IF(AND(计算结果!B$21=0,G561=1),计算结果!B$16,0)</f>
        <v>-5.6029882604055059E-3</v>
      </c>
      <c r="I561" s="2">
        <f t="shared" ca="1" si="28"/>
        <v>2.7223469587707121</v>
      </c>
      <c r="J561" s="3">
        <f ca="1">1-I561/MAX(I$2:I561)</f>
        <v>0.13222738019260871</v>
      </c>
      <c r="K561" s="21">
        <v>133.77000000000001</v>
      </c>
      <c r="L561" s="37">
        <v>1.2362</v>
      </c>
    </row>
    <row r="562" spans="1:12" hidden="1" x14ac:dyDescent="0.15">
      <c r="A562" s="1">
        <v>39927</v>
      </c>
      <c r="B562" s="16">
        <v>2.2309999999999999</v>
      </c>
      <c r="C562" s="3">
        <f t="shared" si="26"/>
        <v>-2.3253734013058969E-3</v>
      </c>
      <c r="D562" s="3">
        <f>IFERROR(1-B562/MAX(B$2:B562),0)</f>
        <v>0.4251185322613894</v>
      </c>
      <c r="E562" s="3">
        <f ca="1">IFERROR(B562/AVERAGE(OFFSET(B562,0,0,-计算结果!B$17,1))-1,B562/AVERAGE(OFFSET(B562,0,0,-ROW(),1))-1)</f>
        <v>0.13349528721724657</v>
      </c>
      <c r="F562" s="4" t="str">
        <f ca="1">IF(MONTH(A562)&lt;&gt;MONTH(A563),IF(OR(AND(E562&lt;计算结果!B$18,E562&gt;计算结果!B$19),E562&lt;计算结果!B$20),"买","卖"),F561)</f>
        <v>买</v>
      </c>
      <c r="G562" s="4" t="str">
        <f t="shared" ca="1" si="27"/>
        <v/>
      </c>
      <c r="H562" s="3">
        <f ca="1">IF(F561="买",B562/B561-1,计算结果!B$21*(计算结果!B$22*(B562/B561-1)+(1-计算结果!B$22)*(K562/K561-1-IF(G562=1,计算结果!B$16,0))))-IF(AND(计算结果!B$21=0,G562=1),计算结果!B$16,0)</f>
        <v>-2.3253734013058969E-3</v>
      </c>
      <c r="I562" s="2">
        <f t="shared" ca="1" si="28"/>
        <v>2.7160164855636606</v>
      </c>
      <c r="J562" s="3">
        <f ca="1">1-I562/MAX(I$2:I562)</f>
        <v>0.13424527556109034</v>
      </c>
      <c r="K562" s="21">
        <v>133.85</v>
      </c>
      <c r="L562" s="37">
        <v>1.2310000000000001</v>
      </c>
    </row>
    <row r="563" spans="1:12" hidden="1" x14ac:dyDescent="0.15">
      <c r="A563" s="1">
        <v>39930</v>
      </c>
      <c r="B563" s="16">
        <v>2.1640999999999999</v>
      </c>
      <c r="C563" s="3">
        <f t="shared" si="26"/>
        <v>-2.9986553115194936E-2</v>
      </c>
      <c r="D563" s="3">
        <f>IFERROR(1-B563/MAX(B$2:B563),0)</f>
        <v>0.44235724592867454</v>
      </c>
      <c r="E563" s="3">
        <f ca="1">IFERROR(B563/AVERAGE(OFFSET(B563,0,0,-计算结果!B$17,1))-1,B563/AVERAGE(OFFSET(B563,0,0,-ROW(),1))-1)</f>
        <v>0.10170440661399338</v>
      </c>
      <c r="F563" s="4" t="str">
        <f ca="1">IF(MONTH(A563)&lt;&gt;MONTH(A564),IF(OR(AND(E563&lt;计算结果!B$18,E563&gt;计算结果!B$19),E563&lt;计算结果!B$20),"买","卖"),F562)</f>
        <v>买</v>
      </c>
      <c r="G563" s="4" t="str">
        <f t="shared" ca="1" si="27"/>
        <v/>
      </c>
      <c r="H563" s="3">
        <f ca="1">IF(F562="买",B563/B562-1,计算结果!B$21*(计算结果!B$22*(B563/B562-1)+(1-计算结果!B$22)*(K563/K562-1-IF(G563=1,计算结果!B$16,0))))-IF(AND(计算结果!B$21=0,G563=1),计算结果!B$16,0)</f>
        <v>-2.9986553115194936E-2</v>
      </c>
      <c r="I563" s="2">
        <f t="shared" ca="1" si="28"/>
        <v>2.6345725129575608</v>
      </c>
      <c r="J563" s="3">
        <f ca="1">1-I563/MAX(I$2:I563)</f>
        <v>0.16020627559020861</v>
      </c>
      <c r="K563" s="21">
        <v>133.9</v>
      </c>
      <c r="L563" s="37">
        <v>1.1640999999999999</v>
      </c>
    </row>
    <row r="564" spans="1:12" hidden="1" x14ac:dyDescent="0.15">
      <c r="A564" s="1">
        <v>39931</v>
      </c>
      <c r="B564" s="16">
        <v>2.1879</v>
      </c>
      <c r="C564" s="3">
        <f t="shared" si="26"/>
        <v>1.09976433621366E-2</v>
      </c>
      <c r="D564" s="3">
        <f>IFERROR(1-B564/MAX(B$2:B564),0)</f>
        <v>0.43622448979591832</v>
      </c>
      <c r="E564" s="3">
        <f ca="1">IFERROR(B564/AVERAGE(OFFSET(B564,0,0,-计算结果!B$17,1))-1,B564/AVERAGE(OFFSET(B564,0,0,-ROW(),1))-1)</f>
        <v>0.11621160012947063</v>
      </c>
      <c r="F564" s="4" t="str">
        <f ca="1">IF(MONTH(A564)&lt;&gt;MONTH(A565),IF(OR(AND(E564&lt;计算结果!B$18,E564&gt;计算结果!B$19),E564&lt;计算结果!B$20),"买","卖"),F563)</f>
        <v>买</v>
      </c>
      <c r="G564" s="4" t="str">
        <f t="shared" ca="1" si="27"/>
        <v/>
      </c>
      <c r="H564" s="3">
        <f ca="1">IF(F563="买",B564/B563-1,计算结果!B$21*(计算结果!B$22*(B564/B563-1)+(1-计算结果!B$22)*(K564/K563-1-IF(G564=1,计算结果!B$16,0))))-IF(AND(计算结果!B$21=0,G564=1),计算结果!B$16,0)</f>
        <v>1.09976433621366E-2</v>
      </c>
      <c r="I564" s="2">
        <f t="shared" ca="1" si="28"/>
        <v>2.6635466018667562</v>
      </c>
      <c r="J564" s="3">
        <f ca="1">1-I564/MAX(I$2:I564)</f>
        <v>0.1509705237113893</v>
      </c>
      <c r="K564" s="21">
        <v>133.93</v>
      </c>
      <c r="L564" s="37">
        <v>1.1879</v>
      </c>
    </row>
    <row r="565" spans="1:12" hidden="1" x14ac:dyDescent="0.15">
      <c r="A565" s="1">
        <v>39932</v>
      </c>
      <c r="B565" s="16">
        <v>2.2496</v>
      </c>
      <c r="C565" s="3">
        <f t="shared" si="26"/>
        <v>2.8200557612322319E-2</v>
      </c>
      <c r="D565" s="3">
        <f>IFERROR(1-B565/MAX(B$2:B565),0)</f>
        <v>0.42032570603999175</v>
      </c>
      <c r="E565" s="3">
        <f ca="1">IFERROR(B565/AVERAGE(OFFSET(B565,0,0,-计算结果!B$17,1))-1,B565/AVERAGE(OFFSET(B565,0,0,-ROW(),1))-1)</f>
        <v>0.15008047261090995</v>
      </c>
      <c r="F565" s="4" t="str">
        <f ca="1">IF(MONTH(A565)&lt;&gt;MONTH(A566),IF(OR(AND(E565&lt;计算结果!B$18,E565&gt;计算结果!B$19),E565&lt;计算结果!B$20),"买","卖"),F564)</f>
        <v>买</v>
      </c>
      <c r="G565" s="4" t="str">
        <f t="shared" ca="1" si="27"/>
        <v/>
      </c>
      <c r="H565" s="3">
        <f ca="1">IF(F564="买",B565/B564-1,计算结果!B$21*(计算结果!B$22*(B565/B564-1)+(1-计算结果!B$22)*(K565/K564-1-IF(G565=1,计算结果!B$16,0))))-IF(AND(计算结果!B$21=0,G565=1),计算结果!B$16,0)</f>
        <v>2.8200557612322319E-2</v>
      </c>
      <c r="I565" s="2">
        <f t="shared" ca="1" si="28"/>
        <v>2.7386601012658049</v>
      </c>
      <c r="J565" s="3">
        <f ca="1">1-I565/MAX(I$2:I565)</f>
        <v>0.12702741905075254</v>
      </c>
      <c r="K565" s="21">
        <v>133.87</v>
      </c>
      <c r="L565" s="37">
        <v>1.2496</v>
      </c>
    </row>
    <row r="566" spans="1:12" hidden="1" x14ac:dyDescent="0.15">
      <c r="A566" s="1">
        <v>39933</v>
      </c>
      <c r="B566" s="16">
        <v>2.2835999999999999</v>
      </c>
      <c r="C566" s="3">
        <f t="shared" si="26"/>
        <v>1.511379800853474E-2</v>
      </c>
      <c r="D566" s="3">
        <f>IFERROR(1-B566/MAX(B$2:B566),0)</f>
        <v>0.41156462585034015</v>
      </c>
      <c r="E566" s="3">
        <f ca="1">IFERROR(B566/AVERAGE(OFFSET(B566,0,0,-计算结果!B$17,1))-1,B566/AVERAGE(OFFSET(B566,0,0,-ROW(),1))-1)</f>
        <v>0.1697489858142045</v>
      </c>
      <c r="F566" s="4" t="str">
        <f ca="1">IF(MONTH(A566)&lt;&gt;MONTH(A567),IF(OR(AND(E566&lt;计算结果!B$18,E566&gt;计算结果!B$19),E566&lt;计算结果!B$20),"买","卖"),F565)</f>
        <v>买</v>
      </c>
      <c r="G566" s="4" t="str">
        <f t="shared" ca="1" si="27"/>
        <v/>
      </c>
      <c r="H566" s="3">
        <f ca="1">IF(F565="买",B566/B565-1,计算结果!B$21*(计算结果!B$22*(B566/B565-1)+(1-计算结果!B$22)*(K566/K565-1-IF(G566=1,计算结果!B$16,0))))-IF(AND(计算结果!B$21=0,G566=1),计算结果!B$16,0)</f>
        <v>1.511379800853474E-2</v>
      </c>
      <c r="I566" s="2">
        <f t="shared" ca="1" si="28"/>
        <v>2.7800516568503695</v>
      </c>
      <c r="J566" s="3">
        <f ca="1">1-I566/MAX(I$2:I566)</f>
        <v>0.11383348779529634</v>
      </c>
      <c r="K566" s="21">
        <v>134</v>
      </c>
      <c r="L566" s="37">
        <v>1.2836000000000001</v>
      </c>
    </row>
    <row r="567" spans="1:12" hidden="1" x14ac:dyDescent="0.15">
      <c r="A567" s="1">
        <v>39937</v>
      </c>
      <c r="B567" s="16">
        <v>2.3472999999999997</v>
      </c>
      <c r="C567" s="3">
        <f t="shared" si="26"/>
        <v>2.7894552461026345E-2</v>
      </c>
      <c r="D567" s="3">
        <f>IFERROR(1-B567/MAX(B$2:B567),0)</f>
        <v>0.39515048443619871</v>
      </c>
      <c r="E567" s="3">
        <f ca="1">IFERROR(B567/AVERAGE(OFFSET(B567,0,0,-计算结果!B$17,1))-1,B567/AVERAGE(OFFSET(B567,0,0,-ROW(),1))-1)</f>
        <v>0.20468422732355673</v>
      </c>
      <c r="F567" s="4" t="str">
        <f ca="1">IF(MONTH(A567)&lt;&gt;MONTH(A568),IF(OR(AND(E567&lt;计算结果!B$18,E567&gt;计算结果!B$19),E567&lt;计算结果!B$20),"买","卖"),F566)</f>
        <v>买</v>
      </c>
      <c r="G567" s="4" t="str">
        <f t="shared" ca="1" si="27"/>
        <v/>
      </c>
      <c r="H567" s="3">
        <f ca="1">IF(F566="买",B567/B566-1,计算结果!B$21*(计算结果!B$22*(B567/B566-1)+(1-计算结果!B$22)*(K567/K566-1-IF(G567=1,计算结果!B$16,0))))-IF(AND(计算结果!B$21=0,G567=1),计算结果!B$16,0)</f>
        <v>2.7894552461026345E-2</v>
      </c>
      <c r="I567" s="2">
        <f t="shared" ca="1" si="28"/>
        <v>2.8575999536367451</v>
      </c>
      <c r="J567" s="3">
        <f ca="1">1-I567/MAX(I$2:I567)</f>
        <v>8.9114269531397561E-2</v>
      </c>
      <c r="K567" s="21">
        <v>133.9</v>
      </c>
      <c r="L567" s="37">
        <v>1.3472999999999999</v>
      </c>
    </row>
    <row r="568" spans="1:12" hidden="1" x14ac:dyDescent="0.15">
      <c r="A568" s="1">
        <v>39938</v>
      </c>
      <c r="B568" s="16">
        <v>2.3669000000000002</v>
      </c>
      <c r="C568" s="3">
        <f t="shared" si="26"/>
        <v>8.3500191709626748E-3</v>
      </c>
      <c r="D568" s="3">
        <f>IFERROR(1-B568/MAX(B$2:B568),0)</f>
        <v>0.39009997938569363</v>
      </c>
      <c r="E568" s="3">
        <f ca="1">IFERROR(B568/AVERAGE(OFFSET(B568,0,0,-计算结果!B$17,1))-1,B568/AVERAGE(OFFSET(B568,0,0,-ROW(),1))-1)</f>
        <v>0.21700670620755047</v>
      </c>
      <c r="F568" s="4" t="str">
        <f ca="1">IF(MONTH(A568)&lt;&gt;MONTH(A569),IF(OR(AND(E568&lt;计算结果!B$18,E568&gt;计算结果!B$19),E568&lt;计算结果!B$20),"买","卖"),F567)</f>
        <v>买</v>
      </c>
      <c r="G568" s="4" t="str">
        <f t="shared" ca="1" si="27"/>
        <v/>
      </c>
      <c r="H568" s="3">
        <f ca="1">IF(F567="买",B568/B567-1,计算结果!B$21*(计算结果!B$22*(B568/B567-1)+(1-计算结果!B$22)*(K568/K567-1-IF(G568=1,计算结果!B$16,0))))-IF(AND(计算结果!B$21=0,G568=1),计算结果!B$16,0)</f>
        <v>8.3500191709626748E-3</v>
      </c>
      <c r="I568" s="2">
        <f t="shared" ca="1" si="28"/>
        <v>2.8814609680325538</v>
      </c>
      <c r="J568" s="3">
        <f ca="1">1-I568/MAX(I$2:I568)</f>
        <v>8.1508356219428424E-2</v>
      </c>
      <c r="K568" s="21">
        <v>133.9</v>
      </c>
      <c r="L568" s="37">
        <v>1.3669</v>
      </c>
    </row>
    <row r="569" spans="1:12" hidden="1" x14ac:dyDescent="0.15">
      <c r="A569" s="1">
        <v>39939</v>
      </c>
      <c r="B569" s="16">
        <v>2.3866000000000001</v>
      </c>
      <c r="C569" s="3">
        <f t="shared" si="26"/>
        <v>8.3231230723730398E-3</v>
      </c>
      <c r="D569" s="3">
        <f>IFERROR(1-B569/MAX(B$2:B569),0)</f>
        <v>0.38502370645227779</v>
      </c>
      <c r="E569" s="3">
        <f ca="1">IFERROR(B569/AVERAGE(OFFSET(B569,0,0,-计算结果!B$17,1))-1,B569/AVERAGE(OFFSET(B569,0,0,-ROW(),1))-1)</f>
        <v>0.22911434344405368</v>
      </c>
      <c r="F569" s="4" t="str">
        <f ca="1">IF(MONTH(A569)&lt;&gt;MONTH(A570),IF(OR(AND(E569&lt;计算结果!B$18,E569&gt;计算结果!B$19),E569&lt;计算结果!B$20),"买","卖"),F568)</f>
        <v>买</v>
      </c>
      <c r="G569" s="4" t="str">
        <f t="shared" ca="1" si="27"/>
        <v/>
      </c>
      <c r="H569" s="3">
        <f ca="1">IF(F568="买",B569/B568-1,计算结果!B$21*(计算结果!B$22*(B569/B568-1)+(1-计算结果!B$22)*(K569/K568-1-IF(G569=1,计算结果!B$16,0))))-IF(AND(计算结果!B$21=0,G569=1),计算结果!B$16,0)</f>
        <v>8.3231230723730398E-3</v>
      </c>
      <c r="I569" s="2">
        <f t="shared" ca="1" si="28"/>
        <v>2.9054437222977278</v>
      </c>
      <c r="J569" s="3">
        <f ca="1">1-I569/MAX(I$2:I569)</f>
        <v>7.3863637227296608E-2</v>
      </c>
      <c r="K569" s="21">
        <v>133.9</v>
      </c>
      <c r="L569" s="37">
        <v>1.3866000000000001</v>
      </c>
    </row>
    <row r="570" spans="1:12" hidden="1" x14ac:dyDescent="0.15">
      <c r="A570" s="1">
        <v>39940</v>
      </c>
      <c r="B570" s="16">
        <v>2.3956999999999997</v>
      </c>
      <c r="C570" s="3">
        <f t="shared" si="26"/>
        <v>3.812955669152629E-3</v>
      </c>
      <c r="D570" s="3">
        <f>IFERROR(1-B570/MAX(B$2:B570),0)</f>
        <v>0.38267882910740059</v>
      </c>
      <c r="E570" s="3">
        <f ca="1">IFERROR(B570/AVERAGE(OFFSET(B570,0,0,-计算结果!B$17,1))-1,B570/AVERAGE(OFFSET(B570,0,0,-ROW(),1))-1)</f>
        <v>0.23594597476208246</v>
      </c>
      <c r="F570" s="4" t="str">
        <f ca="1">IF(MONTH(A570)&lt;&gt;MONTH(A571),IF(OR(AND(E570&lt;计算结果!B$18,E570&gt;计算结果!B$19),E570&lt;计算结果!B$20),"买","卖"),F569)</f>
        <v>买</v>
      </c>
      <c r="G570" s="4" t="str">
        <f t="shared" ca="1" si="27"/>
        <v/>
      </c>
      <c r="H570" s="3">
        <f ca="1">IF(F569="买",B570/B569-1,计算结果!B$21*(计算结果!B$22*(B570/B569-1)+(1-计算结果!B$22)*(K570/K569-1-IF(G570=1,计算结果!B$16,0))))-IF(AND(计算结果!B$21=0,G570=1),计算结果!B$16,0)</f>
        <v>3.812955669152629E-3</v>
      </c>
      <c r="I570" s="2">
        <f t="shared" ca="1" si="28"/>
        <v>2.9165220504100668</v>
      </c>
      <c r="J570" s="3">
        <f ca="1">1-I570/MAX(I$2:I570)</f>
        <v>7.0332320332454068E-2</v>
      </c>
      <c r="K570" s="21">
        <v>133.86000000000001</v>
      </c>
      <c r="L570" s="37">
        <v>1.3956999999999999</v>
      </c>
    </row>
    <row r="571" spans="1:12" hidden="1" x14ac:dyDescent="0.15">
      <c r="A571" s="1">
        <v>39941</v>
      </c>
      <c r="B571" s="16">
        <v>2.42</v>
      </c>
      <c r="C571" s="3">
        <f t="shared" si="26"/>
        <v>1.0143173185290344E-2</v>
      </c>
      <c r="D571" s="3">
        <f>IFERROR(1-B571/MAX(B$2:B571),0)</f>
        <v>0.37641723356009071</v>
      </c>
      <c r="E571" s="3">
        <f ca="1">IFERROR(B571/AVERAGE(OFFSET(B571,0,0,-计算结果!B$17,1))-1,B571/AVERAGE(OFFSET(B571,0,0,-ROW(),1))-1)</f>
        <v>0.25035353966399265</v>
      </c>
      <c r="F571" s="4" t="str">
        <f ca="1">IF(MONTH(A571)&lt;&gt;MONTH(A572),IF(OR(AND(E571&lt;计算结果!B$18,E571&gt;计算结果!B$19),E571&lt;计算结果!B$20),"买","卖"),F570)</f>
        <v>买</v>
      </c>
      <c r="G571" s="4" t="str">
        <f t="shared" ca="1" si="27"/>
        <v/>
      </c>
      <c r="H571" s="3">
        <f ca="1">IF(F570="买",B571/B570-1,计算结果!B$21*(计算结果!B$22*(B571/B570-1)+(1-计算结果!B$22)*(K571/K570-1-IF(G571=1,计算结果!B$16,0))))-IF(AND(计算结果!B$21=0,G571=1),计算结果!B$16,0)</f>
        <v>1.0143173185290344E-2</v>
      </c>
      <c r="I571" s="2">
        <f t="shared" ca="1" si="28"/>
        <v>2.9461048386660944</v>
      </c>
      <c r="J571" s="3">
        <f ca="1">1-I571/MAX(I$2:I571)</f>
        <v>6.0902540052819032E-2</v>
      </c>
      <c r="K571" s="21">
        <v>133.91</v>
      </c>
      <c r="L571" s="37">
        <v>1.42</v>
      </c>
    </row>
    <row r="572" spans="1:12" hidden="1" x14ac:dyDescent="0.15">
      <c r="A572" s="1">
        <v>39944</v>
      </c>
      <c r="B572" s="16">
        <v>2.3611</v>
      </c>
      <c r="C572" s="3">
        <f t="shared" si="26"/>
        <v>-2.4338842975206609E-2</v>
      </c>
      <c r="D572" s="3">
        <f>IFERROR(1-B572/MAX(B$2:B572),0)</f>
        <v>0.39159451659451661</v>
      </c>
      <c r="E572" s="3">
        <f ca="1">IFERROR(B572/AVERAGE(OFFSET(B572,0,0,-计算结果!B$17,1))-1,B572/AVERAGE(OFFSET(B572,0,0,-ROW(),1))-1)</f>
        <v>0.22133840543989547</v>
      </c>
      <c r="F572" s="4" t="str">
        <f ca="1">IF(MONTH(A572)&lt;&gt;MONTH(A573),IF(OR(AND(E572&lt;计算结果!B$18,E572&gt;计算结果!B$19),E572&lt;计算结果!B$20),"买","卖"),F571)</f>
        <v>买</v>
      </c>
      <c r="G572" s="4" t="str">
        <f t="shared" ca="1" si="27"/>
        <v/>
      </c>
      <c r="H572" s="3">
        <f ca="1">IF(F571="买",B572/B571-1,计算结果!B$21*(计算结果!B$22*(B572/B571-1)+(1-计算结果!B$22)*(K572/K571-1-IF(G572=1,计算结果!B$16,0))))-IF(AND(计算结果!B$21=0,G572=1),计算结果!B$16,0)</f>
        <v>-2.4338842975206609E-2</v>
      </c>
      <c r="I572" s="2">
        <f t="shared" ca="1" si="28"/>
        <v>2.8744000556093039</v>
      </c>
      <c r="J572" s="3">
        <f ca="1">1-I572/MAX(I$2:I572)</f>
        <v>8.37590856688889E-2</v>
      </c>
      <c r="K572" s="21">
        <v>133.79</v>
      </c>
      <c r="L572" s="37">
        <v>1.3611</v>
      </c>
    </row>
    <row r="573" spans="1:12" hidden="1" x14ac:dyDescent="0.15">
      <c r="A573" s="1">
        <v>39945</v>
      </c>
      <c r="B573" s="16">
        <v>2.4361999999999999</v>
      </c>
      <c r="C573" s="3">
        <f t="shared" si="26"/>
        <v>3.1807208504510687E-2</v>
      </c>
      <c r="D573" s="3">
        <f>IFERROR(1-B573/MAX(B$2:B573),0)</f>
        <v>0.37224283652855084</v>
      </c>
      <c r="E573" s="3">
        <f ca="1">IFERROR(B573/AVERAGE(OFFSET(B573,0,0,-计算结果!B$17,1))-1,B573/AVERAGE(OFFSET(B573,0,0,-ROW(),1))-1)</f>
        <v>0.26100765357228362</v>
      </c>
      <c r="F573" s="4" t="str">
        <f ca="1">IF(MONTH(A573)&lt;&gt;MONTH(A574),IF(OR(AND(E573&lt;计算结果!B$18,E573&gt;计算结果!B$19),E573&lt;计算结果!B$20),"买","卖"),F572)</f>
        <v>买</v>
      </c>
      <c r="G573" s="4" t="str">
        <f t="shared" ca="1" si="27"/>
        <v/>
      </c>
      <c r="H573" s="3">
        <f ca="1">IF(F572="买",B573/B572-1,计算结果!B$21*(计算结果!B$22*(B573/B572-1)+(1-计算结果!B$22)*(K573/K572-1-IF(G573=1,计算结果!B$16,0))))-IF(AND(计算结果!B$21=0,G573=1),计算结果!B$16,0)</f>
        <v>3.1807208504510687E-2</v>
      </c>
      <c r="I573" s="2">
        <f t="shared" ca="1" si="28"/>
        <v>2.965826697503446</v>
      </c>
      <c r="J573" s="3">
        <f ca="1">1-I573/MAX(I$2:I573)</f>
        <v>5.4616019866395749E-2</v>
      </c>
      <c r="K573" s="21">
        <v>134.09</v>
      </c>
      <c r="L573" s="37">
        <v>1.4361999999999999</v>
      </c>
    </row>
    <row r="574" spans="1:12" hidden="1" x14ac:dyDescent="0.15">
      <c r="A574" s="1">
        <v>39946</v>
      </c>
      <c r="B574" s="16">
        <v>2.4444999999999997</v>
      </c>
      <c r="C574" s="3">
        <f t="shared" si="26"/>
        <v>3.4069452425908864E-3</v>
      </c>
      <c r="D574" s="3">
        <f>IFERROR(1-B574/MAX(B$2:B574),0)</f>
        <v>0.37010410224695944</v>
      </c>
      <c r="E574" s="3">
        <f ca="1">IFERROR(B574/AVERAGE(OFFSET(B574,0,0,-计算结果!B$17,1))-1,B574/AVERAGE(OFFSET(B574,0,0,-ROW(),1))-1)</f>
        <v>0.26630377016111217</v>
      </c>
      <c r="F574" s="4" t="str">
        <f ca="1">IF(MONTH(A574)&lt;&gt;MONTH(A575),IF(OR(AND(E574&lt;计算结果!B$18,E574&gt;计算结果!B$19),E574&lt;计算结果!B$20),"买","卖"),F573)</f>
        <v>买</v>
      </c>
      <c r="G574" s="4" t="str">
        <f t="shared" ca="1" si="27"/>
        <v/>
      </c>
      <c r="H574" s="3">
        <f ca="1">IF(F573="买",B574/B573-1,计算结果!B$21*(计算结果!B$22*(B574/B573-1)+(1-计算结果!B$22)*(K574/K573-1-IF(G574=1,计算结果!B$16,0))))-IF(AND(计算结果!B$21=0,G574=1),计算结果!B$16,0)</f>
        <v>3.4069452425908864E-3</v>
      </c>
      <c r="I574" s="2">
        <f t="shared" ca="1" si="28"/>
        <v>2.9759311066608545</v>
      </c>
      <c r="J574" s="3">
        <f ca="1">1-I574/MAX(I$2:I574)</f>
        <v>5.1395148412857861E-2</v>
      </c>
      <c r="K574" s="21">
        <v>134.12</v>
      </c>
      <c r="L574" s="37">
        <v>1.4444999999999999</v>
      </c>
    </row>
    <row r="575" spans="1:12" hidden="1" x14ac:dyDescent="0.15">
      <c r="A575" s="1">
        <v>39947</v>
      </c>
      <c r="B575" s="16">
        <v>2.4477000000000002</v>
      </c>
      <c r="C575" s="3">
        <f t="shared" si="26"/>
        <v>1.3090611577011302E-3</v>
      </c>
      <c r="D575" s="3">
        <f>IFERROR(1-B575/MAX(B$2:B575),0)</f>
        <v>0.36927952999381564</v>
      </c>
      <c r="E575" s="3">
        <f ca="1">IFERROR(B575/AVERAGE(OFFSET(B575,0,0,-计算结果!B$17,1))-1,B575/AVERAGE(OFFSET(B575,0,0,-ROW(),1))-1)</f>
        <v>0.26931254429482654</v>
      </c>
      <c r="F575" s="4" t="str">
        <f ca="1">IF(MONTH(A575)&lt;&gt;MONTH(A576),IF(OR(AND(E575&lt;计算结果!B$18,E575&gt;计算结果!B$19),E575&lt;计算结果!B$20),"买","卖"),F574)</f>
        <v>买</v>
      </c>
      <c r="G575" s="4" t="str">
        <f t="shared" ca="1" si="27"/>
        <v/>
      </c>
      <c r="H575" s="3">
        <f ca="1">IF(F574="买",B575/B574-1,计算结果!B$21*(计算结果!B$22*(B575/B574-1)+(1-计算结果!B$22)*(K575/K574-1-IF(G575=1,计算结果!B$16,0))))-IF(AND(计算结果!B$21=0,G575=1),计算结果!B$16,0)</f>
        <v>1.3090611577011302E-3</v>
      </c>
      <c r="I575" s="2">
        <f t="shared" ca="1" si="28"/>
        <v>2.9798267824805786</v>
      </c>
      <c r="J575" s="3">
        <f ca="1">1-I575/MAX(I$2:I575)</f>
        <v>5.0153366647638364E-2</v>
      </c>
      <c r="K575" s="21">
        <v>134.21</v>
      </c>
      <c r="L575" s="37">
        <v>1.4477</v>
      </c>
    </row>
    <row r="576" spans="1:12" hidden="1" x14ac:dyDescent="0.15">
      <c r="A576" s="1">
        <v>39948</v>
      </c>
      <c r="B576" s="16">
        <v>2.4645000000000001</v>
      </c>
      <c r="C576" s="3">
        <f t="shared" si="26"/>
        <v>6.8635862238020096E-3</v>
      </c>
      <c r="D576" s="3">
        <f>IFERROR(1-B576/MAX(B$2:B576),0)</f>
        <v>0.36495052566481134</v>
      </c>
      <c r="E576" s="3">
        <f ca="1">IFERROR(B576/AVERAGE(OFFSET(B576,0,0,-计算结果!B$17,1))-1,B576/AVERAGE(OFFSET(B576,0,0,-ROW(),1))-1)</f>
        <v>0.27941442825461693</v>
      </c>
      <c r="F576" s="4" t="str">
        <f ca="1">IF(MONTH(A576)&lt;&gt;MONTH(A577),IF(OR(AND(E576&lt;计算结果!B$18,E576&gt;计算结果!B$19),E576&lt;计算结果!B$20),"买","卖"),F575)</f>
        <v>买</v>
      </c>
      <c r="G576" s="4" t="str">
        <f t="shared" ca="1" si="27"/>
        <v/>
      </c>
      <c r="H576" s="3">
        <f ca="1">IF(F575="买",B576/B575-1,计算结果!B$21*(计算结果!B$22*(B576/B575-1)+(1-计算结果!B$22)*(K576/K575-1-IF(G576=1,计算结果!B$16,0))))-IF(AND(计算结果!B$21=0,G576=1),计算结果!B$16,0)</f>
        <v>6.8635862238020096E-3</v>
      </c>
      <c r="I576" s="2">
        <f t="shared" ca="1" si="28"/>
        <v>3.0002790805341286</v>
      </c>
      <c r="J576" s="3">
        <f ca="1">1-I576/MAX(I$2:I576)</f>
        <v>4.3634012380236342E-2</v>
      </c>
      <c r="K576" s="21">
        <v>134.29</v>
      </c>
      <c r="L576" s="37">
        <v>1.4644999999999999</v>
      </c>
    </row>
    <row r="577" spans="1:12" hidden="1" x14ac:dyDescent="0.15">
      <c r="A577" s="1">
        <v>39951</v>
      </c>
      <c r="B577" s="16">
        <v>2.5019</v>
      </c>
      <c r="C577" s="3">
        <f t="shared" si="26"/>
        <v>1.5175491986203937E-2</v>
      </c>
      <c r="D577" s="3">
        <f>IFERROR(1-B577/MAX(B$2:B577),0)</f>
        <v>0.35531333745619453</v>
      </c>
      <c r="E577" s="3">
        <f ca="1">IFERROR(B577/AVERAGE(OFFSET(B577,0,0,-计算结果!B$17,1))-1,B577/AVERAGE(OFFSET(B577,0,0,-ROW(),1))-1)</f>
        <v>0.29961929871545023</v>
      </c>
      <c r="F577" s="4" t="str">
        <f ca="1">IF(MONTH(A577)&lt;&gt;MONTH(A578),IF(OR(AND(E577&lt;计算结果!B$18,E577&gt;计算结果!B$19),E577&lt;计算结果!B$20),"买","卖"),F576)</f>
        <v>买</v>
      </c>
      <c r="G577" s="4" t="str">
        <f t="shared" ca="1" si="27"/>
        <v/>
      </c>
      <c r="H577" s="3">
        <f ca="1">IF(F576="买",B577/B576-1,计算结果!B$21*(计算结果!B$22*(B577/B576-1)+(1-计算结果!B$22)*(K577/K576-1-IF(G577=1,计算结果!B$16,0))))-IF(AND(计算结果!B$21=0,G577=1),计算结果!B$16,0)</f>
        <v>1.5175491986203937E-2</v>
      </c>
      <c r="I577" s="2">
        <f t="shared" ca="1" si="28"/>
        <v>3.0458097916771498</v>
      </c>
      <c r="J577" s="3">
        <f ca="1">1-I577/MAX(I$2:I577)</f>
        <v>2.9120687999234507E-2</v>
      </c>
      <c r="K577" s="21">
        <v>134.4</v>
      </c>
      <c r="L577" s="37">
        <v>1.5019</v>
      </c>
    </row>
    <row r="578" spans="1:12" hidden="1" x14ac:dyDescent="0.15">
      <c r="A578" s="1">
        <v>39952</v>
      </c>
      <c r="B578" s="16">
        <v>2.5194999999999999</v>
      </c>
      <c r="C578" s="3">
        <f t="shared" si="26"/>
        <v>7.034653663215984E-3</v>
      </c>
      <c r="D578" s="3">
        <f>IFERROR(1-B578/MAX(B$2:B578),0)</f>
        <v>0.35077819006390432</v>
      </c>
      <c r="E578" s="3">
        <f ca="1">IFERROR(B578/AVERAGE(OFFSET(B578,0,0,-计算结果!B$17,1))-1,B578/AVERAGE(OFFSET(B578,0,0,-ROW(),1))-1)</f>
        <v>0.30966723923035411</v>
      </c>
      <c r="F578" s="4" t="str">
        <f ca="1">IF(MONTH(A578)&lt;&gt;MONTH(A579),IF(OR(AND(E578&lt;计算结果!B$18,E578&gt;计算结果!B$19),E578&lt;计算结果!B$20),"买","卖"),F577)</f>
        <v>买</v>
      </c>
      <c r="G578" s="4" t="str">
        <f t="shared" ca="1" si="27"/>
        <v/>
      </c>
      <c r="H578" s="3">
        <f ca="1">IF(F577="买",B578/B577-1,计算结果!B$21*(计算结果!B$22*(B578/B577-1)+(1-计算结果!B$22)*(K578/K577-1-IF(G578=1,计算结果!B$16,0))))-IF(AND(计算结果!B$21=0,G578=1),计算结果!B$16,0)</f>
        <v>7.034653663215984E-3</v>
      </c>
      <c r="I578" s="2">
        <f t="shared" ca="1" si="28"/>
        <v>3.0672360086856307</v>
      </c>
      <c r="J578" s="3">
        <f ca="1">1-I578/MAX(I$2:I578)</f>
        <v>2.2290888290527722E-2</v>
      </c>
      <c r="K578" s="21">
        <v>134.47</v>
      </c>
      <c r="L578" s="37">
        <v>1.5195000000000001</v>
      </c>
    </row>
    <row r="579" spans="1:12" hidden="1" x14ac:dyDescent="0.15">
      <c r="A579" s="1">
        <v>39953</v>
      </c>
      <c r="B579" s="16">
        <v>2.5065999999999997</v>
      </c>
      <c r="C579" s="3">
        <f t="shared" si="26"/>
        <v>-5.1200635046636522E-3</v>
      </c>
      <c r="D579" s="3">
        <f>IFERROR(1-B579/MAX(B$2:B579),0)</f>
        <v>0.35410224695938985</v>
      </c>
      <c r="E579" s="3">
        <f ca="1">IFERROR(B579/AVERAGE(OFFSET(B579,0,0,-计算结果!B$17,1))-1,B579/AVERAGE(OFFSET(B579,0,0,-ROW(),1))-1)</f>
        <v>0.3040776440116324</v>
      </c>
      <c r="F579" s="4" t="str">
        <f ca="1">IF(MONTH(A579)&lt;&gt;MONTH(A580),IF(OR(AND(E579&lt;计算结果!B$18,E579&gt;计算结果!B$19),E579&lt;计算结果!B$20),"买","卖"),F578)</f>
        <v>买</v>
      </c>
      <c r="G579" s="4" t="str">
        <f t="shared" ca="1" si="27"/>
        <v/>
      </c>
      <c r="H579" s="3">
        <f ca="1">IF(F578="买",B579/B578-1,计算结果!B$21*(计算结果!B$22*(B579/B578-1)+(1-计算结果!B$22)*(K579/K578-1-IF(G579=1,计算结果!B$16,0))))-IF(AND(计算结果!B$21=0,G579=1),计算结果!B$16,0)</f>
        <v>-5.1200635046636522E-3</v>
      </c>
      <c r="I579" s="2">
        <f t="shared" ca="1" si="28"/>
        <v>3.0515315655373692</v>
      </c>
      <c r="J579" s="3">
        <f ca="1">1-I579/MAX(I$2:I579)</f>
        <v>2.7296821031568497E-2</v>
      </c>
      <c r="K579" s="21">
        <v>134.58000000000001</v>
      </c>
      <c r="L579" s="37">
        <v>1.5065999999999999</v>
      </c>
    </row>
    <row r="580" spans="1:12" hidden="1" x14ac:dyDescent="0.15">
      <c r="A580" s="1">
        <v>39954</v>
      </c>
      <c r="B580" s="16">
        <v>2.4482999999999997</v>
      </c>
      <c r="C580" s="3">
        <f t="shared" ref="C580:C643" si="29">IFERROR(B580/B579-1,0)</f>
        <v>-2.3258597303119743E-2</v>
      </c>
      <c r="D580" s="3">
        <f>IFERROR(1-B580/MAX(B$2:B580),0)</f>
        <v>0.36912492269635133</v>
      </c>
      <c r="E580" s="3">
        <f ca="1">IFERROR(B580/AVERAGE(OFFSET(B580,0,0,-计算结果!B$17,1))-1,B580/AVERAGE(OFFSET(B580,0,0,-ROW(),1))-1)</f>
        <v>0.27446247432435467</v>
      </c>
      <c r="F580" s="4" t="str">
        <f ca="1">IF(MONTH(A580)&lt;&gt;MONTH(A581),IF(OR(AND(E580&lt;计算结果!B$18,E580&gt;计算结果!B$19),E580&lt;计算结果!B$20),"买","卖"),F579)</f>
        <v>买</v>
      </c>
      <c r="G580" s="4" t="str">
        <f t="shared" ca="1" si="27"/>
        <v/>
      </c>
      <c r="H580" s="3">
        <f ca="1">IF(F579="买",B580/B579-1,计算结果!B$21*(计算结果!B$22*(B580/B579-1)+(1-计算结果!B$22)*(K580/K579-1-IF(G580=1,计算结果!B$16,0))))-IF(AND(计算结果!B$21=0,G580=1),计算结果!B$16,0)</f>
        <v>-2.3258597303119743E-2</v>
      </c>
      <c r="I580" s="2">
        <f t="shared" ca="1" si="28"/>
        <v>2.9805572216967771</v>
      </c>
      <c r="J580" s="3">
        <f ca="1">1-I580/MAX(I$2:I580)</f>
        <v>4.9920532566659626E-2</v>
      </c>
      <c r="K580" s="21">
        <v>134.55000000000001</v>
      </c>
      <c r="L580" s="37">
        <v>1.4482999999999999</v>
      </c>
    </row>
    <row r="581" spans="1:12" hidden="1" x14ac:dyDescent="0.15">
      <c r="A581" s="1">
        <v>39955</v>
      </c>
      <c r="B581" s="16">
        <v>2.4853000000000001</v>
      </c>
      <c r="C581" s="3">
        <f t="shared" si="29"/>
        <v>1.5112527059592429E-2</v>
      </c>
      <c r="D581" s="3">
        <f>IFERROR(1-B581/MAX(B$2:B581),0)</f>
        <v>0.35959080601937743</v>
      </c>
      <c r="E581" s="3">
        <f ca="1">IFERROR(B581/AVERAGE(OFFSET(B581,0,0,-计算结果!B$17,1))-1,B581/AVERAGE(OFFSET(B581,0,0,-ROW(),1))-1)</f>
        <v>0.29457816739800813</v>
      </c>
      <c r="F581" s="4" t="str">
        <f ca="1">IF(MONTH(A581)&lt;&gt;MONTH(A582),IF(OR(AND(E581&lt;计算结果!B$18,E581&gt;计算结果!B$19),E581&lt;计算结果!B$20),"买","卖"),F580)</f>
        <v>买</v>
      </c>
      <c r="G581" s="4" t="str">
        <f t="shared" ca="1" si="27"/>
        <v/>
      </c>
      <c r="H581" s="3">
        <f ca="1">IF(F580="买",B581/B580-1,计算结果!B$21*(计算结果!B$22*(B581/B580-1)+(1-计算结果!B$22)*(K581/K580-1-IF(G581=1,计算结果!B$16,0))))-IF(AND(计算结果!B$21=0,G581=1),计算结果!B$16,0)</f>
        <v>1.5112527059592429E-2</v>
      </c>
      <c r="I581" s="2">
        <f t="shared" ca="1" si="28"/>
        <v>3.0256009733623332</v>
      </c>
      <c r="J581" s="3">
        <f ca="1">1-I581/MAX(I$2:I581)</f>
        <v>3.5562430906310061E-2</v>
      </c>
      <c r="K581" s="21">
        <v>134.58000000000001</v>
      </c>
      <c r="L581" s="37">
        <v>1.4853000000000001</v>
      </c>
    </row>
    <row r="582" spans="1:12" hidden="1" x14ac:dyDescent="0.15">
      <c r="A582" s="1">
        <v>39958</v>
      </c>
      <c r="B582" s="16">
        <v>2.5266000000000002</v>
      </c>
      <c r="C582" s="3">
        <f t="shared" si="29"/>
        <v>1.6617712147426911E-2</v>
      </c>
      <c r="D582" s="3">
        <f>IFERROR(1-B582/MAX(B$2:B582),0)</f>
        <v>0.34894867037724175</v>
      </c>
      <c r="E582" s="3">
        <f ca="1">IFERROR(B582/AVERAGE(OFFSET(B582,0,0,-计算结果!B$17,1))-1,B582/AVERAGE(OFFSET(B582,0,0,-ROW(),1))-1)</f>
        <v>0.31673556773800771</v>
      </c>
      <c r="F582" s="4" t="str">
        <f ca="1">IF(MONTH(A582)&lt;&gt;MONTH(A583),IF(OR(AND(E582&lt;计算结果!B$18,E582&gt;计算结果!B$19),E582&lt;计算结果!B$20),"买","卖"),F581)</f>
        <v>买</v>
      </c>
      <c r="G582" s="4" t="str">
        <f t="shared" ca="1" si="27"/>
        <v/>
      </c>
      <c r="H582" s="3">
        <f ca="1">IF(F581="买",B582/B581-1,计算结果!B$21*(计算结果!B$22*(B582/B581-1)+(1-计算结果!B$22)*(K582/K581-1-IF(G582=1,计算结果!B$16,0))))-IF(AND(计算结果!B$21=0,G582=1),计算结果!B$16,0)</f>
        <v>1.6617712147426911E-2</v>
      </c>
      <c r="I582" s="2">
        <f t="shared" ca="1" si="28"/>
        <v>3.0758795394106433</v>
      </c>
      <c r="J582" s="3">
        <f ca="1">1-I582/MAX(I$2:I582)</f>
        <v>1.9535684998946978E-2</v>
      </c>
      <c r="K582" s="21">
        <v>134.37</v>
      </c>
      <c r="L582" s="37">
        <v>1.5266</v>
      </c>
    </row>
    <row r="583" spans="1:12" hidden="1" x14ac:dyDescent="0.15">
      <c r="A583" s="1">
        <v>39959</v>
      </c>
      <c r="B583" s="16">
        <v>2.5306999999999999</v>
      </c>
      <c r="C583" s="3">
        <f t="shared" si="29"/>
        <v>1.6227341090793157E-3</v>
      </c>
      <c r="D583" s="3">
        <f>IFERROR(1-B583/MAX(B$2:B583),0)</f>
        <v>0.34789218717790149</v>
      </c>
      <c r="E583" s="3">
        <f ca="1">IFERROR(B583/AVERAGE(OFFSET(B583,0,0,-计算结果!B$17,1))-1,B583/AVERAGE(OFFSET(B583,0,0,-ROW(),1))-1)</f>
        <v>0.3192274952055838</v>
      </c>
      <c r="F583" s="4" t="str">
        <f ca="1">IF(MONTH(A583)&lt;&gt;MONTH(A584),IF(OR(AND(E583&lt;计算结果!B$18,E583&gt;计算结果!B$19),E583&lt;计算结果!B$20),"买","卖"),F582)</f>
        <v>买</v>
      </c>
      <c r="G583" s="4" t="str">
        <f t="shared" ca="1" si="27"/>
        <v/>
      </c>
      <c r="H583" s="3">
        <f ca="1">IF(F582="买",B583/B582-1,计算结果!B$21*(计算结果!B$22*(B583/B582-1)+(1-计算结果!B$22)*(K583/K582-1-IF(G583=1,计算结果!B$16,0))))-IF(AND(计算结果!B$21=0,G583=1),计算结果!B$16,0)</f>
        <v>1.6227341090793157E-3</v>
      </c>
      <c r="I583" s="2">
        <f t="shared" ca="1" si="28"/>
        <v>3.0808708740546642</v>
      </c>
      <c r="J583" s="3">
        <f ca="1">1-I583/MAX(I$2:I583)</f>
        <v>1.7944652112259707E-2</v>
      </c>
      <c r="K583" s="21">
        <v>134.47</v>
      </c>
      <c r="L583" s="37">
        <v>1.5306999999999999</v>
      </c>
    </row>
    <row r="584" spans="1:12" hidden="1" x14ac:dyDescent="0.15">
      <c r="A584" s="1">
        <v>39960</v>
      </c>
      <c r="B584" s="16">
        <v>2.5585</v>
      </c>
      <c r="C584" s="3">
        <f t="shared" si="29"/>
        <v>1.0985102935946678E-2</v>
      </c>
      <c r="D584" s="3">
        <f>IFERROR(1-B584/MAX(B$2:B584),0)</f>
        <v>0.34072871572871566</v>
      </c>
      <c r="E584" s="3">
        <f ca="1">IFERROR(B584/AVERAGE(OFFSET(B584,0,0,-计算结果!B$17,1))-1,B584/AVERAGE(OFFSET(B584,0,0,-ROW(),1))-1)</f>
        <v>0.33372063254494955</v>
      </c>
      <c r="F584" s="4" t="str">
        <f ca="1">IF(MONTH(A584)&lt;&gt;MONTH(A585),IF(OR(AND(E584&lt;计算结果!B$18,E584&gt;计算结果!B$19),E584&lt;计算结果!B$20),"买","卖"),F583)</f>
        <v>买</v>
      </c>
      <c r="G584" s="4" t="str">
        <f t="shared" ca="1" si="27"/>
        <v/>
      </c>
      <c r="H584" s="3">
        <f ca="1">IF(F583="买",B584/B583-1,计算结果!B$21*(计算结果!B$22*(B584/B583-1)+(1-计算结果!B$22)*(K584/K583-1-IF(G584=1,计算结果!B$16,0))))-IF(AND(计算结果!B$21=0,G584=1),计算结果!B$16,0)</f>
        <v>1.0985102935946678E-2</v>
      </c>
      <c r="I584" s="2">
        <f t="shared" ca="1" si="28"/>
        <v>3.1147145577385147</v>
      </c>
      <c r="J584" s="3">
        <f ca="1">1-I584/MAX(I$2:I584)</f>
        <v>7.1566730269159162E-3</v>
      </c>
      <c r="K584" s="21">
        <v>134.63999999999999</v>
      </c>
      <c r="L584" s="37">
        <v>1.5585</v>
      </c>
    </row>
    <row r="585" spans="1:12" hidden="1" x14ac:dyDescent="0.15">
      <c r="A585" s="1">
        <v>39965</v>
      </c>
      <c r="B585" s="16">
        <v>2.6307</v>
      </c>
      <c r="C585" s="3">
        <f t="shared" si="29"/>
        <v>2.8219659957006149E-2</v>
      </c>
      <c r="D585" s="3">
        <f>IFERROR(1-B585/MAX(B$2:B585),0)</f>
        <v>0.32212430426716132</v>
      </c>
      <c r="E585" s="3">
        <f ca="1">IFERROR(B585/AVERAGE(OFFSET(B585,0,0,-计算结果!B$17,1))-1,B585/AVERAGE(OFFSET(B585,0,0,-ROW(),1))-1)</f>
        <v>0.37107347276302893</v>
      </c>
      <c r="F585" s="4" t="str">
        <f ca="1">IF(MONTH(A585)&lt;&gt;MONTH(A586),IF(OR(AND(E585&lt;计算结果!B$18,E585&gt;计算结果!B$19),E585&lt;计算结果!B$20),"买","卖"),F584)</f>
        <v>买</v>
      </c>
      <c r="G585" s="4" t="str">
        <f t="shared" ca="1" si="27"/>
        <v/>
      </c>
      <c r="H585" s="3">
        <f ca="1">IF(F584="买",B585/B584-1,计算结果!B$21*(计算结果!B$22*(B585/B584-1)+(1-计算结果!B$22)*(K585/K584-1-IF(G585=1,计算结果!B$16,0))))-IF(AND(计算结果!B$21=0,G585=1),计算结果!B$16,0)</f>
        <v>2.8219659957006149E-2</v>
      </c>
      <c r="I585" s="2">
        <f t="shared" ca="1" si="28"/>
        <v>3.2026107434210322</v>
      </c>
      <c r="J585" s="3">
        <f ca="1">1-I585/MAX(I$2:I585)</f>
        <v>0</v>
      </c>
      <c r="K585" s="21">
        <v>134.54</v>
      </c>
      <c r="L585" s="37">
        <v>1.6307</v>
      </c>
    </row>
    <row r="586" spans="1:12" hidden="1" x14ac:dyDescent="0.15">
      <c r="A586" s="1">
        <v>39966</v>
      </c>
      <c r="B586" s="16">
        <v>2.6999</v>
      </c>
      <c r="C586" s="3">
        <f t="shared" si="29"/>
        <v>2.6304785798456631E-2</v>
      </c>
      <c r="D586" s="3">
        <f>IFERROR(1-B586/MAX(B$2:B586),0)</f>
        <v>0.30429292929292928</v>
      </c>
      <c r="E586" s="3">
        <f ca="1">IFERROR(B586/AVERAGE(OFFSET(B586,0,0,-计算结果!B$17,1))-1,B586/AVERAGE(OFFSET(B586,0,0,-ROW(),1))-1)</f>
        <v>0.40645267342985125</v>
      </c>
      <c r="F586" s="4" t="str">
        <f ca="1">IF(MONTH(A586)&lt;&gt;MONTH(A587),IF(OR(AND(E586&lt;计算结果!B$18,E586&gt;计算结果!B$19),E586&lt;计算结果!B$20),"买","卖"),F585)</f>
        <v>买</v>
      </c>
      <c r="G586" s="4" t="str">
        <f t="shared" ca="1" si="27"/>
        <v/>
      </c>
      <c r="H586" s="3">
        <f ca="1">IF(F585="买",B586/B585-1,计算结果!B$21*(计算结果!B$22*(B586/B585-1)+(1-计算结果!B$22)*(K586/K585-1-IF(G586=1,计算结果!B$16,0))))-IF(AND(计算结果!B$21=0,G586=1),计算结果!B$16,0)</f>
        <v>2.6304785798456631E-2</v>
      </c>
      <c r="I586" s="2">
        <f t="shared" ca="1" si="28"/>
        <v>3.2868547330225586</v>
      </c>
      <c r="J586" s="3">
        <f ca="1">1-I586/MAX(I$2:I586)</f>
        <v>0</v>
      </c>
      <c r="K586" s="21">
        <v>134.62</v>
      </c>
      <c r="L586" s="37">
        <v>1.6999</v>
      </c>
    </row>
    <row r="587" spans="1:12" hidden="1" x14ac:dyDescent="0.15">
      <c r="A587" s="1">
        <v>39967</v>
      </c>
      <c r="B587" s="16">
        <v>2.7618999999999998</v>
      </c>
      <c r="C587" s="3">
        <f t="shared" si="29"/>
        <v>2.2963813474573103E-2</v>
      </c>
      <c r="D587" s="3">
        <f>IFERROR(1-B587/MAX(B$2:B587),0)</f>
        <v>0.28831684188827045</v>
      </c>
      <c r="E587" s="3">
        <f ca="1">IFERROR(B587/AVERAGE(OFFSET(B587,0,0,-计算结果!B$17,1))-1,B587/AVERAGE(OFFSET(B587,0,0,-ROW(),1))-1)</f>
        <v>0.43807707935628781</v>
      </c>
      <c r="F587" s="4" t="str">
        <f ca="1">IF(MONTH(A587)&lt;&gt;MONTH(A588),IF(OR(AND(E587&lt;计算结果!B$18,E587&gt;计算结果!B$19),E587&lt;计算结果!B$20),"买","卖"),F586)</f>
        <v>买</v>
      </c>
      <c r="G587" s="4" t="str">
        <f t="shared" ca="1" si="27"/>
        <v/>
      </c>
      <c r="H587" s="3">
        <f ca="1">IF(F586="买",B587/B586-1,计算结果!B$21*(计算结果!B$22*(B587/B586-1)+(1-计算结果!B$22)*(K587/K586-1-IF(G587=1,计算结果!B$16,0))))-IF(AND(计算结果!B$21=0,G587=1),计算结果!B$16,0)</f>
        <v>2.2963813474573103E-2</v>
      </c>
      <c r="I587" s="2">
        <f t="shared" ca="1" si="28"/>
        <v>3.3623334520297066</v>
      </c>
      <c r="J587" s="3">
        <f ca="1">1-I587/MAX(I$2:I587)</f>
        <v>0</v>
      </c>
      <c r="K587" s="21">
        <v>134.49</v>
      </c>
      <c r="L587" s="37">
        <v>1.7619</v>
      </c>
    </row>
    <row r="588" spans="1:12" hidden="1" x14ac:dyDescent="0.15">
      <c r="A588" s="1">
        <v>39968</v>
      </c>
      <c r="B588" s="16">
        <v>2.7391000000000001</v>
      </c>
      <c r="C588" s="3">
        <f t="shared" si="29"/>
        <v>-8.2551866468734136E-3</v>
      </c>
      <c r="D588" s="3">
        <f>IFERROR(1-B588/MAX(B$2:B588),0)</f>
        <v>0.29419191919191912</v>
      </c>
      <c r="E588" s="3">
        <f ca="1">IFERROR(B588/AVERAGE(OFFSET(B588,0,0,-计算结果!B$17,1))-1,B588/AVERAGE(OFFSET(B588,0,0,-ROW(),1))-1)</f>
        <v>0.42618458207913013</v>
      </c>
      <c r="F588" s="4" t="str">
        <f ca="1">IF(MONTH(A588)&lt;&gt;MONTH(A589),IF(OR(AND(E588&lt;计算结果!B$18,E588&gt;计算结果!B$19),E588&lt;计算结果!B$20),"买","卖"),F587)</f>
        <v>买</v>
      </c>
      <c r="G588" s="4" t="str">
        <f t="shared" ca="1" si="27"/>
        <v/>
      </c>
      <c r="H588" s="3">
        <f ca="1">IF(F587="买",B588/B587-1,计算结果!B$21*(计算结果!B$22*(B588/B587-1)+(1-计算结果!B$22)*(K588/K587-1-IF(G588=1,计算结果!B$16,0))))-IF(AND(计算结果!B$21=0,G588=1),计算结果!B$16,0)</f>
        <v>-8.2551866468734136E-3</v>
      </c>
      <c r="I588" s="2">
        <f t="shared" ca="1" si="28"/>
        <v>3.3345767618141751</v>
      </c>
      <c r="J588" s="3">
        <f ca="1">1-I588/MAX(I$2:I588)</f>
        <v>8.2551866468734136E-3</v>
      </c>
      <c r="K588" s="21">
        <v>134.47999999999999</v>
      </c>
      <c r="L588" s="37">
        <v>1.7391000000000001</v>
      </c>
    </row>
    <row r="589" spans="1:12" hidden="1" x14ac:dyDescent="0.15">
      <c r="A589" s="1">
        <v>39969</v>
      </c>
      <c r="B589" s="16">
        <v>2.7353000000000001</v>
      </c>
      <c r="C589" s="3">
        <f t="shared" si="29"/>
        <v>-1.3873170019349512E-3</v>
      </c>
      <c r="D589" s="3">
        <f>IFERROR(1-B589/MAX(B$2:B589),0)</f>
        <v>0.29517109874252723</v>
      </c>
      <c r="E589" s="3">
        <f ca="1">IFERROR(B589/AVERAGE(OFFSET(B589,0,0,-计算结果!B$17,1))-1,B589/AVERAGE(OFFSET(B589,0,0,-ROW(),1))-1)</f>
        <v>0.424235125274397</v>
      </c>
      <c r="F589" s="4" t="str">
        <f ca="1">IF(MONTH(A589)&lt;&gt;MONTH(A590),IF(OR(AND(E589&lt;计算结果!B$18,E589&gt;计算结果!B$19),E589&lt;计算结果!B$20),"买","卖"),F588)</f>
        <v>买</v>
      </c>
      <c r="G589" s="4" t="str">
        <f t="shared" ca="1" si="27"/>
        <v/>
      </c>
      <c r="H589" s="3">
        <f ca="1">IF(F588="买",B589/B588-1,计算结果!B$21*(计算结果!B$22*(B589/B588-1)+(1-计算结果!B$22)*(K589/K588-1-IF(G589=1,计算结果!B$16,0))))-IF(AND(计算结果!B$21=0,G589=1),计算结果!B$16,0)</f>
        <v>-1.3873170019349512E-3</v>
      </c>
      <c r="I589" s="2">
        <f t="shared" ca="1" si="28"/>
        <v>3.3299506467782529</v>
      </c>
      <c r="J589" s="3">
        <f ca="1">1-I589/MAX(I$2:I589)</f>
        <v>9.6310510880190936E-3</v>
      </c>
      <c r="K589" s="21">
        <v>134.51</v>
      </c>
      <c r="L589" s="37">
        <v>1.7353000000000001</v>
      </c>
    </row>
    <row r="590" spans="1:12" hidden="1" x14ac:dyDescent="0.15">
      <c r="A590" s="1">
        <v>39972</v>
      </c>
      <c r="B590" s="16">
        <v>2.7831999999999999</v>
      </c>
      <c r="C590" s="3">
        <f t="shared" si="29"/>
        <v>1.7511790297225049E-2</v>
      </c>
      <c r="D590" s="3">
        <f>IFERROR(1-B590/MAX(B$2:B590),0)</f>
        <v>0.28282828282828287</v>
      </c>
      <c r="E590" s="3">
        <f ca="1">IFERROR(B590/AVERAGE(OFFSET(B590,0,0,-计算结果!B$17,1))-1,B590/AVERAGE(OFFSET(B590,0,0,-ROW(),1))-1)</f>
        <v>0.44898685610514466</v>
      </c>
      <c r="F590" s="4" t="str">
        <f ca="1">IF(MONTH(A590)&lt;&gt;MONTH(A591),IF(OR(AND(E590&lt;计算结果!B$18,E590&gt;计算结果!B$19),E590&lt;计算结果!B$20),"买","卖"),F589)</f>
        <v>买</v>
      </c>
      <c r="G590" s="4" t="str">
        <f t="shared" ca="1" si="27"/>
        <v/>
      </c>
      <c r="H590" s="3">
        <f ca="1">IF(F589="买",B590/B589-1,计算结果!B$21*(计算结果!B$22*(B590/B589-1)+(1-计算结果!B$22)*(K590/K589-1-IF(G590=1,计算结果!B$16,0))))-IF(AND(计算结果!B$21=0,G590=1),计算结果!B$16,0)</f>
        <v>1.7511790297225049E-2</v>
      </c>
      <c r="I590" s="2">
        <f t="shared" ca="1" si="28"/>
        <v>3.3882640442047425</v>
      </c>
      <c r="J590" s="3">
        <f ca="1">1-I590/MAX(I$2:I590)</f>
        <v>0</v>
      </c>
      <c r="K590" s="21">
        <v>134.46</v>
      </c>
      <c r="L590" s="37">
        <v>1.7831999999999999</v>
      </c>
    </row>
    <row r="591" spans="1:12" hidden="1" x14ac:dyDescent="0.15">
      <c r="A591" s="1">
        <v>39973</v>
      </c>
      <c r="B591" s="16">
        <v>2.8246000000000002</v>
      </c>
      <c r="C591" s="3">
        <f t="shared" si="29"/>
        <v>1.487496407013511E-2</v>
      </c>
      <c r="D591" s="3">
        <f>IFERROR(1-B591/MAX(B$2:B591),0)</f>
        <v>0.27216037930323633</v>
      </c>
      <c r="E591" s="3">
        <f ca="1">IFERROR(B591/AVERAGE(OFFSET(B591,0,0,-计算结果!B$17,1))-1,B591/AVERAGE(OFFSET(B591,0,0,-ROW(),1))-1)</f>
        <v>0.47023346044709524</v>
      </c>
      <c r="F591" s="4" t="str">
        <f ca="1">IF(MONTH(A591)&lt;&gt;MONTH(A592),IF(OR(AND(E591&lt;计算结果!B$18,E591&gt;计算结果!B$19),E591&lt;计算结果!B$20),"买","卖"),F590)</f>
        <v>买</v>
      </c>
      <c r="G591" s="4" t="str">
        <f t="shared" ca="1" si="27"/>
        <v/>
      </c>
      <c r="H591" s="3">
        <f ca="1">IF(F590="买",B591/B590-1,计算结果!B$21*(计算结果!B$22*(B591/B590-1)+(1-计算结果!B$22)*(K591/K590-1-IF(G591=1,计算结果!B$16,0))))-IF(AND(计算结果!B$21=0,G591=1),计算结果!B$16,0)</f>
        <v>1.487496407013511E-2</v>
      </c>
      <c r="I591" s="2">
        <f t="shared" ca="1" si="28"/>
        <v>3.4386643501224188</v>
      </c>
      <c r="J591" s="3">
        <f ca="1">1-I591/MAX(I$2:I591)</f>
        <v>0</v>
      </c>
      <c r="K591" s="21">
        <v>134.38</v>
      </c>
      <c r="L591" s="37">
        <v>1.8246</v>
      </c>
    </row>
    <row r="592" spans="1:12" hidden="1" x14ac:dyDescent="0.15">
      <c r="A592" s="1">
        <v>39974</v>
      </c>
      <c r="B592" s="16">
        <v>2.8543000000000003</v>
      </c>
      <c r="C592" s="3">
        <f t="shared" si="29"/>
        <v>1.0514763152304818E-2</v>
      </c>
      <c r="D592" s="3">
        <f>IFERROR(1-B592/MAX(B$2:B592),0)</f>
        <v>0.2645073180787465</v>
      </c>
      <c r="E592" s="3">
        <f ca="1">IFERROR(B592/AVERAGE(OFFSET(B592,0,0,-计算结果!B$17,1))-1,B592/AVERAGE(OFFSET(B592,0,0,-ROW(),1))-1)</f>
        <v>0.48553825584703669</v>
      </c>
      <c r="F592" s="4" t="str">
        <f ca="1">IF(MONTH(A592)&lt;&gt;MONTH(A593),IF(OR(AND(E592&lt;计算结果!B$18,E592&gt;计算结果!B$19),E592&lt;计算结果!B$20),"买","卖"),F591)</f>
        <v>买</v>
      </c>
      <c r="G592" s="4" t="str">
        <f t="shared" ca="1" si="27"/>
        <v/>
      </c>
      <c r="H592" s="3">
        <f ca="1">IF(F591="买",B592/B591-1,计算结果!B$21*(计算结果!B$22*(B592/B591-1)+(1-计算结果!B$22)*(K592/K591-1-IF(G592=1,计算结果!B$16,0))))-IF(AND(计算结果!B$21=0,G592=1),计算结果!B$16,0)</f>
        <v>1.0514763152304818E-2</v>
      </c>
      <c r="I592" s="2">
        <f t="shared" ca="1" si="28"/>
        <v>3.4748210913242303</v>
      </c>
      <c r="J592" s="3">
        <f ca="1">1-I592/MAX(I$2:I592)</f>
        <v>0</v>
      </c>
      <c r="K592" s="21">
        <v>134.49</v>
      </c>
      <c r="L592" s="37">
        <v>1.8543000000000001</v>
      </c>
    </row>
    <row r="593" spans="1:12" hidden="1" x14ac:dyDescent="0.15">
      <c r="A593" s="1">
        <v>39975</v>
      </c>
      <c r="B593" s="16">
        <v>2.8531</v>
      </c>
      <c r="C593" s="3">
        <f t="shared" si="29"/>
        <v>-4.2041831622474657E-4</v>
      </c>
      <c r="D593" s="3">
        <f>IFERROR(1-B593/MAX(B$2:B593),0)</f>
        <v>0.26481653267367555</v>
      </c>
      <c r="E593" s="3">
        <f ca="1">IFERROR(B593/AVERAGE(OFFSET(B593,0,0,-计算结果!B$17,1))-1,B593/AVERAGE(OFFSET(B593,0,0,-ROW(),1))-1)</f>
        <v>0.48497152993491688</v>
      </c>
      <c r="F593" s="4" t="str">
        <f ca="1">IF(MONTH(A593)&lt;&gt;MONTH(A594),IF(OR(AND(E593&lt;计算结果!B$18,E593&gt;计算结果!B$19),E593&lt;计算结果!B$20),"买","卖"),F592)</f>
        <v>买</v>
      </c>
      <c r="G593" s="4" t="str">
        <f t="shared" ca="1" si="27"/>
        <v/>
      </c>
      <c r="H593" s="3">
        <f ca="1">IF(F592="买",B593/B592-1,计算结果!B$21*(计算结果!B$22*(B593/B592-1)+(1-计算结果!B$22)*(K593/K592-1-IF(G593=1,计算结果!B$16,0))))-IF(AND(计算结果!B$21=0,G593=1),计算结果!B$16,0)</f>
        <v>-4.2041831622474657E-4</v>
      </c>
      <c r="I593" s="2">
        <f t="shared" ca="1" si="28"/>
        <v>3.4733602128918335</v>
      </c>
      <c r="J593" s="3">
        <f ca="1">1-I593/MAX(I$2:I593)</f>
        <v>4.2041831622474657E-4</v>
      </c>
      <c r="K593" s="21">
        <v>134.38999999999999</v>
      </c>
      <c r="L593" s="37">
        <v>1.8531</v>
      </c>
    </row>
    <row r="594" spans="1:12" hidden="1" x14ac:dyDescent="0.15">
      <c r="A594" s="1">
        <v>39976</v>
      </c>
      <c r="B594" s="16">
        <v>2.802</v>
      </c>
      <c r="C594" s="3">
        <f t="shared" si="29"/>
        <v>-1.7910343135536744E-2</v>
      </c>
      <c r="D594" s="3">
        <f>IFERROR(1-B594/MAX(B$2:B594),0)</f>
        <v>0.2779839208410636</v>
      </c>
      <c r="E594" s="3">
        <f ca="1">IFERROR(B594/AVERAGE(OFFSET(B594,0,0,-计算结果!B$17,1))-1,B594/AVERAGE(OFFSET(B594,0,0,-ROW(),1))-1)</f>
        <v>0.45854584594752912</v>
      </c>
      <c r="F594" s="4" t="str">
        <f ca="1">IF(MONTH(A594)&lt;&gt;MONTH(A595),IF(OR(AND(E594&lt;计算结果!B$18,E594&gt;计算结果!B$19),E594&lt;计算结果!B$20),"买","卖"),F593)</f>
        <v>买</v>
      </c>
      <c r="G594" s="4" t="str">
        <f t="shared" ca="1" si="27"/>
        <v/>
      </c>
      <c r="H594" s="3">
        <f ca="1">IF(F593="买",B594/B593-1,计算结果!B$21*(计算结果!B$22*(B594/B593-1)+(1-计算结果!B$22)*(K594/K593-1-IF(G594=1,计算结果!B$16,0))))-IF(AND(计算结果!B$21=0,G594=1),计算结果!B$16,0)</f>
        <v>-1.7910343135536744E-2</v>
      </c>
      <c r="I594" s="2">
        <f t="shared" ca="1" si="28"/>
        <v>3.4111511396456198</v>
      </c>
      <c r="J594" s="3">
        <f ca="1">1-I594/MAX(I$2:I594)</f>
        <v>1.8323231615457458E-2</v>
      </c>
      <c r="K594" s="21">
        <v>134.31</v>
      </c>
      <c r="L594" s="37">
        <v>1.802</v>
      </c>
    </row>
    <row r="595" spans="1:12" hidden="1" x14ac:dyDescent="0.15">
      <c r="A595" s="1">
        <v>39979</v>
      </c>
      <c r="B595" s="16">
        <v>2.8611</v>
      </c>
      <c r="C595" s="3">
        <f t="shared" si="29"/>
        <v>2.1092077087794481E-2</v>
      </c>
      <c r="D595" s="3">
        <f>IFERROR(1-B595/MAX(B$2:B595),0)</f>
        <v>0.26275510204081631</v>
      </c>
      <c r="E595" s="3">
        <f ca="1">IFERROR(B595/AVERAGE(OFFSET(B595,0,0,-计算结果!B$17,1))-1,B595/AVERAGE(OFFSET(B595,0,0,-ROW(),1))-1)</f>
        <v>0.48912012802820248</v>
      </c>
      <c r="F595" s="4" t="str">
        <f ca="1">IF(MONTH(A595)&lt;&gt;MONTH(A596),IF(OR(AND(E595&lt;计算结果!B$18,E595&gt;计算结果!B$19),E595&lt;计算结果!B$20),"买","卖"),F594)</f>
        <v>买</v>
      </c>
      <c r="G595" s="4" t="str">
        <f t="shared" ca="1" si="27"/>
        <v/>
      </c>
      <c r="H595" s="3">
        <f ca="1">IF(F594="买",B595/B594-1,计算结果!B$21*(计算结果!B$22*(B595/B594-1)+(1-计算结果!B$22)*(K595/K594-1-IF(G595=1,计算结果!B$16,0))))-IF(AND(计算结果!B$21=0,G595=1),计算结果!B$16,0)</f>
        <v>2.1092077087794481E-2</v>
      </c>
      <c r="I595" s="2">
        <f t="shared" ca="1" si="28"/>
        <v>3.4830994024411432</v>
      </c>
      <c r="J595" s="3">
        <f ca="1">1-I595/MAX(I$2:I595)</f>
        <v>0</v>
      </c>
      <c r="K595" s="21">
        <v>134.19999999999999</v>
      </c>
      <c r="L595" s="37">
        <v>1.8611</v>
      </c>
    </row>
    <row r="596" spans="1:12" hidden="1" x14ac:dyDescent="0.15">
      <c r="A596" s="1">
        <v>39980</v>
      </c>
      <c r="B596" s="16">
        <v>2.8239000000000001</v>
      </c>
      <c r="C596" s="3">
        <f t="shared" si="29"/>
        <v>-1.3001992240746496E-2</v>
      </c>
      <c r="D596" s="3">
        <f>IFERROR(1-B596/MAX(B$2:B596),0)</f>
        <v>0.27234075448361161</v>
      </c>
      <c r="E596" s="3">
        <f ca="1">IFERROR(B596/AVERAGE(OFFSET(B596,0,0,-计算结果!B$17,1))-1,B596/AVERAGE(OFFSET(B596,0,0,-ROW(),1))-1)</f>
        <v>0.46992861201074154</v>
      </c>
      <c r="F596" s="4" t="str">
        <f ca="1">IF(MONTH(A596)&lt;&gt;MONTH(A597),IF(OR(AND(E596&lt;计算结果!B$18,E596&gt;计算结果!B$19),E596&lt;计算结果!B$20),"买","卖"),F595)</f>
        <v>买</v>
      </c>
      <c r="G596" s="4" t="str">
        <f t="shared" ca="1" si="27"/>
        <v/>
      </c>
      <c r="H596" s="3">
        <f ca="1">IF(F595="买",B596/B595-1,计算结果!B$21*(计算结果!B$22*(B596/B595-1)+(1-计算结果!B$22)*(K596/K595-1-IF(G596=1,计算结果!B$16,0))))-IF(AND(计算结果!B$21=0,G596=1),计算结果!B$16,0)</f>
        <v>-1.3001992240746496E-2</v>
      </c>
      <c r="I596" s="2">
        <f t="shared" ca="1" si="28"/>
        <v>3.4378121710368545</v>
      </c>
      <c r="J596" s="3">
        <f ca="1">1-I596/MAX(I$2:I596)</f>
        <v>1.3001992240746607E-2</v>
      </c>
      <c r="K596" s="21">
        <v>134.19999999999999</v>
      </c>
      <c r="L596" s="37">
        <v>1.8239000000000001</v>
      </c>
    </row>
    <row r="597" spans="1:12" hidden="1" x14ac:dyDescent="0.15">
      <c r="A597" s="1">
        <v>39981</v>
      </c>
      <c r="B597" s="16">
        <v>2.8719999999999999</v>
      </c>
      <c r="C597" s="3">
        <f t="shared" si="29"/>
        <v>1.7033181061652192E-2</v>
      </c>
      <c r="D597" s="3">
        <f>IFERROR(1-B597/MAX(B$2:B597),0)</f>
        <v>0.25994640280354564</v>
      </c>
      <c r="E597" s="3">
        <f ca="1">IFERROR(B597/AVERAGE(OFFSET(B597,0,0,-计算结果!B$17,1))-1,B597/AVERAGE(OFFSET(B597,0,0,-ROW(),1))-1)</f>
        <v>0.49510885157500795</v>
      </c>
      <c r="F597" s="4" t="str">
        <f ca="1">IF(MONTH(A597)&lt;&gt;MONTH(A598),IF(OR(AND(E597&lt;计算结果!B$18,E597&gt;计算结果!B$19),E597&lt;计算结果!B$20),"买","卖"),F596)</f>
        <v>买</v>
      </c>
      <c r="G597" s="4" t="str">
        <f t="shared" ca="1" si="27"/>
        <v/>
      </c>
      <c r="H597" s="3">
        <f ca="1">IF(F596="买",B597/B596-1,计算结果!B$21*(计算结果!B$22*(B597/B596-1)+(1-计算结果!B$22)*(K597/K596-1-IF(G597=1,计算结果!B$16,0))))-IF(AND(计算结果!B$21=0,G597=1),计算结果!B$16,0)</f>
        <v>1.7033181061652192E-2</v>
      </c>
      <c r="I597" s="2">
        <f t="shared" ca="1" si="28"/>
        <v>3.4963690482020771</v>
      </c>
      <c r="J597" s="3">
        <f ca="1">1-I597/MAX(I$2:I597)</f>
        <v>0</v>
      </c>
      <c r="K597" s="21">
        <v>134.28</v>
      </c>
      <c r="L597" s="37">
        <v>1.8720000000000001</v>
      </c>
    </row>
    <row r="598" spans="1:12" hidden="1" x14ac:dyDescent="0.15">
      <c r="A598" s="1">
        <v>39982</v>
      </c>
      <c r="B598" s="16">
        <v>2.8540999999999999</v>
      </c>
      <c r="C598" s="3">
        <f t="shared" si="29"/>
        <v>-6.2325905292479611E-3</v>
      </c>
      <c r="D598" s="3">
        <f>IFERROR(1-B598/MAX(B$2:B598),0)</f>
        <v>0.26455885384456812</v>
      </c>
      <c r="E598" s="3">
        <f ca="1">IFERROR(B598/AVERAGE(OFFSET(B598,0,0,-计算结果!B$17,1))-1,B598/AVERAGE(OFFSET(B598,0,0,-ROW(),1))-1)</f>
        <v>0.48597668044386766</v>
      </c>
      <c r="F598" s="4" t="str">
        <f ca="1">IF(MONTH(A598)&lt;&gt;MONTH(A599),IF(OR(AND(E598&lt;计算结果!B$18,E598&gt;计算结果!B$19),E598&lt;计算结果!B$20),"买","卖"),F597)</f>
        <v>买</v>
      </c>
      <c r="G598" s="4" t="str">
        <f t="shared" ca="1" si="27"/>
        <v/>
      </c>
      <c r="H598" s="3">
        <f ca="1">IF(F597="买",B598/B597-1,计算结果!B$21*(计算结果!B$22*(B598/B597-1)+(1-计算结果!B$22)*(K598/K597-1-IF(G598=1,计算结果!B$16,0))))-IF(AND(计算结果!B$21=0,G598=1),计算结果!B$16,0)</f>
        <v>-6.2325905292479611E-3</v>
      </c>
      <c r="I598" s="2">
        <f t="shared" ca="1" si="28"/>
        <v>3.4745776115854969</v>
      </c>
      <c r="J598" s="3">
        <f ca="1">1-I598/MAX(I$2:I598)</f>
        <v>6.2325905292479611E-3</v>
      </c>
      <c r="K598" s="21">
        <v>134.29</v>
      </c>
      <c r="L598" s="37">
        <v>1.8541000000000001</v>
      </c>
    </row>
    <row r="599" spans="1:12" hidden="1" x14ac:dyDescent="0.15">
      <c r="A599" s="1">
        <v>39983</v>
      </c>
      <c r="B599" s="16">
        <v>2.8411</v>
      </c>
      <c r="C599" s="3">
        <f t="shared" si="29"/>
        <v>-4.5548509162257611E-3</v>
      </c>
      <c r="D599" s="3">
        <f>IFERROR(1-B599/MAX(B$2:B599),0)</f>
        <v>0.2679086786229643</v>
      </c>
      <c r="E599" s="3">
        <f ca="1">IFERROR(B599/AVERAGE(OFFSET(B599,0,0,-计算结果!B$17,1))-1,B599/AVERAGE(OFFSET(B599,0,0,-ROW(),1))-1)</f>
        <v>0.47941054005542316</v>
      </c>
      <c r="F599" s="4" t="str">
        <f ca="1">IF(MONTH(A599)&lt;&gt;MONTH(A600),IF(OR(AND(E599&lt;计算结果!B$18,E599&gt;计算结果!B$19),E599&lt;计算结果!B$20),"买","卖"),F598)</f>
        <v>买</v>
      </c>
      <c r="G599" s="4" t="str">
        <f t="shared" ca="1" si="27"/>
        <v/>
      </c>
      <c r="H599" s="3">
        <f ca="1">IF(F598="买",B599/B598-1,计算结果!B$21*(计算结果!B$22*(B599/B598-1)+(1-计算结果!B$22)*(K599/K598-1-IF(G599=1,计算结果!B$16,0))))-IF(AND(计算结果!B$21=0,G599=1),计算结果!B$16,0)</f>
        <v>-4.5548509162257611E-3</v>
      </c>
      <c r="I599" s="2">
        <f t="shared" ca="1" si="28"/>
        <v>3.4587514285678691</v>
      </c>
      <c r="J599" s="3">
        <f ca="1">1-I599/MAX(I$2:I599)</f>
        <v>1.0759052924791179E-2</v>
      </c>
      <c r="K599" s="21">
        <v>134.22999999999999</v>
      </c>
      <c r="L599" s="37">
        <v>1.8411</v>
      </c>
    </row>
    <row r="600" spans="1:12" hidden="1" x14ac:dyDescent="0.15">
      <c r="A600" s="1">
        <v>39986</v>
      </c>
      <c r="B600" s="16">
        <v>2.8409</v>
      </c>
      <c r="C600" s="3">
        <f t="shared" si="29"/>
        <v>-7.0395269437861785E-5</v>
      </c>
      <c r="D600" s="3">
        <f>IFERROR(1-B600/MAX(B$2:B600),0)</f>
        <v>0.26796021438878581</v>
      </c>
      <c r="E600" s="3">
        <f ca="1">IFERROR(B600/AVERAGE(OFFSET(B600,0,0,-计算结果!B$17,1))-1,B600/AVERAGE(OFFSET(B600,0,0,-ROW(),1))-1)</f>
        <v>0.47955864172943108</v>
      </c>
      <c r="F600" s="4" t="str">
        <f ca="1">IF(MONTH(A600)&lt;&gt;MONTH(A601),IF(OR(AND(E600&lt;计算结果!B$18,E600&gt;计算结果!B$19),E600&lt;计算结果!B$20),"买","卖"),F599)</f>
        <v>买</v>
      </c>
      <c r="G600" s="4" t="str">
        <f t="shared" ca="1" si="27"/>
        <v/>
      </c>
      <c r="H600" s="3">
        <f ca="1">IF(F599="买",B600/B599-1,计算结果!B$21*(计算结果!B$22*(B600/B599-1)+(1-计算结果!B$22)*(K600/K599-1-IF(G600=1,计算结果!B$16,0))))-IF(AND(计算结果!B$21=0,G600=1),计算结果!B$16,0)</f>
        <v>-7.0395269437861785E-5</v>
      </c>
      <c r="I600" s="2">
        <f t="shared" ca="1" si="28"/>
        <v>3.4585079488291366</v>
      </c>
      <c r="J600" s="3">
        <f ca="1">1-I600/MAX(I$2:I600)</f>
        <v>1.0828690807799468E-2</v>
      </c>
      <c r="K600" s="21">
        <v>134.08000000000001</v>
      </c>
      <c r="L600" s="37">
        <v>1.8409</v>
      </c>
    </row>
    <row r="601" spans="1:12" hidden="1" x14ac:dyDescent="0.15">
      <c r="A601" s="1">
        <v>39987</v>
      </c>
      <c r="B601" s="16">
        <v>2.8326000000000002</v>
      </c>
      <c r="C601" s="3">
        <f t="shared" si="29"/>
        <v>-2.9216093491498674E-3</v>
      </c>
      <c r="D601" s="3">
        <f>IFERROR(1-B601/MAX(B$2:B601),0)</f>
        <v>0.27009894867037709</v>
      </c>
      <c r="E601" s="3">
        <f ca="1">IFERROR(B601/AVERAGE(OFFSET(B601,0,0,-计算结果!B$17,1))-1,B601/AVERAGE(OFFSET(B601,0,0,-ROW(),1))-1)</f>
        <v>0.47536486634556407</v>
      </c>
      <c r="F601" s="4" t="str">
        <f ca="1">IF(MONTH(A601)&lt;&gt;MONTH(A602),IF(OR(AND(E601&lt;计算结果!B$18,E601&gt;计算结果!B$19),E601&lt;计算结果!B$20),"买","卖"),F600)</f>
        <v>买</v>
      </c>
      <c r="G601" s="4" t="str">
        <f t="shared" ca="1" si="27"/>
        <v/>
      </c>
      <c r="H601" s="3">
        <f ca="1">IF(F600="买",B601/B600-1,计算结果!B$21*(计算结果!B$22*(B601/B600-1)+(1-计算结果!B$22)*(K601/K600-1-IF(G601=1,计算结果!B$16,0))))-IF(AND(计算结果!B$21=0,G601=1),计算结果!B$16,0)</f>
        <v>-2.9216093491498674E-3</v>
      </c>
      <c r="I601" s="2">
        <f t="shared" ca="1" si="28"/>
        <v>3.4484035396717281</v>
      </c>
      <c r="J601" s="3">
        <f ca="1">1-I601/MAX(I$2:I601)</f>
        <v>1.3718662952646232E-2</v>
      </c>
      <c r="K601" s="21">
        <v>133.94999999999999</v>
      </c>
      <c r="L601" s="37">
        <v>1.8326</v>
      </c>
    </row>
    <row r="602" spans="1:12" hidden="1" x14ac:dyDescent="0.15">
      <c r="A602" s="1">
        <v>39988</v>
      </c>
      <c r="B602" s="16">
        <v>2.8521999999999998</v>
      </c>
      <c r="C602" s="3">
        <f t="shared" si="29"/>
        <v>6.9194379721808641E-3</v>
      </c>
      <c r="D602" s="3">
        <f>IFERROR(1-B602/MAX(B$2:B602),0)</f>
        <v>0.26504844361987223</v>
      </c>
      <c r="E602" s="3">
        <f ca="1">IFERROR(B602/AVERAGE(OFFSET(B602,0,0,-计算结果!B$17,1))-1,B602/AVERAGE(OFFSET(B602,0,0,-ROW(),1))-1)</f>
        <v>0.48555063604671012</v>
      </c>
      <c r="F602" s="4" t="str">
        <f ca="1">IF(MONTH(A602)&lt;&gt;MONTH(A603),IF(OR(AND(E602&lt;计算结果!B$18,E602&gt;计算结果!B$19),E602&lt;计算结果!B$20),"买","卖"),F601)</f>
        <v>买</v>
      </c>
      <c r="G602" s="4" t="str">
        <f t="shared" ca="1" si="27"/>
        <v/>
      </c>
      <c r="H602" s="3">
        <f ca="1">IF(F601="买",B602/B601-1,计算结果!B$21*(计算结果!B$22*(B602/B601-1)+(1-计算结果!B$22)*(K602/K601-1-IF(G602=1,计算结果!B$16,0))))-IF(AND(计算结果!B$21=0,G602=1),计算结果!B$16,0)</f>
        <v>6.9194379721808641E-3</v>
      </c>
      <c r="I602" s="2">
        <f t="shared" ca="1" si="28"/>
        <v>3.4722645540675354</v>
      </c>
      <c r="J602" s="3">
        <f ca="1">1-I602/MAX(I$2:I602)</f>
        <v>6.8941504178275936E-3</v>
      </c>
      <c r="K602" s="21">
        <v>133.65</v>
      </c>
      <c r="L602" s="37">
        <v>1.8522000000000001</v>
      </c>
    </row>
    <row r="603" spans="1:12" hidden="1" x14ac:dyDescent="0.15">
      <c r="A603" s="1">
        <v>39989</v>
      </c>
      <c r="B603" s="16">
        <v>2.8632</v>
      </c>
      <c r="C603" s="3">
        <f t="shared" si="29"/>
        <v>3.8566720426338463E-3</v>
      </c>
      <c r="D603" s="3">
        <f>IFERROR(1-B603/MAX(B$2:B603),0)</f>
        <v>0.2622139764996908</v>
      </c>
      <c r="E603" s="3">
        <f ca="1">IFERROR(B603/AVERAGE(OFFSET(B603,0,0,-计算结果!B$17,1))-1,B603/AVERAGE(OFFSET(B603,0,0,-ROW(),1))-1)</f>
        <v>0.49128135603159828</v>
      </c>
      <c r="F603" s="4" t="str">
        <f ca="1">IF(MONTH(A603)&lt;&gt;MONTH(A604),IF(OR(AND(E603&lt;计算结果!B$18,E603&gt;计算结果!B$19),E603&lt;计算结果!B$20),"买","卖"),F602)</f>
        <v>买</v>
      </c>
      <c r="G603" s="4" t="str">
        <f t="shared" ca="1" si="27"/>
        <v/>
      </c>
      <c r="H603" s="3">
        <f ca="1">IF(F602="买",B603/B602-1,计算结果!B$21*(计算结果!B$22*(B603/B602-1)+(1-计算结果!B$22)*(K603/K602-1-IF(G603=1,计算结果!B$16,0))))-IF(AND(计算结果!B$21=0,G603=1),计算结果!B$16,0)</f>
        <v>3.8566720426338463E-3</v>
      </c>
      <c r="I603" s="2">
        <f t="shared" ca="1" si="28"/>
        <v>3.4856559396978364</v>
      </c>
      <c r="J603" s="3">
        <f ca="1">1-I603/MAX(I$2:I603)</f>
        <v>3.0640668523678194E-3</v>
      </c>
      <c r="K603" s="21">
        <v>133.69</v>
      </c>
      <c r="L603" s="37">
        <v>1.8632</v>
      </c>
    </row>
    <row r="604" spans="1:12" hidden="1" x14ac:dyDescent="0.15">
      <c r="A604" s="1">
        <v>39990</v>
      </c>
      <c r="B604" s="16">
        <v>2.8883000000000001</v>
      </c>
      <c r="C604" s="3">
        <f t="shared" si="29"/>
        <v>8.7664151997766115E-3</v>
      </c>
      <c r="D604" s="3">
        <f>IFERROR(1-B604/MAX(B$2:B604),0)</f>
        <v>0.25574623788909501</v>
      </c>
      <c r="E604" s="3">
        <f ca="1">IFERROR(B604/AVERAGE(OFFSET(B604,0,0,-计算结果!B$17,1))-1,B604/AVERAGE(OFFSET(B604,0,0,-ROW(),1))-1)</f>
        <v>0.5038074332930238</v>
      </c>
      <c r="F604" s="4" t="str">
        <f ca="1">IF(MONTH(A604)&lt;&gt;MONTH(A605),IF(OR(AND(E604&lt;计算结果!B$18,E604&gt;计算结果!B$19),E604&lt;计算结果!B$20),"买","卖"),F603)</f>
        <v>买</v>
      </c>
      <c r="G604" s="4" t="str">
        <f t="shared" ca="1" si="27"/>
        <v/>
      </c>
      <c r="H604" s="3">
        <f ca="1">IF(F603="买",B604/B603-1,计算结果!B$21*(计算结果!B$22*(B604/B603-1)+(1-计算结果!B$22)*(K604/K603-1-IF(G604=1,计算结果!B$16,0))))-IF(AND(计算结果!B$21=0,G604=1),计算结果!B$16,0)</f>
        <v>8.7664151997766115E-3</v>
      </c>
      <c r="I604" s="2">
        <f t="shared" ca="1" si="28"/>
        <v>3.5162126469087953</v>
      </c>
      <c r="J604" s="3">
        <f ca="1">1-I604/MAX(I$2:I604)</f>
        <v>0</v>
      </c>
      <c r="K604" s="21">
        <v>133.72</v>
      </c>
      <c r="L604" s="37">
        <v>1.8883000000000001</v>
      </c>
    </row>
    <row r="605" spans="1:12" hidden="1" x14ac:dyDescent="0.15">
      <c r="A605" s="1">
        <v>39993</v>
      </c>
      <c r="B605" s="16">
        <v>2.9157000000000002</v>
      </c>
      <c r="C605" s="3">
        <f t="shared" si="29"/>
        <v>9.4865491811793046E-3</v>
      </c>
      <c r="D605" s="3">
        <f>IFERROR(1-B605/MAX(B$2:B605),0)</f>
        <v>0.24868583797155219</v>
      </c>
      <c r="E605" s="3">
        <f ca="1">IFERROR(B605/AVERAGE(OFFSET(B605,0,0,-计算结果!B$17,1))-1,B605/AVERAGE(OFFSET(B605,0,0,-ROW(),1))-1)</f>
        <v>0.51755394451949566</v>
      </c>
      <c r="F605" s="4" t="str">
        <f ca="1">IF(MONTH(A605)&lt;&gt;MONTH(A606),IF(OR(AND(E605&lt;计算结果!B$18,E605&gt;计算结果!B$19),E605&lt;计算结果!B$20),"买","卖"),F604)</f>
        <v>买</v>
      </c>
      <c r="G605" s="4" t="str">
        <f t="shared" ca="1" si="27"/>
        <v/>
      </c>
      <c r="H605" s="3">
        <f ca="1">IF(F604="买",B605/B604-1,计算结果!B$21*(计算结果!B$22*(B605/B604-1)+(1-计算结果!B$22)*(K605/K604-1-IF(G605=1,计算结果!B$16,0))))-IF(AND(计算结果!B$21=0,G605=1),计算结果!B$16,0)</f>
        <v>9.4865491811793046E-3</v>
      </c>
      <c r="I605" s="2">
        <f t="shared" ca="1" si="28"/>
        <v>3.5495693711151803</v>
      </c>
      <c r="J605" s="3">
        <f ca="1">1-I605/MAX(I$2:I605)</f>
        <v>0</v>
      </c>
      <c r="K605" s="21">
        <v>133.83000000000001</v>
      </c>
      <c r="L605" s="37">
        <v>1.9157</v>
      </c>
    </row>
    <row r="606" spans="1:12" hidden="1" x14ac:dyDescent="0.15">
      <c r="A606" s="1">
        <v>39994</v>
      </c>
      <c r="B606" s="16">
        <v>2.891</v>
      </c>
      <c r="C606" s="3">
        <f t="shared" si="29"/>
        <v>-8.4713790856398852E-3</v>
      </c>
      <c r="D606" s="3">
        <f>IFERROR(1-B606/MAX(B$2:B606),0)</f>
        <v>0.25505050505050497</v>
      </c>
      <c r="E606" s="3">
        <f ca="1">IFERROR(B606/AVERAGE(OFFSET(B606,0,0,-计算结果!B$17,1))-1,B606/AVERAGE(OFFSET(B606,0,0,-ROW(),1))-1)</f>
        <v>0.50432292652354649</v>
      </c>
      <c r="F606" s="4" t="str">
        <f ca="1">IF(MONTH(A606)&lt;&gt;MONTH(A607),IF(OR(AND(E606&lt;计算结果!B$18,E606&gt;计算结果!B$19),E606&lt;计算结果!B$20),"买","卖"),F605)</f>
        <v>买</v>
      </c>
      <c r="G606" s="4" t="str">
        <f t="shared" ca="1" si="27"/>
        <v/>
      </c>
      <c r="H606" s="3">
        <f ca="1">IF(F605="买",B606/B605-1,计算结果!B$21*(计算结果!B$22*(B606/B605-1)+(1-计算结果!B$22)*(K606/K605-1-IF(G606=1,计算结果!B$16,0))))-IF(AND(计算结果!B$21=0,G606=1),计算结果!B$16,0)</f>
        <v>-8.4713790856398852E-3</v>
      </c>
      <c r="I606" s="2">
        <f t="shared" ca="1" si="28"/>
        <v>3.5194996233816873</v>
      </c>
      <c r="J606" s="3">
        <f ca="1">1-I606/MAX(I$2:I606)</f>
        <v>8.4713790856398852E-3</v>
      </c>
      <c r="K606" s="21">
        <v>134.04</v>
      </c>
      <c r="L606" s="37">
        <v>1.891</v>
      </c>
    </row>
    <row r="607" spans="1:12" hidden="1" x14ac:dyDescent="0.15">
      <c r="A607" s="1">
        <v>39995</v>
      </c>
      <c r="B607" s="16">
        <v>2.9352999999999998</v>
      </c>
      <c r="C607" s="3">
        <f t="shared" si="29"/>
        <v>1.532341750259425E-2</v>
      </c>
      <c r="D607" s="3">
        <f>IFERROR(1-B607/MAX(B$2:B607),0)</f>
        <v>0.24363533292104722</v>
      </c>
      <c r="E607" s="3">
        <f ca="1">IFERROR(B607/AVERAGE(OFFSET(B607,0,0,-计算结果!B$17,1))-1,B607/AVERAGE(OFFSET(B607,0,0,-ROW(),1))-1)</f>
        <v>0.52685934332011142</v>
      </c>
      <c r="F607" s="4" t="str">
        <f ca="1">IF(MONTH(A607)&lt;&gt;MONTH(A608),IF(OR(AND(E607&lt;计算结果!B$18,E607&gt;计算结果!B$19),E607&lt;计算结果!B$20),"买","卖"),F606)</f>
        <v>买</v>
      </c>
      <c r="G607" s="4" t="str">
        <f t="shared" ca="1" si="27"/>
        <v/>
      </c>
      <c r="H607" s="3">
        <f ca="1">IF(F606="买",B607/B606-1,计算结果!B$21*(计算结果!B$22*(B607/B606-1)+(1-计算结果!B$22)*(K607/K606-1-IF(G607=1,计算结果!B$16,0))))-IF(AND(计算结果!B$21=0,G607=1),计算结果!B$16,0)</f>
        <v>1.532341750259425E-2</v>
      </c>
      <c r="I607" s="2">
        <f t="shared" ca="1" si="28"/>
        <v>3.5734303855109881</v>
      </c>
      <c r="J607" s="3">
        <f ca="1">1-I607/MAX(I$2:I607)</f>
        <v>0</v>
      </c>
      <c r="K607" s="21">
        <v>134.02000000000001</v>
      </c>
      <c r="L607" s="37">
        <v>1.9353</v>
      </c>
    </row>
    <row r="608" spans="1:12" hidden="1" x14ac:dyDescent="0.15">
      <c r="A608" s="1">
        <v>39996</v>
      </c>
      <c r="B608" s="16">
        <v>2.9493999999999998</v>
      </c>
      <c r="C608" s="3">
        <f t="shared" si="29"/>
        <v>4.803597587980768E-3</v>
      </c>
      <c r="D608" s="3">
        <f>IFERROR(1-B608/MAX(B$2:B608),0)</f>
        <v>0.24000206143063285</v>
      </c>
      <c r="E608" s="3">
        <f ca="1">IFERROR(B608/AVERAGE(OFFSET(B608,0,0,-计算结果!B$17,1))-1,B608/AVERAGE(OFFSET(B608,0,0,-ROW(),1))-1)</f>
        <v>0.5334481005638223</v>
      </c>
      <c r="F608" s="4" t="str">
        <f ca="1">IF(MONTH(A608)&lt;&gt;MONTH(A609),IF(OR(AND(E608&lt;计算结果!B$18,E608&gt;计算结果!B$19),E608&lt;计算结果!B$20),"买","卖"),F607)</f>
        <v>买</v>
      </c>
      <c r="G608" s="4" t="str">
        <f t="shared" ref="G608:G671" ca="1" si="30">IF(F607&lt;&gt;F608,1,"")</f>
        <v/>
      </c>
      <c r="H608" s="3">
        <f ca="1">IF(F607="买",B608/B607-1,计算结果!B$21*(计算结果!B$22*(B608/B607-1)+(1-计算结果!B$22)*(K608/K607-1-IF(G608=1,计算结果!B$16,0))))-IF(AND(计算结果!B$21=0,G608=1),计算结果!B$16,0)</f>
        <v>4.803597587980768E-3</v>
      </c>
      <c r="I608" s="2">
        <f t="shared" ref="I608:I671" ca="1" si="31">IFERROR(I607*(1+H608),I607)</f>
        <v>3.5905957070916461</v>
      </c>
      <c r="J608" s="3">
        <f ca="1">1-I608/MAX(I$2:I608)</f>
        <v>0</v>
      </c>
      <c r="K608" s="21">
        <v>133.91999999999999</v>
      </c>
      <c r="L608" s="37">
        <v>1.9494</v>
      </c>
    </row>
    <row r="609" spans="1:12" hidden="1" x14ac:dyDescent="0.15">
      <c r="A609" s="1">
        <v>39997</v>
      </c>
      <c r="B609" s="16">
        <v>2.9668999999999999</v>
      </c>
      <c r="C609" s="3">
        <f t="shared" si="29"/>
        <v>5.9334101851225007E-3</v>
      </c>
      <c r="D609" s="3">
        <f>IFERROR(1-B609/MAX(B$2:B609),0)</f>
        <v>0.23549268192125339</v>
      </c>
      <c r="E609" s="3">
        <f ca="1">IFERROR(B609/AVERAGE(OFFSET(B609,0,0,-计算结果!B$17,1))-1,B609/AVERAGE(OFFSET(B609,0,0,-ROW(),1))-1)</f>
        <v>0.54174094091535574</v>
      </c>
      <c r="F609" s="4" t="str">
        <f ca="1">IF(MONTH(A609)&lt;&gt;MONTH(A610),IF(OR(AND(E609&lt;计算结果!B$18,E609&gt;计算结果!B$19),E609&lt;计算结果!B$20),"买","卖"),F608)</f>
        <v>买</v>
      </c>
      <c r="G609" s="4" t="str">
        <f t="shared" ca="1" si="30"/>
        <v/>
      </c>
      <c r="H609" s="3">
        <f ca="1">IF(F608="买",B609/B608-1,计算结果!B$21*(计算结果!B$22*(B609/B608-1)+(1-计算结果!B$22)*(K609/K608-1-IF(G609=1,计算结果!B$16,0))))-IF(AND(计算结果!B$21=0,G609=1),计算结果!B$16,0)</f>
        <v>5.9334101851225007E-3</v>
      </c>
      <c r="I609" s="2">
        <f t="shared" ca="1" si="31"/>
        <v>3.6119001842307608</v>
      </c>
      <c r="J609" s="3">
        <f ca="1">1-I609/MAX(I$2:I609)</f>
        <v>0</v>
      </c>
      <c r="K609" s="21">
        <v>133.94</v>
      </c>
      <c r="L609" s="37">
        <v>1.9669000000000001</v>
      </c>
    </row>
    <row r="610" spans="1:12" hidden="1" x14ac:dyDescent="0.15">
      <c r="A610" s="1">
        <v>40000</v>
      </c>
      <c r="B610" s="16">
        <v>2.9451999999999998</v>
      </c>
      <c r="C610" s="3">
        <f t="shared" si="29"/>
        <v>-7.3140314806701134E-3</v>
      </c>
      <c r="D610" s="3">
        <f>IFERROR(1-B610/MAX(B$2:B610),0)</f>
        <v>0.24108431251288398</v>
      </c>
      <c r="E610" s="3">
        <f ca="1">IFERROR(B610/AVERAGE(OFFSET(B610,0,0,-计算结果!B$17,1))-1,B610/AVERAGE(OFFSET(B610,0,0,-ROW(),1))-1)</f>
        <v>0.5299210416955249</v>
      </c>
      <c r="F610" s="4" t="str">
        <f ca="1">IF(MONTH(A610)&lt;&gt;MONTH(A611),IF(OR(AND(E610&lt;计算结果!B$18,E610&gt;计算结果!B$19),E610&lt;计算结果!B$20),"买","卖"),F609)</f>
        <v>买</v>
      </c>
      <c r="G610" s="4" t="str">
        <f t="shared" ca="1" si="30"/>
        <v/>
      </c>
      <c r="H610" s="3">
        <f ca="1">IF(F609="买",B610/B609-1,计算结果!B$21*(计算结果!B$22*(B610/B609-1)+(1-计算结果!B$22)*(K610/K609-1-IF(G610=1,计算结果!B$16,0))))-IF(AND(计算结果!B$21=0,G610=1),计算结果!B$16,0)</f>
        <v>-7.3140314806701134E-3</v>
      </c>
      <c r="I610" s="2">
        <f t="shared" ca="1" si="31"/>
        <v>3.5854826325782589</v>
      </c>
      <c r="J610" s="3">
        <f ca="1">1-I610/MAX(I$2:I610)</f>
        <v>7.3140314806701134E-3</v>
      </c>
      <c r="K610" s="21">
        <v>133.96</v>
      </c>
      <c r="L610" s="37">
        <v>1.9452</v>
      </c>
    </row>
    <row r="611" spans="1:12" hidden="1" x14ac:dyDescent="0.15">
      <c r="A611" s="1">
        <v>40001</v>
      </c>
      <c r="B611" s="16">
        <v>2.9312</v>
      </c>
      <c r="C611" s="3">
        <f t="shared" si="29"/>
        <v>-4.7534972158087552E-3</v>
      </c>
      <c r="D611" s="3">
        <f>IFERROR(1-B611/MAX(B$2:B611),0)</f>
        <v>0.24469181612038748</v>
      </c>
      <c r="E611" s="3">
        <f ca="1">IFERROR(B611/AVERAGE(OFFSET(B611,0,0,-计算结果!B$17,1))-1,B611/AVERAGE(OFFSET(B611,0,0,-ROW(),1))-1)</f>
        <v>0.52199732918146102</v>
      </c>
      <c r="F611" s="4" t="str">
        <f ca="1">IF(MONTH(A611)&lt;&gt;MONTH(A612),IF(OR(AND(E611&lt;计算结果!B$18,E611&gt;计算结果!B$19),E611&lt;计算结果!B$20),"买","卖"),F610)</f>
        <v>买</v>
      </c>
      <c r="G611" s="4" t="str">
        <f t="shared" ca="1" si="30"/>
        <v/>
      </c>
      <c r="H611" s="3">
        <f ca="1">IF(F610="买",B611/B610-1,计算结果!B$21*(计算结果!B$22*(B611/B610-1)+(1-计算结果!B$22)*(K611/K610-1-IF(G611=1,计算结果!B$16,0))))-IF(AND(计算结果!B$21=0,G611=1),计算结果!B$16,0)</f>
        <v>-4.7534972158087552E-3</v>
      </c>
      <c r="I611" s="2">
        <f t="shared" ca="1" si="31"/>
        <v>3.5684390508669677</v>
      </c>
      <c r="J611" s="3">
        <f ca="1">1-I611/MAX(I$2:I611)</f>
        <v>1.2032761468199094E-2</v>
      </c>
      <c r="K611" s="21">
        <v>134.02000000000001</v>
      </c>
      <c r="L611" s="37">
        <v>1.9312</v>
      </c>
    </row>
    <row r="612" spans="1:12" hidden="1" x14ac:dyDescent="0.15">
      <c r="A612" s="1">
        <v>40002</v>
      </c>
      <c r="B612" s="16">
        <v>2.9610000000000003</v>
      </c>
      <c r="C612" s="3">
        <f t="shared" si="29"/>
        <v>1.0166484716157331E-2</v>
      </c>
      <c r="D612" s="3">
        <f>IFERROR(1-B612/MAX(B$2:B612),0)</f>
        <v>0.2370129870129869</v>
      </c>
      <c r="E612" s="3">
        <f ca="1">IFERROR(B612/AVERAGE(OFFSET(B612,0,0,-计算结果!B$17,1))-1,B612/AVERAGE(OFFSET(B612,0,0,-ROW(),1))-1)</f>
        <v>0.53674190801499999</v>
      </c>
      <c r="F612" s="4" t="str">
        <f ca="1">IF(MONTH(A612)&lt;&gt;MONTH(A613),IF(OR(AND(E612&lt;计算结果!B$18,E612&gt;计算结果!B$19),E612&lt;计算结果!B$20),"买","卖"),F611)</f>
        <v>买</v>
      </c>
      <c r="G612" s="4" t="str">
        <f t="shared" ca="1" si="30"/>
        <v/>
      </c>
      <c r="H612" s="3">
        <f ca="1">IF(F611="买",B612/B611-1,计算结果!B$21*(计算结果!B$22*(B612/B611-1)+(1-计算结果!B$22)*(K612/K611-1-IF(G612=1,计算结果!B$16,0))))-IF(AND(计算结果!B$21=0,G612=1),计算结果!B$16,0)</f>
        <v>1.0166484716157331E-2</v>
      </c>
      <c r="I612" s="2">
        <f t="shared" ca="1" si="31"/>
        <v>3.6047175319381455</v>
      </c>
      <c r="J612" s="3">
        <f ca="1">1-I612/MAX(I$2:I612)</f>
        <v>1.9886076376014472E-3</v>
      </c>
      <c r="K612" s="21">
        <v>133.93</v>
      </c>
      <c r="L612" s="37">
        <v>1.9610000000000001</v>
      </c>
    </row>
    <row r="613" spans="1:12" hidden="1" x14ac:dyDescent="0.15">
      <c r="A613" s="1">
        <v>40003</v>
      </c>
      <c r="B613" s="16">
        <v>3.0430999999999999</v>
      </c>
      <c r="C613" s="3">
        <f t="shared" si="29"/>
        <v>2.7727119216480745E-2</v>
      </c>
      <c r="D613" s="3">
        <f>IFERROR(1-B613/MAX(B$2:B613),0)</f>
        <v>0.21585755514326943</v>
      </c>
      <c r="E613" s="3">
        <f ca="1">IFERROR(B613/AVERAGE(OFFSET(B613,0,0,-计算结果!B$17,1))-1,B613/AVERAGE(OFFSET(B613,0,0,-ROW(),1))-1)</f>
        <v>0.57836712441606219</v>
      </c>
      <c r="F613" s="4" t="str">
        <f ca="1">IF(MONTH(A613)&lt;&gt;MONTH(A614),IF(OR(AND(E613&lt;计算结果!B$18,E613&gt;计算结果!B$19),E613&lt;计算结果!B$20),"买","卖"),F612)</f>
        <v>买</v>
      </c>
      <c r="G613" s="4" t="str">
        <f t="shared" ca="1" si="30"/>
        <v/>
      </c>
      <c r="H613" s="3">
        <f ca="1">IF(F612="买",B613/B612-1,计算结果!B$21*(计算结果!B$22*(B613/B612-1)+(1-计算结果!B$22)*(K613/K612-1-IF(G613=1,计算结果!B$16,0))))-IF(AND(计算结果!B$21=0,G613=1),计算结果!B$16,0)</f>
        <v>2.7727119216480745E-2</v>
      </c>
      <c r="I613" s="2">
        <f t="shared" ca="1" si="31"/>
        <v>3.7046659646879325</v>
      </c>
      <c r="J613" s="3">
        <f ca="1">1-I613/MAX(I$2:I613)</f>
        <v>0</v>
      </c>
      <c r="K613" s="21">
        <v>133.81</v>
      </c>
      <c r="L613" s="37">
        <v>2.0430999999999999</v>
      </c>
    </row>
    <row r="614" spans="1:12" hidden="1" x14ac:dyDescent="0.15">
      <c r="A614" s="1">
        <v>40004</v>
      </c>
      <c r="B614" s="16">
        <v>3.0299</v>
      </c>
      <c r="C614" s="3">
        <f t="shared" si="29"/>
        <v>-4.3376819690447155E-3</v>
      </c>
      <c r="D614" s="3">
        <f>IFERROR(1-B614/MAX(B$2:B614),0)</f>
        <v>0.21925891568748712</v>
      </c>
      <c r="E614" s="3">
        <f ca="1">IFERROR(B614/AVERAGE(OFFSET(B614,0,0,-计算结果!B$17,1))-1,B614/AVERAGE(OFFSET(B614,0,0,-ROW(),1))-1)</f>
        <v>0.57048104648439413</v>
      </c>
      <c r="F614" s="4" t="str">
        <f ca="1">IF(MONTH(A614)&lt;&gt;MONTH(A615),IF(OR(AND(E614&lt;计算结果!B$18,E614&gt;计算结果!B$19),E614&lt;计算结果!B$20),"买","卖"),F613)</f>
        <v>买</v>
      </c>
      <c r="G614" s="4" t="str">
        <f t="shared" ca="1" si="30"/>
        <v/>
      </c>
      <c r="H614" s="3">
        <f ca="1">IF(F613="买",B614/B613-1,计算结果!B$21*(计算结果!B$22*(B614/B613-1)+(1-计算结果!B$22)*(K614/K613-1-IF(G614=1,计算结果!B$16,0))))-IF(AND(计算结果!B$21=0,G614=1),计算结果!B$16,0)</f>
        <v>-4.3376819690447155E-3</v>
      </c>
      <c r="I614" s="2">
        <f t="shared" ca="1" si="31"/>
        <v>3.6885963019315722</v>
      </c>
      <c r="J614" s="3">
        <f ca="1">1-I614/MAX(I$2:I614)</f>
        <v>4.3376819690447155E-3</v>
      </c>
      <c r="K614" s="21">
        <v>133.84</v>
      </c>
      <c r="L614" s="37">
        <v>2.0299</v>
      </c>
    </row>
    <row r="615" spans="1:12" hidden="1" x14ac:dyDescent="0.15">
      <c r="A615" s="1">
        <v>40007</v>
      </c>
      <c r="B615" s="16">
        <v>3.0605000000000002</v>
      </c>
      <c r="C615" s="3">
        <f t="shared" si="29"/>
        <v>1.0099343212647272E-2</v>
      </c>
      <c r="D615" s="3">
        <f>IFERROR(1-B615/MAX(B$2:B615),0)</f>
        <v>0.21137394351680061</v>
      </c>
      <c r="E615" s="3">
        <f ca="1">IFERROR(B615/AVERAGE(OFFSET(B615,0,0,-计算结果!B$17,1))-1,B615/AVERAGE(OFFSET(B615,0,0,-ROW(),1))-1)</f>
        <v>0.585043485666638</v>
      </c>
      <c r="F615" s="4" t="str">
        <f ca="1">IF(MONTH(A615)&lt;&gt;MONTH(A616),IF(OR(AND(E615&lt;计算结果!B$18,E615&gt;计算结果!B$19),E615&lt;计算结果!B$20),"买","卖"),F614)</f>
        <v>买</v>
      </c>
      <c r="G615" s="4" t="str">
        <f t="shared" ca="1" si="30"/>
        <v/>
      </c>
      <c r="H615" s="3">
        <f ca="1">IF(F614="买",B615/B614-1,计算结果!B$21*(计算结果!B$22*(B615/B614-1)+(1-计算结果!B$22)*(K615/K614-1-IF(G615=1,计算结果!B$16,0))))-IF(AND(计算结果!B$21=0,G615=1),计算结果!B$16,0)</f>
        <v>1.0099343212647272E-2</v>
      </c>
      <c r="I615" s="2">
        <f t="shared" ca="1" si="31"/>
        <v>3.7258487019576805</v>
      </c>
      <c r="J615" s="3">
        <f ca="1">1-I615/MAX(I$2:I615)</f>
        <v>0</v>
      </c>
      <c r="K615" s="21">
        <v>133.66</v>
      </c>
      <c r="L615" s="37">
        <v>2.0605000000000002</v>
      </c>
    </row>
    <row r="616" spans="1:12" hidden="1" x14ac:dyDescent="0.15">
      <c r="A616" s="1">
        <v>40008</v>
      </c>
      <c r="B616" s="16">
        <v>3.1225000000000001</v>
      </c>
      <c r="C616" s="3">
        <f t="shared" si="29"/>
        <v>2.02581277569025E-2</v>
      </c>
      <c r="D616" s="3">
        <f>IFERROR(1-B616/MAX(B$2:B616),0)</f>
        <v>0.19539785611214178</v>
      </c>
      <c r="E616" s="3">
        <f ca="1">IFERROR(B616/AVERAGE(OFFSET(B616,0,0,-计算结果!B$17,1))-1,B616/AVERAGE(OFFSET(B616,0,0,-ROW(),1))-1)</f>
        <v>0.61563806181306702</v>
      </c>
      <c r="F616" s="4" t="str">
        <f ca="1">IF(MONTH(A616)&lt;&gt;MONTH(A617),IF(OR(AND(E616&lt;计算结果!B$18,E616&gt;计算结果!B$19),E616&lt;计算结果!B$20),"买","卖"),F615)</f>
        <v>买</v>
      </c>
      <c r="G616" s="4" t="str">
        <f t="shared" ca="1" si="30"/>
        <v/>
      </c>
      <c r="H616" s="3">
        <f ca="1">IF(F615="买",B616/B615-1,计算结果!B$21*(计算结果!B$22*(B616/B615-1)+(1-计算结果!B$22)*(K616/K615-1-IF(G616=1,计算结果!B$16,0))))-IF(AND(计算结果!B$21=0,G616=1),计算结果!B$16,0)</f>
        <v>2.02581277569025E-2</v>
      </c>
      <c r="I616" s="2">
        <f t="shared" ca="1" si="31"/>
        <v>3.8013274209648285</v>
      </c>
      <c r="J616" s="3">
        <f ca="1">1-I616/MAX(I$2:I616)</f>
        <v>0</v>
      </c>
      <c r="K616" s="21">
        <v>133.52000000000001</v>
      </c>
      <c r="L616" s="37">
        <v>2.1225000000000001</v>
      </c>
    </row>
    <row r="617" spans="1:12" hidden="1" x14ac:dyDescent="0.15">
      <c r="A617" s="1">
        <v>40009</v>
      </c>
      <c r="B617" s="16">
        <v>3.1682000000000001</v>
      </c>
      <c r="C617" s="3">
        <f t="shared" si="29"/>
        <v>1.4635708566853589E-2</v>
      </c>
      <c r="D617" s="3">
        <f>IFERROR(1-B617/MAX(B$2:B617),0)</f>
        <v>0.18362193362193358</v>
      </c>
      <c r="E617" s="3">
        <f ca="1">IFERROR(B617/AVERAGE(OFFSET(B617,0,0,-计算结果!B$17,1))-1,B617/AVERAGE(OFFSET(B617,0,0,-ROW(),1))-1)</f>
        <v>0.63772236637627566</v>
      </c>
      <c r="F617" s="4" t="str">
        <f ca="1">IF(MONTH(A617)&lt;&gt;MONTH(A618),IF(OR(AND(E617&lt;计算结果!B$18,E617&gt;计算结果!B$19),E617&lt;计算结果!B$20),"买","卖"),F616)</f>
        <v>买</v>
      </c>
      <c r="G617" s="4" t="str">
        <f t="shared" ca="1" si="30"/>
        <v/>
      </c>
      <c r="H617" s="3">
        <f ca="1">IF(F616="买",B617/B616-1,计算结果!B$21*(计算结果!B$22*(B617/B616-1)+(1-计算结果!B$22)*(K617/K616-1-IF(G617=1,计算结果!B$16,0))))-IF(AND(计算结果!B$21=0,G617=1),计算结果!B$16,0)</f>
        <v>1.4635708566853589E-2</v>
      </c>
      <c r="I617" s="2">
        <f t="shared" ca="1" si="31"/>
        <v>3.8569625412652591</v>
      </c>
      <c r="J617" s="3">
        <f ca="1">1-I617/MAX(I$2:I617)</f>
        <v>0</v>
      </c>
      <c r="K617" s="21">
        <v>133.43</v>
      </c>
      <c r="L617" s="37">
        <v>2.1682000000000001</v>
      </c>
    </row>
    <row r="618" spans="1:12" hidden="1" x14ac:dyDescent="0.15">
      <c r="A618" s="1">
        <v>40010</v>
      </c>
      <c r="B618" s="16">
        <v>3.1718000000000002</v>
      </c>
      <c r="C618" s="3">
        <f t="shared" si="29"/>
        <v>1.1362919007638084E-3</v>
      </c>
      <c r="D618" s="3">
        <f>IFERROR(1-B618/MAX(B$2:B618),0)</f>
        <v>0.18269428983714686</v>
      </c>
      <c r="E618" s="3">
        <f ca="1">IFERROR(B618/AVERAGE(OFFSET(B618,0,0,-计算结果!B$17,1))-1,B618/AVERAGE(OFFSET(B618,0,0,-ROW(),1))-1)</f>
        <v>0.63738796786965524</v>
      </c>
      <c r="F618" s="4" t="str">
        <f ca="1">IF(MONTH(A618)&lt;&gt;MONTH(A619),IF(OR(AND(E618&lt;计算结果!B$18,E618&gt;计算结果!B$19),E618&lt;计算结果!B$20),"买","卖"),F617)</f>
        <v>买</v>
      </c>
      <c r="G618" s="4" t="str">
        <f t="shared" ca="1" si="30"/>
        <v/>
      </c>
      <c r="H618" s="3">
        <f ca="1">IF(F617="买",B618/B617-1,计算结果!B$21*(计算结果!B$22*(B618/B617-1)+(1-计算结果!B$22)*(K618/K617-1-IF(G618=1,计算结果!B$16,0))))-IF(AND(计算结果!B$21=0,G618=1),计算结果!B$16,0)</f>
        <v>1.1362919007638084E-3</v>
      </c>
      <c r="I618" s="2">
        <f t="shared" ca="1" si="31"/>
        <v>3.8613451765624482</v>
      </c>
      <c r="J618" s="3">
        <f ca="1">1-I618/MAX(I$2:I618)</f>
        <v>0</v>
      </c>
      <c r="K618" s="21">
        <v>133.38</v>
      </c>
      <c r="L618" s="37">
        <v>2.1718000000000002</v>
      </c>
    </row>
    <row r="619" spans="1:12" hidden="1" x14ac:dyDescent="0.15">
      <c r="A619" s="1">
        <v>40011</v>
      </c>
      <c r="B619" s="16">
        <v>3.2103999999999999</v>
      </c>
      <c r="C619" s="3">
        <f t="shared" si="29"/>
        <v>1.2169745885616923E-2</v>
      </c>
      <c r="D619" s="3">
        <f>IFERROR(1-B619/MAX(B$2:B619),0)</f>
        <v>0.17274788703360133</v>
      </c>
      <c r="E619" s="3">
        <f ca="1">IFERROR(B619/AVERAGE(OFFSET(B619,0,0,-计算结果!B$17,1))-1,B619/AVERAGE(OFFSET(B619,0,0,-ROW(),1))-1)</f>
        <v>0.65477459535903759</v>
      </c>
      <c r="F619" s="4" t="str">
        <f ca="1">IF(MONTH(A619)&lt;&gt;MONTH(A620),IF(OR(AND(E619&lt;计算结果!B$18,E619&gt;计算结果!B$19),E619&lt;计算结果!B$20),"买","卖"),F618)</f>
        <v>买</v>
      </c>
      <c r="G619" s="4" t="str">
        <f t="shared" ca="1" si="30"/>
        <v/>
      </c>
      <c r="H619" s="3">
        <f ca="1">IF(F618="买",B619/B618-1,计算结果!B$21*(计算结果!B$22*(B619/B618-1)+(1-计算结果!B$22)*(K619/K618-1-IF(G619=1,计算结果!B$16,0))))-IF(AND(计算结果!B$21=0,G619=1),计算结果!B$16,0)</f>
        <v>1.2169745885616923E-2</v>
      </c>
      <c r="I619" s="2">
        <f t="shared" ca="1" si="31"/>
        <v>3.9083367661378658</v>
      </c>
      <c r="J619" s="3">
        <f ca="1">1-I619/MAX(I$2:I619)</f>
        <v>0</v>
      </c>
      <c r="K619" s="21">
        <v>133.09</v>
      </c>
      <c r="L619" s="37">
        <v>2.2103999999999999</v>
      </c>
    </row>
    <row r="620" spans="1:12" hidden="1" x14ac:dyDescent="0.15">
      <c r="A620" s="1">
        <v>40014</v>
      </c>
      <c r="B620" s="16">
        <v>3.2704</v>
      </c>
      <c r="C620" s="3">
        <f t="shared" si="29"/>
        <v>1.8689259905307676E-2</v>
      </c>
      <c r="D620" s="3">
        <f>IFERROR(1-B620/MAX(B$2:B620),0)</f>
        <v>0.15728715728715725</v>
      </c>
      <c r="E620" s="3">
        <f ca="1">IFERROR(B620/AVERAGE(OFFSET(B620,0,0,-计算结果!B$17,1))-1,B620/AVERAGE(OFFSET(B620,0,0,-ROW(),1))-1)</f>
        <v>0.68291885240840045</v>
      </c>
      <c r="F620" s="4" t="str">
        <f ca="1">IF(MONTH(A620)&lt;&gt;MONTH(A621),IF(OR(AND(E620&lt;计算结果!B$18,E620&gt;计算结果!B$19),E620&lt;计算结果!B$20),"买","卖"),F619)</f>
        <v>买</v>
      </c>
      <c r="G620" s="4" t="str">
        <f t="shared" ca="1" si="30"/>
        <v/>
      </c>
      <c r="H620" s="3">
        <f ca="1">IF(F619="买",B620/B619-1,计算结果!B$21*(计算结果!B$22*(B620/B619-1)+(1-计算结果!B$22)*(K620/K619-1-IF(G620=1,计算结果!B$16,0))))-IF(AND(计算结果!B$21=0,G620=1),计算结果!B$16,0)</f>
        <v>1.8689259905307676E-2</v>
      </c>
      <c r="I620" s="2">
        <f t="shared" ca="1" si="31"/>
        <v>3.9813806877576861</v>
      </c>
      <c r="J620" s="3">
        <f ca="1">1-I620/MAX(I$2:I620)</f>
        <v>0</v>
      </c>
      <c r="K620" s="21">
        <v>132.94999999999999</v>
      </c>
      <c r="L620" s="37">
        <v>2.2704</v>
      </c>
    </row>
    <row r="621" spans="1:12" hidden="1" x14ac:dyDescent="0.15">
      <c r="A621" s="1">
        <v>40015</v>
      </c>
      <c r="B621" s="16">
        <v>3.1855000000000002</v>
      </c>
      <c r="C621" s="3">
        <f t="shared" si="29"/>
        <v>-2.5960127201565486E-2</v>
      </c>
      <c r="D621" s="3">
        <f>IFERROR(1-B621/MAX(B$2:B621),0)</f>
        <v>0.17916408987837551</v>
      </c>
      <c r="E621" s="3">
        <f ca="1">IFERROR(B621/AVERAGE(OFFSET(B621,0,0,-计算结果!B$17,1))-1,B621/AVERAGE(OFFSET(B621,0,0,-ROW(),1))-1)</f>
        <v>0.63654920893033684</v>
      </c>
      <c r="F621" s="4" t="str">
        <f ca="1">IF(MONTH(A621)&lt;&gt;MONTH(A622),IF(OR(AND(E621&lt;计算结果!B$18,E621&gt;计算结果!B$19),E621&lt;计算结果!B$20),"买","卖"),F620)</f>
        <v>买</v>
      </c>
      <c r="G621" s="4" t="str">
        <f t="shared" ca="1" si="30"/>
        <v/>
      </c>
      <c r="H621" s="3">
        <f ca="1">IF(F620="买",B621/B620-1,计算结果!B$21*(计算结果!B$22*(B621/B620-1)+(1-计算结果!B$22)*(K621/K620-1-IF(G621=1,计算结果!B$16,0))))-IF(AND(计算结果!B$21=0,G621=1),计算结果!B$16,0)</f>
        <v>-2.5960127201565486E-2</v>
      </c>
      <c r="I621" s="2">
        <f t="shared" ca="1" si="31"/>
        <v>3.8780235386656403</v>
      </c>
      <c r="J621" s="3">
        <f ca="1">1-I621/MAX(I$2:I621)</f>
        <v>2.5960127201565486E-2</v>
      </c>
      <c r="K621" s="21">
        <v>132.91999999999999</v>
      </c>
      <c r="L621" s="37">
        <v>2.1855000000000002</v>
      </c>
    </row>
    <row r="622" spans="1:12" hidden="1" x14ac:dyDescent="0.15">
      <c r="A622" s="1">
        <v>40016</v>
      </c>
      <c r="B622" s="16">
        <v>3.2359</v>
      </c>
      <c r="C622" s="3">
        <f t="shared" si="29"/>
        <v>1.5821692042065516E-2</v>
      </c>
      <c r="D622" s="3">
        <f>IFERROR(1-B622/MAX(B$2:B622),0)</f>
        <v>0.16617707689136252</v>
      </c>
      <c r="E622" s="3">
        <f ca="1">IFERROR(B622/AVERAGE(OFFSET(B622,0,0,-计算结果!B$17,1))-1,B622/AVERAGE(OFFSET(B622,0,0,-ROW(),1))-1)</f>
        <v>0.65937759072093316</v>
      </c>
      <c r="F622" s="4" t="str">
        <f ca="1">IF(MONTH(A622)&lt;&gt;MONTH(A623),IF(OR(AND(E622&lt;计算结果!B$18,E622&gt;计算结果!B$19),E622&lt;计算结果!B$20),"买","卖"),F621)</f>
        <v>买</v>
      </c>
      <c r="G622" s="4" t="str">
        <f t="shared" ca="1" si="30"/>
        <v/>
      </c>
      <c r="H622" s="3">
        <f ca="1">IF(F621="买",B622/B621-1,计算结果!B$21*(计算结果!B$22*(B622/B621-1)+(1-计算结果!B$22)*(K622/K621-1-IF(G622=1,计算结果!B$16,0))))-IF(AND(计算结果!B$21=0,G622=1),计算结果!B$16,0)</f>
        <v>1.5821692042065516E-2</v>
      </c>
      <c r="I622" s="2">
        <f t="shared" ca="1" si="31"/>
        <v>3.9393804328262894</v>
      </c>
      <c r="J622" s="3">
        <f ca="1">1-I622/MAX(I$2:I622)</f>
        <v>1.0549168297455891E-2</v>
      </c>
      <c r="K622" s="21">
        <v>132.94999999999999</v>
      </c>
      <c r="L622" s="37">
        <v>2.2359</v>
      </c>
    </row>
    <row r="623" spans="1:12" hidden="1" x14ac:dyDescent="0.15">
      <c r="A623" s="1">
        <v>40017</v>
      </c>
      <c r="B623" s="16">
        <v>3.2524000000000002</v>
      </c>
      <c r="C623" s="3">
        <f t="shared" si="29"/>
        <v>5.0990450879200289E-3</v>
      </c>
      <c r="D623" s="3">
        <f>IFERROR(1-B623/MAX(B$2:B623),0)</f>
        <v>0.16192537621109038</v>
      </c>
      <c r="E623" s="3">
        <f ca="1">IFERROR(B623/AVERAGE(OFFSET(B623,0,0,-计算结果!B$17,1))-1,B623/AVERAGE(OFFSET(B623,0,0,-ROW(),1))-1)</f>
        <v>0.6644121284489739</v>
      </c>
      <c r="F623" s="4" t="str">
        <f ca="1">IF(MONTH(A623)&lt;&gt;MONTH(A624),IF(OR(AND(E623&lt;计算结果!B$18,E623&gt;计算结果!B$19),E623&lt;计算结果!B$20),"买","卖"),F622)</f>
        <v>买</v>
      </c>
      <c r="G623" s="4" t="str">
        <f t="shared" ca="1" si="30"/>
        <v/>
      </c>
      <c r="H623" s="3">
        <f ca="1">IF(F622="买",B623/B622-1,计算结果!B$21*(计算结果!B$22*(B623/B622-1)+(1-计算结果!B$22)*(K623/K622-1-IF(G623=1,计算结果!B$16,0))))-IF(AND(计算结果!B$21=0,G623=1),计算结果!B$16,0)</f>
        <v>5.0990450879200289E-3</v>
      </c>
      <c r="I623" s="2">
        <f t="shared" ca="1" si="31"/>
        <v>3.9594675112717406</v>
      </c>
      <c r="J623" s="3">
        <f ca="1">1-I623/MAX(I$2:I623)</f>
        <v>5.5039138943246968E-3</v>
      </c>
      <c r="K623" s="21">
        <v>132.94</v>
      </c>
      <c r="L623" s="37">
        <v>2.2524000000000002</v>
      </c>
    </row>
    <row r="624" spans="1:12" hidden="1" x14ac:dyDescent="0.15">
      <c r="A624" s="1">
        <v>40018</v>
      </c>
      <c r="B624" s="16">
        <v>3.2138</v>
      </c>
      <c r="C624" s="3">
        <f t="shared" si="29"/>
        <v>-1.1868158898044601E-2</v>
      </c>
      <c r="D624" s="3">
        <f>IFERROR(1-B624/MAX(B$2:B624),0)</f>
        <v>0.17187177901463613</v>
      </c>
      <c r="E624" s="3">
        <f ca="1">IFERROR(B624/AVERAGE(OFFSET(B624,0,0,-计算结果!B$17,1))-1,B624/AVERAGE(OFFSET(B624,0,0,-ROW(),1))-1)</f>
        <v>0.64155505107831923</v>
      </c>
      <c r="F624" s="4" t="str">
        <f ca="1">IF(MONTH(A624)&lt;&gt;MONTH(A625),IF(OR(AND(E624&lt;计算结果!B$18,E624&gt;计算结果!B$19),E624&lt;计算结果!B$20),"买","卖"),F623)</f>
        <v>买</v>
      </c>
      <c r="G624" s="4" t="str">
        <f t="shared" ca="1" si="30"/>
        <v/>
      </c>
      <c r="H624" s="3">
        <f ca="1">IF(F623="买",B624/B623-1,计算结果!B$21*(计算结果!B$22*(B624/B623-1)+(1-计算结果!B$22)*(K624/K623-1-IF(G624=1,计算结果!B$16,0))))-IF(AND(计算结果!B$21=0,G624=1),计算结果!B$16,0)</f>
        <v>-1.1868158898044601E-2</v>
      </c>
      <c r="I624" s="2">
        <f t="shared" ca="1" si="31"/>
        <v>3.9124759216963225</v>
      </c>
      <c r="J624" s="3">
        <f ca="1">1-I624/MAX(I$2:I624)</f>
        <v>1.7306751467710213E-2</v>
      </c>
      <c r="K624" s="21">
        <v>132.88999999999999</v>
      </c>
      <c r="L624" s="37">
        <v>2.2138</v>
      </c>
    </row>
    <row r="625" spans="1:12" hidden="1" x14ac:dyDescent="0.15">
      <c r="A625" s="1">
        <v>40021</v>
      </c>
      <c r="B625" s="16">
        <v>3.2566000000000002</v>
      </c>
      <c r="C625" s="3">
        <f t="shared" si="29"/>
        <v>1.3317567988051504E-2</v>
      </c>
      <c r="D625" s="3">
        <f>IFERROR(1-B625/MAX(B$2:B625),0)</f>
        <v>0.16084312512883936</v>
      </c>
      <c r="E625" s="3">
        <f ca="1">IFERROR(B625/AVERAGE(OFFSET(B625,0,0,-计算结果!B$17,1))-1,B625/AVERAGE(OFFSET(B625,0,0,-ROW(),1))-1)</f>
        <v>0.65959755115168095</v>
      </c>
      <c r="F625" s="4" t="str">
        <f ca="1">IF(MONTH(A625)&lt;&gt;MONTH(A626),IF(OR(AND(E625&lt;计算结果!B$18,E625&gt;计算结果!B$19),E625&lt;计算结果!B$20),"买","卖"),F624)</f>
        <v>买</v>
      </c>
      <c r="G625" s="4" t="str">
        <f t="shared" ca="1" si="30"/>
        <v/>
      </c>
      <c r="H625" s="3">
        <f ca="1">IF(F624="买",B625/B624-1,计算结果!B$21*(计算结果!B$22*(B625/B624-1)+(1-计算结果!B$22)*(K625/K624-1-IF(G625=1,计算结果!B$16,0))))-IF(AND(计算结果!B$21=0,G625=1),计算结果!B$16,0)</f>
        <v>1.3317567988051504E-2</v>
      </c>
      <c r="I625" s="2">
        <f t="shared" ca="1" si="31"/>
        <v>3.9645805857851277</v>
      </c>
      <c r="J625" s="3">
        <f ca="1">1-I625/MAX(I$2:I625)</f>
        <v>4.2196673189822675E-3</v>
      </c>
      <c r="K625" s="21">
        <v>132.93</v>
      </c>
      <c r="L625" s="37">
        <v>2.2566000000000002</v>
      </c>
    </row>
    <row r="626" spans="1:12" hidden="1" x14ac:dyDescent="0.15">
      <c r="A626" s="1">
        <v>40022</v>
      </c>
      <c r="B626" s="16">
        <v>3.2959000000000001</v>
      </c>
      <c r="C626" s="3">
        <f t="shared" si="29"/>
        <v>1.2067800773813087E-2</v>
      </c>
      <c r="D626" s="3">
        <f>IFERROR(1-B626/MAX(B$2:B626),0)</f>
        <v>0.15071634714491855</v>
      </c>
      <c r="E626" s="3">
        <f ca="1">IFERROR(B626/AVERAGE(OFFSET(B626,0,0,-计算结果!B$17,1))-1,B626/AVERAGE(OFFSET(B626,0,0,-ROW(),1))-1)</f>
        <v>0.67559514787210473</v>
      </c>
      <c r="F626" s="4" t="str">
        <f ca="1">IF(MONTH(A626)&lt;&gt;MONTH(A627),IF(OR(AND(E626&lt;计算结果!B$18,E626&gt;计算结果!B$19),E626&lt;计算结果!B$20),"买","卖"),F625)</f>
        <v>买</v>
      </c>
      <c r="G626" s="4" t="str">
        <f t="shared" ca="1" si="30"/>
        <v/>
      </c>
      <c r="H626" s="3">
        <f ca="1">IF(F625="买",B626/B625-1,计算结果!B$21*(计算结果!B$22*(B626/B625-1)+(1-计算结果!B$22)*(K626/K625-1-IF(G626=1,计算结果!B$16,0))))-IF(AND(计算结果!B$21=0,G626=1),计算结果!B$16,0)</f>
        <v>1.2067800773813087E-2</v>
      </c>
      <c r="I626" s="2">
        <f t="shared" ca="1" si="31"/>
        <v>4.01242435444611</v>
      </c>
      <c r="J626" s="3">
        <f ca="1">1-I626/MAX(I$2:I626)</f>
        <v>0</v>
      </c>
      <c r="K626" s="21">
        <v>132.79</v>
      </c>
      <c r="L626" s="37">
        <v>2.2959000000000001</v>
      </c>
    </row>
    <row r="627" spans="1:12" hidden="1" x14ac:dyDescent="0.15">
      <c r="A627" s="1">
        <v>40023</v>
      </c>
      <c r="B627" s="16">
        <v>3.1415000000000002</v>
      </c>
      <c r="C627" s="3">
        <f t="shared" si="29"/>
        <v>-4.6846081495190983E-2</v>
      </c>
      <c r="D627" s="3">
        <f>IFERROR(1-B627/MAX(B$2:B627),0)</f>
        <v>0.19050195835910111</v>
      </c>
      <c r="E627" s="3">
        <f ca="1">IFERROR(B627/AVERAGE(OFFSET(B627,0,0,-计算结果!B$17,1))-1,B627/AVERAGE(OFFSET(B627,0,0,-ROW(),1))-1)</f>
        <v>0.59352201985709829</v>
      </c>
      <c r="F627" s="4" t="str">
        <f ca="1">IF(MONTH(A627)&lt;&gt;MONTH(A628),IF(OR(AND(E627&lt;计算结果!B$18,E627&gt;计算结果!B$19),E627&lt;计算结果!B$20),"买","卖"),F626)</f>
        <v>买</v>
      </c>
      <c r="G627" s="4" t="str">
        <f t="shared" ca="1" si="30"/>
        <v/>
      </c>
      <c r="H627" s="3">
        <f ca="1">IF(F626="买",B627/B626-1,计算结果!B$21*(计算结果!B$22*(B627/B626-1)+(1-计算结果!B$22)*(K627/K626-1-IF(G627=1,计算结果!B$16,0))))-IF(AND(计算结果!B$21=0,G627=1),计算结果!B$16,0)</f>
        <v>-4.6846081495190983E-2</v>
      </c>
      <c r="I627" s="2">
        <f t="shared" ca="1" si="31"/>
        <v>3.8244579961444383</v>
      </c>
      <c r="J627" s="3">
        <f ca="1">1-I627/MAX(I$2:I627)</f>
        <v>4.6846081495190983E-2</v>
      </c>
      <c r="K627" s="21">
        <v>132.47</v>
      </c>
      <c r="L627" s="37">
        <v>2.1415000000000002</v>
      </c>
    </row>
    <row r="628" spans="1:12" hidden="1" x14ac:dyDescent="0.15">
      <c r="A628" s="1">
        <v>40024</v>
      </c>
      <c r="B628" s="16">
        <v>3.1377999999999999</v>
      </c>
      <c r="C628" s="3">
        <f t="shared" si="29"/>
        <v>-1.1777813146587324E-3</v>
      </c>
      <c r="D628" s="3">
        <f>IFERROR(1-B628/MAX(B$2:B628),0)</f>
        <v>0.19145537002679858</v>
      </c>
      <c r="E628" s="3">
        <f ca="1">IFERROR(B628/AVERAGE(OFFSET(B628,0,0,-计算结果!B$17,1))-1,B628/AVERAGE(OFFSET(B628,0,0,-ROW(),1))-1)</f>
        <v>0.58824958588072618</v>
      </c>
      <c r="F628" s="4" t="str">
        <f ca="1">IF(MONTH(A628)&lt;&gt;MONTH(A629),IF(OR(AND(E628&lt;计算结果!B$18,E628&gt;计算结果!B$19),E628&lt;计算结果!B$20),"买","卖"),F627)</f>
        <v>买</v>
      </c>
      <c r="G628" s="4" t="str">
        <f t="shared" ca="1" si="30"/>
        <v/>
      </c>
      <c r="H628" s="3">
        <f ca="1">IF(F627="买",B628/B627-1,计算结果!B$21*(计算结果!B$22*(B628/B627-1)+(1-计算结果!B$22)*(K628/K627-1-IF(G628=1,计算结果!B$16,0))))-IF(AND(计算结果!B$21=0,G628=1),计算结果!B$16,0)</f>
        <v>-1.1777813146587324E-3</v>
      </c>
      <c r="I628" s="2">
        <f t="shared" ca="1" si="31"/>
        <v>3.8199536209778824</v>
      </c>
      <c r="J628" s="3">
        <f ca="1">1-I628/MAX(I$2:I628)</f>
        <v>4.7968688370399692E-2</v>
      </c>
      <c r="K628" s="21">
        <v>132.22999999999999</v>
      </c>
      <c r="L628" s="37">
        <v>2.1377999999999999</v>
      </c>
    </row>
    <row r="629" spans="1:12" hidden="1" x14ac:dyDescent="0.15">
      <c r="A629" s="1">
        <v>40025</v>
      </c>
      <c r="B629" s="16">
        <v>3.1989000000000001</v>
      </c>
      <c r="C629" s="3">
        <f t="shared" si="29"/>
        <v>1.9472241698005099E-2</v>
      </c>
      <c r="D629" s="3">
        <f>IFERROR(1-B629/MAX(B$2:B629),0)</f>
        <v>0.17571119356833631</v>
      </c>
      <c r="E629" s="3">
        <f ca="1">IFERROR(B629/AVERAGE(OFFSET(B629,0,0,-计算结果!B$17,1))-1,B629/AVERAGE(OFFSET(B629,0,0,-ROW(),1))-1)</f>
        <v>0.61582186622006763</v>
      </c>
      <c r="F629" s="4" t="str">
        <f ca="1">IF(MONTH(A629)&lt;&gt;MONTH(A630),IF(OR(AND(E629&lt;计算结果!B$18,E629&gt;计算结果!B$19),E629&lt;计算结果!B$20),"买","卖"),F628)</f>
        <v>买</v>
      </c>
      <c r="G629" s="4" t="str">
        <f t="shared" ca="1" si="30"/>
        <v/>
      </c>
      <c r="H629" s="3">
        <f ca="1">IF(F628="买",B629/B628-1,计算结果!B$21*(计算结果!B$22*(B629/B628-1)+(1-计算结果!B$22)*(K629/K628-1-IF(G629=1,计算结果!B$16,0))))-IF(AND(计算结果!B$21=0,G629=1),计算结果!B$16,0)</f>
        <v>1.9472241698005099E-2</v>
      </c>
      <c r="I629" s="2">
        <f t="shared" ca="1" si="31"/>
        <v>3.8943366811607336</v>
      </c>
      <c r="J629" s="3">
        <f ca="1">1-I629/MAX(I$2:I629)</f>
        <v>2.943050456627927E-2</v>
      </c>
      <c r="K629" s="21">
        <v>131.97</v>
      </c>
      <c r="L629" s="37">
        <v>2.1989000000000001</v>
      </c>
    </row>
    <row r="630" spans="1:12" hidden="1" x14ac:dyDescent="0.15">
      <c r="A630" s="1">
        <v>40028</v>
      </c>
      <c r="B630" s="16">
        <v>3.2706</v>
      </c>
      <c r="C630" s="3">
        <f t="shared" si="29"/>
        <v>2.241395479696151E-2</v>
      </c>
      <c r="D630" s="3">
        <f>IFERROR(1-B630/MAX(B$2:B630),0)</f>
        <v>0.15723562152133574</v>
      </c>
      <c r="E630" s="3">
        <f ca="1">IFERROR(B630/AVERAGE(OFFSET(B630,0,0,-计算结果!B$17,1))-1,B630/AVERAGE(OFFSET(B630,0,0,-ROW(),1))-1)</f>
        <v>0.64844174390278031</v>
      </c>
      <c r="F630" s="4" t="str">
        <f ca="1">IF(MONTH(A630)&lt;&gt;MONTH(A631),IF(OR(AND(E630&lt;计算结果!B$18,E630&gt;计算结果!B$19),E630&lt;计算结果!B$20),"买","卖"),F629)</f>
        <v>买</v>
      </c>
      <c r="G630" s="4" t="str">
        <f t="shared" ca="1" si="30"/>
        <v/>
      </c>
      <c r="H630" s="3">
        <f ca="1">IF(F629="买",B630/B629-1,计算结果!B$21*(计算结果!B$22*(B630/B629-1)+(1-计算结果!B$22)*(K630/K629-1-IF(G630=1,计算结果!B$16,0))))-IF(AND(计算结果!B$21=0,G630=1),计算结果!B$16,0)</f>
        <v>2.241395479696151E-2</v>
      </c>
      <c r="I630" s="2">
        <f t="shared" ca="1" si="31"/>
        <v>3.9816241674964195</v>
      </c>
      <c r="J630" s="3">
        <f ca="1">1-I630/MAX(I$2:I630)</f>
        <v>7.6762037683181239E-3</v>
      </c>
      <c r="K630" s="21">
        <v>131.63</v>
      </c>
      <c r="L630" s="37">
        <v>2.2706</v>
      </c>
    </row>
    <row r="631" spans="1:12" hidden="1" x14ac:dyDescent="0.15">
      <c r="A631" s="1">
        <v>40029</v>
      </c>
      <c r="B631" s="16">
        <v>3.3384</v>
      </c>
      <c r="C631" s="3">
        <f t="shared" si="29"/>
        <v>2.0730141258484602E-2</v>
      </c>
      <c r="D631" s="3">
        <f>IFERROR(1-B631/MAX(B$2:B631),0)</f>
        <v>0.13976499690785404</v>
      </c>
      <c r="E631" s="3">
        <f ca="1">IFERROR(B631/AVERAGE(OFFSET(B631,0,0,-计算结果!B$17,1))-1,B631/AVERAGE(OFFSET(B631,0,0,-ROW(),1))-1)</f>
        <v>0.67840074422789476</v>
      </c>
      <c r="F631" s="4" t="str">
        <f ca="1">IF(MONTH(A631)&lt;&gt;MONTH(A632),IF(OR(AND(E631&lt;计算结果!B$18,E631&gt;计算结果!B$19),E631&lt;计算结果!B$20),"买","卖"),F630)</f>
        <v>买</v>
      </c>
      <c r="G631" s="4" t="str">
        <f t="shared" ca="1" si="30"/>
        <v/>
      </c>
      <c r="H631" s="3">
        <f ca="1">IF(F630="买",B631/B630-1,计算结果!B$21*(计算结果!B$22*(B631/B630-1)+(1-计算结果!B$22)*(K631/K630-1-IF(G631=1,计算结果!B$16,0))))-IF(AND(计算结果!B$21=0,G631=1),计算结果!B$16,0)</f>
        <v>2.0730141258484602E-2</v>
      </c>
      <c r="I631" s="2">
        <f t="shared" ca="1" si="31"/>
        <v>4.064163798926816</v>
      </c>
      <c r="J631" s="3">
        <f ca="1">1-I631/MAX(I$2:I631)</f>
        <v>0</v>
      </c>
      <c r="K631" s="21">
        <v>131.44999999999999</v>
      </c>
      <c r="L631" s="37">
        <v>2.3384</v>
      </c>
    </row>
    <row r="632" spans="1:12" hidden="1" x14ac:dyDescent="0.15">
      <c r="A632" s="1">
        <v>40030</v>
      </c>
      <c r="B632" s="16">
        <v>3.3788</v>
      </c>
      <c r="C632" s="3">
        <f t="shared" si="29"/>
        <v>1.2101605559549533E-2</v>
      </c>
      <c r="D632" s="3">
        <f>IFERROR(1-B632/MAX(B$2:B632),0)</f>
        <v>0.12935477221191505</v>
      </c>
      <c r="E632" s="3">
        <f ca="1">IFERROR(B632/AVERAGE(OFFSET(B632,0,0,-计算结果!B$17,1))-1,B632/AVERAGE(OFFSET(B632,0,0,-ROW(),1))-1)</f>
        <v>0.69431225048028145</v>
      </c>
      <c r="F632" s="4" t="str">
        <f ca="1">IF(MONTH(A632)&lt;&gt;MONTH(A633),IF(OR(AND(E632&lt;计算结果!B$18,E632&gt;计算结果!B$19),E632&lt;计算结果!B$20),"买","卖"),F631)</f>
        <v>买</v>
      </c>
      <c r="G632" s="4" t="str">
        <f t="shared" ca="1" si="30"/>
        <v/>
      </c>
      <c r="H632" s="3">
        <f ca="1">IF(F631="买",B632/B631-1,计算结果!B$21*(计算结果!B$22*(B632/B631-1)+(1-计算结果!B$22)*(K632/K631-1-IF(G632=1,计算结果!B$16,0))))-IF(AND(计算结果!B$21=0,G632=1),计算结果!B$16,0)</f>
        <v>1.2101605559549533E-2</v>
      </c>
      <c r="I632" s="2">
        <f t="shared" ca="1" si="31"/>
        <v>4.1133467061508284</v>
      </c>
      <c r="J632" s="3">
        <f ca="1">1-I632/MAX(I$2:I632)</f>
        <v>0</v>
      </c>
      <c r="K632" s="21">
        <v>131.53</v>
      </c>
      <c r="L632" s="37">
        <v>2.3788</v>
      </c>
    </row>
    <row r="633" spans="1:12" hidden="1" x14ac:dyDescent="0.15">
      <c r="A633" s="1">
        <v>40031</v>
      </c>
      <c r="B633" s="16">
        <v>3.4171999999999998</v>
      </c>
      <c r="C633" s="3">
        <f t="shared" si="29"/>
        <v>1.1364981650289874E-2</v>
      </c>
      <c r="D633" s="3">
        <f>IFERROR(1-B633/MAX(B$2:B633),0)</f>
        <v>0.11945990517419092</v>
      </c>
      <c r="E633" s="3">
        <f ca="1">IFERROR(B633/AVERAGE(OFFSET(B633,0,0,-计算结果!B$17,1))-1,B633/AVERAGE(OFFSET(B633,0,0,-ROW(),1))-1)</f>
        <v>0.70887880041169682</v>
      </c>
      <c r="F633" s="4" t="str">
        <f ca="1">IF(MONTH(A633)&lt;&gt;MONTH(A634),IF(OR(AND(E633&lt;计算结果!B$18,E633&gt;计算结果!B$19),E633&lt;计算结果!B$20),"买","卖"),F632)</f>
        <v>买</v>
      </c>
      <c r="G633" s="4" t="str">
        <f t="shared" ca="1" si="30"/>
        <v/>
      </c>
      <c r="H633" s="3">
        <f ca="1">IF(F632="买",B633/B632-1,计算结果!B$21*(计算结果!B$22*(B633/B632-1)+(1-计算结果!B$22)*(K633/K632-1-IF(G633=1,计算结果!B$16,0))))-IF(AND(计算结果!B$21=0,G633=1),计算结果!B$16,0)</f>
        <v>1.1364981650289874E-2</v>
      </c>
      <c r="I633" s="2">
        <f t="shared" ca="1" si="31"/>
        <v>4.1600948159875131</v>
      </c>
      <c r="J633" s="3">
        <f ca="1">1-I633/MAX(I$2:I633)</f>
        <v>0</v>
      </c>
      <c r="K633" s="21">
        <v>131.84</v>
      </c>
      <c r="L633" s="37">
        <v>2.4171999999999998</v>
      </c>
    </row>
    <row r="634" spans="1:12" hidden="1" x14ac:dyDescent="0.15">
      <c r="A634" s="1">
        <v>40032</v>
      </c>
      <c r="B634" s="16">
        <v>3.3618000000000001</v>
      </c>
      <c r="C634" s="3">
        <f t="shared" si="29"/>
        <v>-1.6212103476530348E-2</v>
      </c>
      <c r="D634" s="3">
        <f>IFERROR(1-B634/MAX(B$2:B634),0)</f>
        <v>0.13373531230674085</v>
      </c>
      <c r="E634" s="3">
        <f ca="1">IFERROR(B634/AVERAGE(OFFSET(B634,0,0,-计算结果!B$17,1))-1,B634/AVERAGE(OFFSET(B634,0,0,-ROW(),1))-1)</f>
        <v>0.67687673795981351</v>
      </c>
      <c r="F634" s="4" t="str">
        <f ca="1">IF(MONTH(A634)&lt;&gt;MONTH(A635),IF(OR(AND(E634&lt;计算结果!B$18,E634&gt;计算结果!B$19),E634&lt;计算结果!B$20),"买","卖"),F633)</f>
        <v>买</v>
      </c>
      <c r="G634" s="4" t="str">
        <f t="shared" ca="1" si="30"/>
        <v/>
      </c>
      <c r="H634" s="3">
        <f ca="1">IF(F633="买",B634/B633-1,计算结果!B$21*(计算结果!B$22*(B634/B633-1)+(1-计算结果!B$22)*(K634/K633-1-IF(G634=1,计算结果!B$16,0))))-IF(AND(计算结果!B$21=0,G634=1),计算结果!B$16,0)</f>
        <v>-1.6212103476530348E-2</v>
      </c>
      <c r="I634" s="2">
        <f t="shared" ca="1" si="31"/>
        <v>4.0926509283585464</v>
      </c>
      <c r="J634" s="3">
        <f ca="1">1-I634/MAX(I$2:I634)</f>
        <v>1.6212103476530237E-2</v>
      </c>
      <c r="K634" s="21">
        <v>132.04</v>
      </c>
      <c r="L634" s="37">
        <v>2.3618000000000001</v>
      </c>
    </row>
    <row r="635" spans="1:12" hidden="1" x14ac:dyDescent="0.15">
      <c r="A635" s="1">
        <v>40035</v>
      </c>
      <c r="B635" s="16">
        <v>3.3959999999999999</v>
      </c>
      <c r="C635" s="3">
        <f t="shared" si="29"/>
        <v>1.0173121542031094E-2</v>
      </c>
      <c r="D635" s="3">
        <f>IFERROR(1-B635/MAX(B$2:B635),0)</f>
        <v>0.12492269635126774</v>
      </c>
      <c r="E635" s="3">
        <f ca="1">IFERROR(B635/AVERAGE(OFFSET(B635,0,0,-计算结果!B$17,1))-1,B635/AVERAGE(OFFSET(B635,0,0,-ROW(),1))-1)</f>
        <v>0.68973282569355132</v>
      </c>
      <c r="F635" s="4" t="str">
        <f ca="1">IF(MONTH(A635)&lt;&gt;MONTH(A636),IF(OR(AND(E635&lt;计算结果!B$18,E635&gt;计算结果!B$19),E635&lt;计算结果!B$20),"买","卖"),F634)</f>
        <v>买</v>
      </c>
      <c r="G635" s="4" t="str">
        <f t="shared" ca="1" si="30"/>
        <v/>
      </c>
      <c r="H635" s="3">
        <f ca="1">IF(F634="买",B635/B634-1,计算结果!B$21*(计算结果!B$22*(B635/B634-1)+(1-计算结果!B$22)*(K635/K634-1-IF(G635=1,计算结果!B$16,0))))-IF(AND(计算结果!B$21=0,G635=1),计算结果!B$16,0)</f>
        <v>1.0173121542031094E-2</v>
      </c>
      <c r="I635" s="2">
        <f t="shared" ca="1" si="31"/>
        <v>4.1342859636818439</v>
      </c>
      <c r="J635" s="3">
        <f ca="1">1-I635/MAX(I$2:I635)</f>
        <v>6.2039096336179433E-3</v>
      </c>
      <c r="K635" s="21">
        <v>132.05000000000001</v>
      </c>
      <c r="L635" s="37">
        <v>2.3959999999999999</v>
      </c>
    </row>
    <row r="636" spans="1:12" hidden="1" x14ac:dyDescent="0.15">
      <c r="A636" s="1">
        <v>40036</v>
      </c>
      <c r="B636" s="16">
        <v>3.3843000000000001</v>
      </c>
      <c r="C636" s="3">
        <f t="shared" si="29"/>
        <v>-3.4452296819788009E-3</v>
      </c>
      <c r="D636" s="3">
        <f>IFERROR(1-B636/MAX(B$2:B636),0)</f>
        <v>0.12793753865182433</v>
      </c>
      <c r="E636" s="3">
        <f ca="1">IFERROR(B636/AVERAGE(OFFSET(B636,0,0,-计算结果!B$17,1))-1,B636/AVERAGE(OFFSET(B636,0,0,-ROW(),1))-1)</f>
        <v>0.67986984037981579</v>
      </c>
      <c r="F636" s="4" t="str">
        <f ca="1">IF(MONTH(A636)&lt;&gt;MONTH(A637),IF(OR(AND(E636&lt;计算结果!B$18,E636&gt;计算结果!B$19),E636&lt;计算结果!B$20),"买","卖"),F635)</f>
        <v>买</v>
      </c>
      <c r="G636" s="4" t="str">
        <f t="shared" ca="1" si="30"/>
        <v/>
      </c>
      <c r="H636" s="3">
        <f ca="1">IF(F635="买",B636/B635-1,计算结果!B$21*(计算结果!B$22*(B636/B635-1)+(1-计算结果!B$22)*(K636/K635-1-IF(G636=1,计算结果!B$16,0))))-IF(AND(计算结果!B$21=0,G636=1),计算结果!B$16,0)</f>
        <v>-3.4452296819788009E-3</v>
      </c>
      <c r="I636" s="2">
        <f t="shared" ca="1" si="31"/>
        <v>4.1200423989659791</v>
      </c>
      <c r="J636" s="3">
        <f ca="1">1-I636/MAX(I$2:I636)</f>
        <v>9.6277654219826259E-3</v>
      </c>
      <c r="K636" s="21">
        <v>132.05000000000001</v>
      </c>
      <c r="L636" s="37">
        <v>2.3843000000000001</v>
      </c>
    </row>
    <row r="637" spans="1:12" hidden="1" x14ac:dyDescent="0.15">
      <c r="A637" s="1">
        <v>40037</v>
      </c>
      <c r="B637" s="16">
        <v>3.2627000000000002</v>
      </c>
      <c r="C637" s="3">
        <f t="shared" si="29"/>
        <v>-3.5930620807848035E-2</v>
      </c>
      <c r="D637" s="3">
        <f>IFERROR(1-B637/MAX(B$2:B637),0)</f>
        <v>0.15927128427128423</v>
      </c>
      <c r="E637" s="3">
        <f ca="1">IFERROR(B637/AVERAGE(OFFSET(B637,0,0,-计算结果!B$17,1))-1,B637/AVERAGE(OFFSET(B637,0,0,-ROW(),1))-1)</f>
        <v>0.61630430215620624</v>
      </c>
      <c r="F637" s="4" t="str">
        <f ca="1">IF(MONTH(A637)&lt;&gt;MONTH(A638),IF(OR(AND(E637&lt;计算结果!B$18,E637&gt;计算结果!B$19),E637&lt;计算结果!B$20),"买","卖"),F636)</f>
        <v>买</v>
      </c>
      <c r="G637" s="4" t="str">
        <f t="shared" ca="1" si="30"/>
        <v/>
      </c>
      <c r="H637" s="3">
        <f ca="1">IF(F636="买",B637/B636-1,计算结果!B$21*(计算结果!B$22*(B637/B636-1)+(1-计算结果!B$22)*(K637/K636-1-IF(G637=1,计算结果!B$16,0))))-IF(AND(计算结果!B$21=0,G637=1),计算结果!B$16,0)</f>
        <v>-3.5930620807848035E-2</v>
      </c>
      <c r="I637" s="2">
        <f t="shared" ca="1" si="31"/>
        <v>3.972006717816476</v>
      </c>
      <c r="J637" s="3">
        <f ca="1">1-I637/MAX(I$2:I637)</f>
        <v>4.5212454641226585E-2</v>
      </c>
      <c r="K637" s="21">
        <v>132.1</v>
      </c>
      <c r="L637" s="37">
        <v>2.2627000000000002</v>
      </c>
    </row>
    <row r="638" spans="1:12" hidden="1" x14ac:dyDescent="0.15">
      <c r="A638" s="1">
        <v>40038</v>
      </c>
      <c r="B638" s="16">
        <v>3.2856000000000001</v>
      </c>
      <c r="C638" s="3">
        <f t="shared" si="29"/>
        <v>7.01872682134419E-3</v>
      </c>
      <c r="D638" s="3">
        <f>IFERROR(1-B638/MAX(B$2:B638),0)</f>
        <v>0.1533704390847247</v>
      </c>
      <c r="E638" s="3">
        <f ca="1">IFERROR(B638/AVERAGE(OFFSET(B638,0,0,-计算结果!B$17,1))-1,B638/AVERAGE(OFFSET(B638,0,0,-ROW(),1))-1)</f>
        <v>0.62439589532007744</v>
      </c>
      <c r="F638" s="4" t="str">
        <f ca="1">IF(MONTH(A638)&lt;&gt;MONTH(A639),IF(OR(AND(E638&lt;计算结果!B$18,E638&gt;计算结果!B$19),E638&lt;计算结果!B$20),"买","卖"),F637)</f>
        <v>买</v>
      </c>
      <c r="G638" s="4" t="str">
        <f t="shared" ca="1" si="30"/>
        <v/>
      </c>
      <c r="H638" s="3">
        <f ca="1">IF(F637="买",B638/B637-1,计算结果!B$21*(计算结果!B$22*(B638/B637-1)+(1-计算结果!B$22)*(K638/K637-1-IF(G638=1,计算结果!B$16,0))))-IF(AND(计算结果!B$21=0,G638=1),计算结果!B$16,0)</f>
        <v>7.01872682134419E-3</v>
      </c>
      <c r="I638" s="2">
        <f t="shared" ca="1" si="31"/>
        <v>3.9998851479013737</v>
      </c>
      <c r="J638" s="3">
        <f ca="1">1-I638/MAX(I$2:I638)</f>
        <v>3.8511061687931503E-2</v>
      </c>
      <c r="K638" s="21">
        <v>132.13</v>
      </c>
      <c r="L638" s="37">
        <v>2.2856000000000001</v>
      </c>
    </row>
    <row r="639" spans="1:12" hidden="1" x14ac:dyDescent="0.15">
      <c r="A639" s="1">
        <v>40039</v>
      </c>
      <c r="B639" s="16">
        <v>3.1783000000000001</v>
      </c>
      <c r="C639" s="3">
        <f t="shared" si="29"/>
        <v>-3.2657657657657602E-2</v>
      </c>
      <c r="D639" s="3">
        <f>IFERROR(1-B639/MAX(B$2:B639),0)</f>
        <v>0.18101937744794883</v>
      </c>
      <c r="E639" s="3">
        <f ca="1">IFERROR(B639/AVERAGE(OFFSET(B639,0,0,-计算结果!B$17,1))-1,B639/AVERAGE(OFFSET(B639,0,0,-ROW(),1))-1)</f>
        <v>0.56866698558873141</v>
      </c>
      <c r="F639" s="4" t="str">
        <f ca="1">IF(MONTH(A639)&lt;&gt;MONTH(A640),IF(OR(AND(E639&lt;计算结果!B$18,E639&gt;计算结果!B$19),E639&lt;计算结果!B$20),"买","卖"),F638)</f>
        <v>买</v>
      </c>
      <c r="G639" s="4" t="str">
        <f t="shared" ca="1" si="30"/>
        <v/>
      </c>
      <c r="H639" s="3">
        <f ca="1">IF(F638="买",B639/B638-1,计算结果!B$21*(计算结果!B$22*(B639/B638-1)+(1-计算结果!B$22)*(K639/K638-1-IF(G639=1,计算结果!B$16,0))))-IF(AND(计算结果!B$21=0,G639=1),计算结果!B$16,0)</f>
        <v>-3.2657657657657602E-2</v>
      </c>
      <c r="I639" s="2">
        <f t="shared" ca="1" si="31"/>
        <v>3.8692582680712615</v>
      </c>
      <c r="J639" s="3">
        <f ca="1">1-I639/MAX(I$2:I639)</f>
        <v>6.9911038276951776E-2</v>
      </c>
      <c r="K639" s="21">
        <v>132.12</v>
      </c>
      <c r="L639" s="37">
        <v>2.1783000000000001</v>
      </c>
    </row>
    <row r="640" spans="1:12" hidden="1" x14ac:dyDescent="0.15">
      <c r="A640" s="1">
        <v>40042</v>
      </c>
      <c r="B640" s="16">
        <v>3.0099</v>
      </c>
      <c r="C640" s="3">
        <f t="shared" si="29"/>
        <v>-5.2984299782902866E-2</v>
      </c>
      <c r="D640" s="3">
        <f>IFERROR(1-B640/MAX(B$2:B640),0)</f>
        <v>0.22441249226963511</v>
      </c>
      <c r="E640" s="3">
        <f ca="1">IFERROR(B640/AVERAGE(OFFSET(B640,0,0,-计算结果!B$17,1))-1,B640/AVERAGE(OFFSET(B640,0,0,-ROW(),1))-1)</f>
        <v>0.48331204815384687</v>
      </c>
      <c r="F640" s="4" t="str">
        <f ca="1">IF(MONTH(A640)&lt;&gt;MONTH(A641),IF(OR(AND(E640&lt;计算结果!B$18,E640&gt;计算结果!B$19),E640&lt;计算结果!B$20),"买","卖"),F639)</f>
        <v>买</v>
      </c>
      <c r="G640" s="4" t="str">
        <f t="shared" ca="1" si="30"/>
        <v/>
      </c>
      <c r="H640" s="3">
        <f ca="1">IF(F639="买",B640/B639-1,计算结果!B$21*(计算结果!B$22*(B640/B639-1)+(1-计算结果!B$22)*(K640/K639-1-IF(G640=1,计算结果!B$16,0))))-IF(AND(计算结果!B$21=0,G640=1),计算结果!B$16,0)</f>
        <v>-5.2984299782902866E-2</v>
      </c>
      <c r="I640" s="2">
        <f t="shared" ca="1" si="31"/>
        <v>3.664248328058298</v>
      </c>
      <c r="J640" s="3">
        <f ca="1">1-I640/MAX(I$2:I640)</f>
        <v>0.11919115064965469</v>
      </c>
      <c r="K640" s="21">
        <v>132.06</v>
      </c>
      <c r="L640" s="37">
        <v>2.0099</v>
      </c>
    </row>
    <row r="641" spans="1:12" hidden="1" x14ac:dyDescent="0.15">
      <c r="A641" s="1">
        <v>40043</v>
      </c>
      <c r="B641" s="16">
        <v>3.0219</v>
      </c>
      <c r="C641" s="3">
        <f t="shared" si="29"/>
        <v>3.986843416724728E-3</v>
      </c>
      <c r="D641" s="3">
        <f>IFERROR(1-B641/MAX(B$2:B641),0)</f>
        <v>0.22132034632034625</v>
      </c>
      <c r="E641" s="3">
        <f ca="1">IFERROR(B641/AVERAGE(OFFSET(B641,0,0,-计算结果!B$17,1))-1,B641/AVERAGE(OFFSET(B641,0,0,-ROW(),1))-1)</f>
        <v>0.48694546829652707</v>
      </c>
      <c r="F641" s="4" t="str">
        <f ca="1">IF(MONTH(A641)&lt;&gt;MONTH(A642),IF(OR(AND(E641&lt;计算结果!B$18,E641&gt;计算结果!B$19),E641&lt;计算结果!B$20),"买","卖"),F640)</f>
        <v>买</v>
      </c>
      <c r="G641" s="4" t="str">
        <f t="shared" ca="1" si="30"/>
        <v/>
      </c>
      <c r="H641" s="3">
        <f ca="1">IF(F640="买",B641/B640-1,计算结果!B$21*(计算结果!B$22*(B641/B640-1)+(1-计算结果!B$22)*(K641/K640-1-IF(G641=1,计算结果!B$16,0))))-IF(AND(计算结果!B$21=0,G641=1),计算结果!B$16,0)</f>
        <v>3.986843416724728E-3</v>
      </c>
      <c r="I641" s="2">
        <f t="shared" ca="1" si="31"/>
        <v>3.678857112382262</v>
      </c>
      <c r="J641" s="3">
        <f ca="1">1-I641/MAX(I$2:I641)</f>
        <v>0.11567950368722935</v>
      </c>
      <c r="K641" s="21">
        <v>131.93</v>
      </c>
      <c r="L641" s="37">
        <v>2.0219</v>
      </c>
    </row>
    <row r="642" spans="1:12" hidden="1" x14ac:dyDescent="0.15">
      <c r="A642" s="1">
        <v>40044</v>
      </c>
      <c r="B642" s="16">
        <v>2.9274</v>
      </c>
      <c r="C642" s="3">
        <f t="shared" si="29"/>
        <v>-3.1271716469770672E-2</v>
      </c>
      <c r="D642" s="3">
        <f>IFERROR(1-B642/MAX(B$2:B642),0)</f>
        <v>0.2456709956709956</v>
      </c>
      <c r="E642" s="3">
        <f ca="1">IFERROR(B642/AVERAGE(OFFSET(B642,0,0,-计算结果!B$17,1))-1,B642/AVERAGE(OFFSET(B642,0,0,-ROW(),1))-1)</f>
        <v>0.43873292160178035</v>
      </c>
      <c r="F642" s="4" t="str">
        <f ca="1">IF(MONTH(A642)&lt;&gt;MONTH(A643),IF(OR(AND(E642&lt;计算结果!B$18,E642&gt;计算结果!B$19),E642&lt;计算结果!B$20),"买","卖"),F641)</f>
        <v>买</v>
      </c>
      <c r="G642" s="4" t="str">
        <f t="shared" ca="1" si="30"/>
        <v/>
      </c>
      <c r="H642" s="3">
        <f ca="1">IF(F641="买",B642/B641-1,计算结果!B$21*(计算结果!B$22*(B642/B641-1)+(1-计算结果!B$22)*(K642/K641-1-IF(G642=1,计算结果!B$16,0))))-IF(AND(计算结果!B$21=0,G642=1),计算结果!B$16,0)</f>
        <v>-3.1271716469770672E-2</v>
      </c>
      <c r="I642" s="2">
        <f t="shared" ca="1" si="31"/>
        <v>3.5638129358310446</v>
      </c>
      <c r="J642" s="3">
        <f ca="1">1-I642/MAX(I$2:I642)</f>
        <v>0.14333372351632911</v>
      </c>
      <c r="K642" s="21">
        <v>131.94</v>
      </c>
      <c r="L642" s="37">
        <v>1.9274</v>
      </c>
    </row>
    <row r="643" spans="1:12" hidden="1" x14ac:dyDescent="0.15">
      <c r="A643" s="1">
        <v>40045</v>
      </c>
      <c r="B643" s="16">
        <v>3.0116999999999998</v>
      </c>
      <c r="C643" s="3">
        <f t="shared" si="29"/>
        <v>2.8796884607501516E-2</v>
      </c>
      <c r="D643" s="3">
        <f>IFERROR(1-B643/MAX(B$2:B643),0)</f>
        <v>0.22394867037724187</v>
      </c>
      <c r="E643" s="3">
        <f ca="1">IFERROR(B643/AVERAGE(OFFSET(B643,0,0,-计算结果!B$17,1))-1,B643/AVERAGE(OFFSET(B643,0,0,-ROW(),1))-1)</f>
        <v>0.4781690938377483</v>
      </c>
      <c r="F643" s="4" t="str">
        <f ca="1">IF(MONTH(A643)&lt;&gt;MONTH(A644),IF(OR(AND(E643&lt;计算结果!B$18,E643&gt;计算结果!B$19),E643&lt;计算结果!B$20),"买","卖"),F642)</f>
        <v>买</v>
      </c>
      <c r="G643" s="4" t="str">
        <f t="shared" ca="1" si="30"/>
        <v/>
      </c>
      <c r="H643" s="3">
        <f ca="1">IF(F642="买",B643/B642-1,计算结果!B$21*(计算结果!B$22*(B643/B642-1)+(1-计算结果!B$22)*(K643/K642-1-IF(G643=1,计算结果!B$16,0))))-IF(AND(计算结果!B$21=0,G643=1),计算结果!B$16,0)</f>
        <v>2.8796884607501516E-2</v>
      </c>
      <c r="I643" s="2">
        <f t="shared" ca="1" si="31"/>
        <v>3.6664396457068924</v>
      </c>
      <c r="J643" s="3">
        <f ca="1">1-I643/MAX(I$2:I643)</f>
        <v>0.11866440360529096</v>
      </c>
      <c r="K643" s="21">
        <v>131.93</v>
      </c>
      <c r="L643" s="37">
        <v>2.0116999999999998</v>
      </c>
    </row>
    <row r="644" spans="1:12" hidden="1" x14ac:dyDescent="0.15">
      <c r="A644" s="1">
        <v>40046</v>
      </c>
      <c r="B644" s="16">
        <v>3.0945</v>
      </c>
      <c r="C644" s="3">
        <f t="shared" ref="C644:C707" si="32">IFERROR(B644/B643-1,0)</f>
        <v>2.749277816515594E-2</v>
      </c>
      <c r="D644" s="3">
        <f>IFERROR(1-B644/MAX(B$2:B644),0)</f>
        <v>0.20261286332714901</v>
      </c>
      <c r="E644" s="3">
        <f ca="1">IFERROR(B644/AVERAGE(OFFSET(B644,0,0,-计算结果!B$17,1))-1,B644/AVERAGE(OFFSET(B644,0,0,-ROW(),1))-1)</f>
        <v>0.51635290551956969</v>
      </c>
      <c r="F644" s="4" t="str">
        <f ca="1">IF(MONTH(A644)&lt;&gt;MONTH(A645),IF(OR(AND(E644&lt;计算结果!B$18,E644&gt;计算结果!B$19),E644&lt;计算结果!B$20),"买","卖"),F643)</f>
        <v>买</v>
      </c>
      <c r="G644" s="4" t="str">
        <f t="shared" ca="1" si="30"/>
        <v/>
      </c>
      <c r="H644" s="3">
        <f ca="1">IF(F643="买",B644/B643-1,计算结果!B$21*(计算结果!B$22*(B644/B643-1)+(1-计算结果!B$22)*(K644/K643-1-IF(G644=1,计算结果!B$16,0))))-IF(AND(计算结果!B$21=0,G644=1),计算结果!B$16,0)</f>
        <v>2.749277816515594E-2</v>
      </c>
      <c r="I644" s="2">
        <f t="shared" ca="1" si="31"/>
        <v>3.767240257542245</v>
      </c>
      <c r="J644" s="3">
        <f ca="1">1-I644/MAX(I$2:I644)</f>
        <v>9.4434039564555761E-2</v>
      </c>
      <c r="K644" s="21">
        <v>132.05000000000001</v>
      </c>
      <c r="L644" s="37">
        <v>2.0945</v>
      </c>
    </row>
    <row r="645" spans="1:12" hidden="1" x14ac:dyDescent="0.15">
      <c r="A645" s="1">
        <v>40049</v>
      </c>
      <c r="B645" s="16">
        <v>3.1556999999999999</v>
      </c>
      <c r="C645" s="3">
        <f t="shared" si="32"/>
        <v>1.9777023751817779E-2</v>
      </c>
      <c r="D645" s="3">
        <f>IFERROR(1-B645/MAX(B$2:B645),0)</f>
        <v>0.1868429189857761</v>
      </c>
      <c r="E645" s="3">
        <f ca="1">IFERROR(B645/AVERAGE(OFFSET(B645,0,0,-计算结果!B$17,1))-1,B645/AVERAGE(OFFSET(B645,0,0,-ROW(),1))-1)</f>
        <v>0.54362553503561517</v>
      </c>
      <c r="F645" s="4" t="str">
        <f ca="1">IF(MONTH(A645)&lt;&gt;MONTH(A646),IF(OR(AND(E645&lt;计算结果!B$18,E645&gt;计算结果!B$19),E645&lt;计算结果!B$20),"买","卖"),F644)</f>
        <v>买</v>
      </c>
      <c r="G645" s="4" t="str">
        <f t="shared" ca="1" si="30"/>
        <v/>
      </c>
      <c r="H645" s="3">
        <f ca="1">IF(F644="买",B645/B644-1,计算结果!B$21*(计算结果!B$22*(B645/B644-1)+(1-计算结果!B$22)*(K645/K644-1-IF(G645=1,计算结果!B$16,0))))-IF(AND(计算结果!B$21=0,G645=1),计算结果!B$16,0)</f>
        <v>1.9777023751817779E-2</v>
      </c>
      <c r="I645" s="2">
        <f t="shared" ca="1" si="31"/>
        <v>3.8417450575944621</v>
      </c>
      <c r="J645" s="3">
        <f ca="1">1-I645/MAX(I$2:I645)</f>
        <v>7.652464005618631E-2</v>
      </c>
      <c r="K645" s="21">
        <v>132.18</v>
      </c>
      <c r="L645" s="37">
        <v>2.1556999999999999</v>
      </c>
    </row>
    <row r="646" spans="1:12" hidden="1" x14ac:dyDescent="0.15">
      <c r="A646" s="1">
        <v>40050</v>
      </c>
      <c r="B646" s="16">
        <v>3.0722999999999998</v>
      </c>
      <c r="C646" s="3">
        <f t="shared" si="32"/>
        <v>-2.642836771556234E-2</v>
      </c>
      <c r="D646" s="3">
        <f>IFERROR(1-B646/MAX(B$2:B646),0)</f>
        <v>0.20833333333333337</v>
      </c>
      <c r="E646" s="3">
        <f ca="1">IFERROR(B646/AVERAGE(OFFSET(B646,0,0,-计算结果!B$17,1))-1,B646/AVERAGE(OFFSET(B646,0,0,-ROW(),1))-1)</f>
        <v>0.50054240657030924</v>
      </c>
      <c r="F646" s="4" t="str">
        <f ca="1">IF(MONTH(A646)&lt;&gt;MONTH(A647),IF(OR(AND(E646&lt;计算结果!B$18,E646&gt;计算结果!B$19),E646&lt;计算结果!B$20),"买","卖"),F645)</f>
        <v>买</v>
      </c>
      <c r="G646" s="4" t="str">
        <f t="shared" ca="1" si="30"/>
        <v/>
      </c>
      <c r="H646" s="3">
        <f ca="1">IF(F645="买",B646/B645-1,计算结果!B$21*(计算结果!B$22*(B646/B645-1)+(1-计算结果!B$22)*(K646/K645-1-IF(G646=1,计算结果!B$16,0))))-IF(AND(计算结果!B$21=0,G646=1),计算结果!B$16,0)</f>
        <v>-2.642836771556234E-2</v>
      </c>
      <c r="I646" s="2">
        <f t="shared" ca="1" si="31"/>
        <v>3.7402140065429115</v>
      </c>
      <c r="J646" s="3">
        <f ca="1">1-I646/MAX(I$2:I646)</f>
        <v>0.10093058644504271</v>
      </c>
      <c r="K646" s="21">
        <v>132.08000000000001</v>
      </c>
      <c r="L646" s="37">
        <v>2.0722999999999998</v>
      </c>
    </row>
    <row r="647" spans="1:12" hidden="1" x14ac:dyDescent="0.15">
      <c r="A647" s="1">
        <v>40051</v>
      </c>
      <c r="B647" s="16">
        <v>3.1436000000000002</v>
      </c>
      <c r="C647" s="3">
        <f t="shared" si="32"/>
        <v>2.3207369072030914E-2</v>
      </c>
      <c r="D647" s="3">
        <f>IFERROR(1-B647/MAX(B$2:B647),0)</f>
        <v>0.1899608328179756</v>
      </c>
      <c r="E647" s="3">
        <f ca="1">IFERROR(B647/AVERAGE(OFFSET(B647,0,0,-计算结果!B$17,1))-1,B647/AVERAGE(OFFSET(B647,0,0,-ROW(),1))-1)</f>
        <v>0.53306512237651638</v>
      </c>
      <c r="F647" s="4" t="str">
        <f ca="1">IF(MONTH(A647)&lt;&gt;MONTH(A648),IF(OR(AND(E647&lt;计算结果!B$18,E647&gt;计算结果!B$19),E647&lt;计算结果!B$20),"买","卖"),F646)</f>
        <v>买</v>
      </c>
      <c r="G647" s="4" t="str">
        <f t="shared" ca="1" si="30"/>
        <v/>
      </c>
      <c r="H647" s="3">
        <f ca="1">IF(F646="买",B647/B646-1,计算结果!B$21*(计算结果!B$22*(B647/B646-1)+(1-计算结果!B$22)*(K647/K646-1-IF(G647=1,计算结果!B$16,0))))-IF(AND(计算结果!B$21=0,G647=1),计算结果!B$16,0)</f>
        <v>2.3207369072030914E-2</v>
      </c>
      <c r="I647" s="2">
        <f t="shared" ca="1" si="31"/>
        <v>3.8270145334011323</v>
      </c>
      <c r="J647" s="3">
        <f ca="1">1-I647/MAX(I$2:I647)</f>
        <v>8.0065550743298353E-2</v>
      </c>
      <c r="K647" s="21">
        <v>132.08000000000001</v>
      </c>
      <c r="L647" s="37">
        <v>2.1436000000000002</v>
      </c>
    </row>
    <row r="648" spans="1:12" hidden="1" x14ac:dyDescent="0.15">
      <c r="A648" s="1">
        <v>40052</v>
      </c>
      <c r="B648" s="16">
        <v>3.222</v>
      </c>
      <c r="C648" s="3">
        <f t="shared" si="32"/>
        <v>2.4939559740424944E-2</v>
      </c>
      <c r="D648" s="3">
        <f>IFERROR(1-B648/MAX(B$2:B648),0)</f>
        <v>0.16975881261595549</v>
      </c>
      <c r="E648" s="3">
        <f ca="1">IFERROR(B648/AVERAGE(OFFSET(B648,0,0,-计算结果!B$17,1))-1,B648/AVERAGE(OFFSET(B648,0,0,-ROW(),1))-1)</f>
        <v>0.5687973185060331</v>
      </c>
      <c r="F648" s="4" t="str">
        <f ca="1">IF(MONTH(A648)&lt;&gt;MONTH(A649),IF(OR(AND(E648&lt;计算结果!B$18,E648&gt;计算结果!B$19),E648&lt;计算结果!B$20),"买","卖"),F647)</f>
        <v>买</v>
      </c>
      <c r="G648" s="4" t="str">
        <f t="shared" ca="1" si="30"/>
        <v/>
      </c>
      <c r="H648" s="3">
        <f ca="1">IF(F647="买",B648/B647-1,计算结果!B$21*(计算结果!B$22*(B648/B647-1)+(1-计算结果!B$22)*(K648/K647-1-IF(G648=1,计算结果!B$16,0))))-IF(AND(计算结果!B$21=0,G648=1),计算结果!B$16,0)</f>
        <v>2.4939559740424944E-2</v>
      </c>
      <c r="I648" s="2">
        <f t="shared" ca="1" si="31"/>
        <v>3.9224585909843643</v>
      </c>
      <c r="J648" s="3">
        <f ca="1">1-I648/MAX(I$2:I648)</f>
        <v>5.7122790588785999E-2</v>
      </c>
      <c r="K648" s="21">
        <v>132.16999999999999</v>
      </c>
      <c r="L648" s="37">
        <v>2.222</v>
      </c>
    </row>
    <row r="649" spans="1:12" hidden="1" x14ac:dyDescent="0.15">
      <c r="A649" s="1">
        <v>40053</v>
      </c>
      <c r="B649" s="16">
        <v>3.1101999999999999</v>
      </c>
      <c r="C649" s="3">
        <f t="shared" si="32"/>
        <v>-3.4698944754810723E-2</v>
      </c>
      <c r="D649" s="3">
        <f>IFERROR(1-B649/MAX(B$2:B649),0)</f>
        <v>0.1985673057101629</v>
      </c>
      <c r="E649" s="3">
        <f ca="1">IFERROR(B649/AVERAGE(OFFSET(B649,0,0,-计算结果!B$17,1))-1,B649/AVERAGE(OFFSET(B649,0,0,-ROW(),1))-1)</f>
        <v>0.51224575573750131</v>
      </c>
      <c r="F649" s="4" t="str">
        <f ca="1">IF(MONTH(A649)&lt;&gt;MONTH(A650),IF(OR(AND(E649&lt;计算结果!B$18,E649&gt;计算结果!B$19),E649&lt;计算结果!B$20),"买","卖"),F648)</f>
        <v>买</v>
      </c>
      <c r="G649" s="4" t="str">
        <f t="shared" ca="1" si="30"/>
        <v/>
      </c>
      <c r="H649" s="3">
        <f ca="1">IF(F648="买",B649/B648-1,计算结果!B$21*(计算结果!B$22*(B649/B648-1)+(1-计算结果!B$22)*(K649/K648-1-IF(G649=1,计算结果!B$16,0))))-IF(AND(计算结果!B$21=0,G649=1),计算结果!B$16,0)</f>
        <v>-3.4698944754810723E-2</v>
      </c>
      <c r="I649" s="2">
        <f t="shared" ca="1" si="31"/>
        <v>3.7863534170327653</v>
      </c>
      <c r="J649" s="3">
        <f ca="1">1-I649/MAX(I$2:I649)</f>
        <v>8.9839634788715705E-2</v>
      </c>
      <c r="K649" s="21">
        <v>132.12</v>
      </c>
      <c r="L649" s="37">
        <v>2.1101999999999999</v>
      </c>
    </row>
    <row r="650" spans="1:12" hidden="1" x14ac:dyDescent="0.15">
      <c r="A650" s="1">
        <v>40056</v>
      </c>
      <c r="B650" s="16">
        <v>2.9482999999999997</v>
      </c>
      <c r="C650" s="3">
        <f t="shared" si="32"/>
        <v>-5.2054530255289055E-2</v>
      </c>
      <c r="D650" s="3">
        <f>IFERROR(1-B650/MAX(B$2:B650),0)</f>
        <v>0.24028550814265104</v>
      </c>
      <c r="E650" s="3">
        <f ca="1">IFERROR(B650/AVERAGE(OFFSET(B650,0,0,-计算结果!B$17,1))-1,B650/AVERAGE(OFFSET(B650,0,0,-ROW(),1))-1)</f>
        <v>0.43207020812341268</v>
      </c>
      <c r="F650" s="4" t="str">
        <f ca="1">IF(MONTH(A650)&lt;&gt;MONTH(A651),IF(OR(AND(E650&lt;计算结果!B$18,E650&gt;计算结果!B$19),E650&lt;计算结果!B$20),"买","卖"),F649)</f>
        <v>买</v>
      </c>
      <c r="G650" s="4" t="str">
        <f t="shared" ca="1" si="30"/>
        <v/>
      </c>
      <c r="H650" s="3">
        <f ca="1">IF(F649="买",B650/B649-1,计算结果!B$21*(计算结果!B$22*(B650/B649-1)+(1-计算结果!B$22)*(K650/K649-1-IF(G650=1,计算结果!B$16,0))))-IF(AND(计算结果!B$21=0,G650=1),计算结果!B$16,0)</f>
        <v>-5.2054530255289055E-2</v>
      </c>
      <c r="I650" s="2">
        <f t="shared" ca="1" si="31"/>
        <v>3.589256568528616</v>
      </c>
      <c r="J650" s="3">
        <f ca="1">1-I650/MAX(I$2:I650)</f>
        <v>0.1372176050567715</v>
      </c>
      <c r="K650" s="21">
        <v>132.04</v>
      </c>
      <c r="L650" s="37">
        <v>1.9482999999999999</v>
      </c>
    </row>
    <row r="651" spans="1:12" hidden="1" x14ac:dyDescent="0.15">
      <c r="A651" s="1">
        <v>40057</v>
      </c>
      <c r="B651" s="16">
        <v>2.9736000000000002</v>
      </c>
      <c r="C651" s="3">
        <f t="shared" si="32"/>
        <v>8.5812162941358849E-3</v>
      </c>
      <c r="D651" s="3">
        <f>IFERROR(1-B651/MAX(B$2:B651),0)</f>
        <v>0.23376623376623362</v>
      </c>
      <c r="E651" s="3">
        <f ca="1">IFERROR(B651/AVERAGE(OFFSET(B651,0,0,-计算结果!B$17,1))-1,B651/AVERAGE(OFFSET(B651,0,0,-ROW(),1))-1)</f>
        <v>0.44280590879186188</v>
      </c>
      <c r="F651" s="4" t="str">
        <f ca="1">IF(MONTH(A651)&lt;&gt;MONTH(A652),IF(OR(AND(E651&lt;计算结果!B$18,E651&gt;计算结果!B$19),E651&lt;计算结果!B$20),"买","卖"),F650)</f>
        <v>买</v>
      </c>
      <c r="G651" s="4" t="str">
        <f t="shared" ca="1" si="30"/>
        <v/>
      </c>
      <c r="H651" s="3">
        <f ca="1">IF(F650="买",B651/B650-1,计算结果!B$21*(计算结果!B$22*(B651/B650-1)+(1-计算结果!B$22)*(K651/K650-1-IF(G651=1,计算结果!B$16,0))))-IF(AND(计算结果!B$21=0,G651=1),计算结果!B$16,0)</f>
        <v>8.5812162941358849E-3</v>
      </c>
      <c r="I651" s="2">
        <f t="shared" ca="1" si="31"/>
        <v>3.6200567554783079</v>
      </c>
      <c r="J651" s="3">
        <f ca="1">1-I651/MAX(I$2:I651)</f>
        <v>0.12981388271099115</v>
      </c>
      <c r="K651" s="21">
        <v>132.01</v>
      </c>
      <c r="L651" s="37">
        <v>1.9736</v>
      </c>
    </row>
    <row r="652" spans="1:12" hidden="1" x14ac:dyDescent="0.15">
      <c r="A652" s="1">
        <v>40058</v>
      </c>
      <c r="B652" s="16">
        <v>2.9889999999999999</v>
      </c>
      <c r="C652" s="3">
        <f t="shared" si="32"/>
        <v>5.1789077212804902E-3</v>
      </c>
      <c r="D652" s="3">
        <f>IFERROR(1-B652/MAX(B$2:B652),0)</f>
        <v>0.22979797979797978</v>
      </c>
      <c r="E652" s="3">
        <f ca="1">IFERROR(B652/AVERAGE(OFFSET(B652,0,0,-计算结果!B$17,1))-1,B652/AVERAGE(OFFSET(B652,0,0,-ROW(),1))-1)</f>
        <v>0.44878519299632558</v>
      </c>
      <c r="F652" s="4" t="str">
        <f ca="1">IF(MONTH(A652)&lt;&gt;MONTH(A653),IF(OR(AND(E652&lt;计算结果!B$18,E652&gt;计算结果!B$19),E652&lt;计算结果!B$20),"买","卖"),F651)</f>
        <v>买</v>
      </c>
      <c r="G652" s="4" t="str">
        <f t="shared" ca="1" si="30"/>
        <v/>
      </c>
      <c r="H652" s="3">
        <f ca="1">IF(F651="买",B652/B651-1,计算结果!B$21*(计算结果!B$22*(B652/B651-1)+(1-计算结果!B$22)*(K652/K651-1-IF(G652=1,计算结果!B$16,0))))-IF(AND(计算结果!B$21=0,G652=1),计算结果!B$16,0)</f>
        <v>5.1789077212804902E-3</v>
      </c>
      <c r="I652" s="2">
        <f t="shared" ca="1" si="31"/>
        <v>3.638804695360728</v>
      </c>
      <c r="J652" s="3">
        <f ca="1">1-I652/MAX(I$2:I652)</f>
        <v>0.12530726910921197</v>
      </c>
      <c r="K652" s="21">
        <v>131.99</v>
      </c>
      <c r="L652" s="37">
        <v>1.9890000000000001</v>
      </c>
    </row>
    <row r="653" spans="1:12" hidden="1" x14ac:dyDescent="0.15">
      <c r="A653" s="1">
        <v>40059</v>
      </c>
      <c r="B653" s="16">
        <v>3.0937000000000001</v>
      </c>
      <c r="C653" s="3">
        <f t="shared" si="32"/>
        <v>3.5028437604549989E-2</v>
      </c>
      <c r="D653" s="3">
        <f>IFERROR(1-B653/MAX(B$2:B653),0)</f>
        <v>0.20281900639043493</v>
      </c>
      <c r="E653" s="3">
        <f ca="1">IFERROR(B653/AVERAGE(OFFSET(B653,0,0,-计算结果!B$17,1))-1,B653/AVERAGE(OFFSET(B653,0,0,-ROW(),1))-1)</f>
        <v>0.49757989866357821</v>
      </c>
      <c r="F653" s="4" t="str">
        <f ca="1">IF(MONTH(A653)&lt;&gt;MONTH(A654),IF(OR(AND(E653&lt;计算结果!B$18,E653&gt;计算结果!B$19),E653&lt;计算结果!B$20),"买","卖"),F652)</f>
        <v>买</v>
      </c>
      <c r="G653" s="4" t="str">
        <f t="shared" ca="1" si="30"/>
        <v/>
      </c>
      <c r="H653" s="3">
        <f ca="1">IF(F652="买",B653/B652-1,计算结果!B$21*(计算结果!B$22*(B653/B652-1)+(1-计算结果!B$22)*(K653/K652-1-IF(G653=1,计算结果!B$16,0))))-IF(AND(计算结果!B$21=0,G653=1),计算结果!B$16,0)</f>
        <v>3.5028437604549989E-2</v>
      </c>
      <c r="I653" s="2">
        <f t="shared" ca="1" si="31"/>
        <v>3.766266338587315</v>
      </c>
      <c r="J653" s="3">
        <f ca="1">1-I653/MAX(I$2:I653)</f>
        <v>9.4668149362050591E-2</v>
      </c>
      <c r="K653" s="21">
        <v>131.87</v>
      </c>
      <c r="L653" s="37">
        <v>2.0937000000000001</v>
      </c>
    </row>
    <row r="654" spans="1:12" hidden="1" x14ac:dyDescent="0.15">
      <c r="A654" s="1">
        <v>40060</v>
      </c>
      <c r="B654" s="16">
        <v>3.137</v>
      </c>
      <c r="C654" s="3">
        <f t="shared" si="32"/>
        <v>1.3996185796942173E-2</v>
      </c>
      <c r="D654" s="3">
        <f>IFERROR(1-B654/MAX(B$2:B654),0)</f>
        <v>0.1916615130900845</v>
      </c>
      <c r="E654" s="3">
        <f ca="1">IFERROR(B654/AVERAGE(OFFSET(B654,0,0,-计算结果!B$17,1))-1,B654/AVERAGE(OFFSET(B654,0,0,-ROW(),1))-1)</f>
        <v>0.51644412392448857</v>
      </c>
      <c r="F654" s="4" t="str">
        <f ca="1">IF(MONTH(A654)&lt;&gt;MONTH(A655),IF(OR(AND(E654&lt;计算结果!B$18,E654&gt;计算结果!B$19),E654&lt;计算结果!B$20),"买","卖"),F653)</f>
        <v>买</v>
      </c>
      <c r="G654" s="4" t="str">
        <f t="shared" ca="1" si="30"/>
        <v/>
      </c>
      <c r="H654" s="3">
        <f ca="1">IF(F653="买",B654/B653-1,计算结果!B$21*(计算结果!B$22*(B654/B653-1)+(1-计算结果!B$22)*(K654/K653-1-IF(G654=1,计算结果!B$16,0))))-IF(AND(计算结果!B$21=0,G654=1),计算结果!B$16,0)</f>
        <v>1.3996185796942173E-2</v>
      </c>
      <c r="I654" s="2">
        <f t="shared" ca="1" si="31"/>
        <v>3.8189797020229523</v>
      </c>
      <c r="J654" s="3">
        <f ca="1">1-I654/MAX(I$2:I654)</f>
        <v>8.1996956572632285E-2</v>
      </c>
      <c r="K654" s="21">
        <v>132.06</v>
      </c>
      <c r="L654" s="37">
        <v>2.137</v>
      </c>
    </row>
    <row r="655" spans="1:12" hidden="1" x14ac:dyDescent="0.15">
      <c r="A655" s="1">
        <v>40063</v>
      </c>
      <c r="B655" s="16">
        <v>3.1757</v>
      </c>
      <c r="C655" s="3">
        <f t="shared" si="32"/>
        <v>1.2336627350972185E-2</v>
      </c>
      <c r="D655" s="3">
        <f>IFERROR(1-B655/MAX(B$2:B655),0)</f>
        <v>0.18168934240362811</v>
      </c>
      <c r="E655" s="3">
        <f ca="1">IFERROR(B655/AVERAGE(OFFSET(B655,0,0,-计算结果!B$17,1))-1,B655/AVERAGE(OFFSET(B655,0,0,-ROW(),1))-1)</f>
        <v>0.53280169783942655</v>
      </c>
      <c r="F655" s="4" t="str">
        <f ca="1">IF(MONTH(A655)&lt;&gt;MONTH(A656),IF(OR(AND(E655&lt;计算结果!B$18,E655&gt;计算结果!B$19),E655&lt;计算结果!B$20),"买","卖"),F654)</f>
        <v>买</v>
      </c>
      <c r="G655" s="4" t="str">
        <f t="shared" ca="1" si="30"/>
        <v/>
      </c>
      <c r="H655" s="3">
        <f ca="1">IF(F654="买",B655/B654-1,计算结果!B$21*(计算结果!B$22*(B655/B654-1)+(1-计算结果!B$22)*(K655/K654-1-IF(G655=1,计算结果!B$16,0))))-IF(AND(计算结果!B$21=0,G655=1),计算结果!B$16,0)</f>
        <v>1.2336627350972185E-2</v>
      </c>
      <c r="I655" s="2">
        <f t="shared" ca="1" si="31"/>
        <v>3.8660930314677362</v>
      </c>
      <c r="J655" s="3">
        <f ca="1">1-I655/MAX(I$2:I655)</f>
        <v>7.0671895118810557E-2</v>
      </c>
      <c r="K655" s="21">
        <v>132.01</v>
      </c>
      <c r="L655" s="37">
        <v>2.1757</v>
      </c>
    </row>
    <row r="656" spans="1:12" hidden="1" x14ac:dyDescent="0.15">
      <c r="A656" s="1">
        <v>40064</v>
      </c>
      <c r="B656" s="16">
        <v>3.2039</v>
      </c>
      <c r="C656" s="3">
        <f t="shared" si="32"/>
        <v>8.8799319834997892E-3</v>
      </c>
      <c r="D656" s="3">
        <f>IFERROR(1-B656/MAX(B$2:B656),0)</f>
        <v>0.17442279942279937</v>
      </c>
      <c r="E656" s="3">
        <f ca="1">IFERROR(B656/AVERAGE(OFFSET(B656,0,0,-计算结果!B$17,1))-1,B656/AVERAGE(OFFSET(B656,0,0,-ROW(),1))-1)</f>
        <v>0.54402421595594963</v>
      </c>
      <c r="F656" s="4" t="str">
        <f ca="1">IF(MONTH(A656)&lt;&gt;MONTH(A657),IF(OR(AND(E656&lt;计算结果!B$18,E656&gt;计算结果!B$19),E656&lt;计算结果!B$20),"买","卖"),F655)</f>
        <v>买</v>
      </c>
      <c r="G656" s="4" t="str">
        <f t="shared" ca="1" si="30"/>
        <v/>
      </c>
      <c r="H656" s="3">
        <f ca="1">IF(F655="买",B656/B655-1,计算结果!B$21*(计算结果!B$22*(B656/B655-1)+(1-计算结果!B$22)*(K656/K655-1-IF(G656=1,计算结果!B$16,0))))-IF(AND(计算结果!B$21=0,G656=1),计算结果!B$16,0)</f>
        <v>8.8799319834997892E-3</v>
      </c>
      <c r="I656" s="2">
        <f t="shared" ca="1" si="31"/>
        <v>3.9004236746290522</v>
      </c>
      <c r="J656" s="3">
        <f ca="1">1-I656/MAX(I$2:I656)</f>
        <v>6.2419524757110767E-2</v>
      </c>
      <c r="K656" s="21">
        <v>131.99</v>
      </c>
      <c r="L656" s="37">
        <v>2.2039</v>
      </c>
    </row>
    <row r="657" spans="1:12" hidden="1" x14ac:dyDescent="0.15">
      <c r="A657" s="1">
        <v>40065</v>
      </c>
      <c r="B657" s="16">
        <v>3.1838000000000002</v>
      </c>
      <c r="C657" s="3">
        <f t="shared" si="32"/>
        <v>-6.273604045070047E-3</v>
      </c>
      <c r="D657" s="3">
        <f>IFERROR(1-B657/MAX(B$2:B657),0)</f>
        <v>0.17960214388785811</v>
      </c>
      <c r="E657" s="3">
        <f ca="1">IFERROR(B657/AVERAGE(OFFSET(B657,0,0,-计算结果!B$17,1))-1,B657/AVERAGE(OFFSET(B657,0,0,-ROW(),1))-1)</f>
        <v>0.53189592047925682</v>
      </c>
      <c r="F657" s="4" t="str">
        <f ca="1">IF(MONTH(A657)&lt;&gt;MONTH(A658),IF(OR(AND(E657&lt;计算结果!B$18,E657&gt;计算结果!B$19),E657&lt;计算结果!B$20),"买","卖"),F656)</f>
        <v>买</v>
      </c>
      <c r="G657" s="4" t="str">
        <f t="shared" ca="1" si="30"/>
        <v/>
      </c>
      <c r="H657" s="3">
        <f ca="1">IF(F656="买",B657/B656-1,计算结果!B$21*(计算结果!B$22*(B657/B656-1)+(1-计算结果!B$22)*(K657/K656-1-IF(G657=1,计算结果!B$16,0))))-IF(AND(计算结果!B$21=0,G657=1),计算结果!B$16,0)</f>
        <v>-6.273604045070047E-3</v>
      </c>
      <c r="I657" s="2">
        <f t="shared" ca="1" si="31"/>
        <v>3.8759539608864122</v>
      </c>
      <c r="J657" s="3">
        <f ca="1">1-I657/MAX(I$2:I657)</f>
        <v>6.8301533419173333E-2</v>
      </c>
      <c r="K657" s="21">
        <v>131.9</v>
      </c>
      <c r="L657" s="37">
        <v>2.1838000000000002</v>
      </c>
    </row>
    <row r="658" spans="1:12" hidden="1" x14ac:dyDescent="0.15">
      <c r="A658" s="1">
        <v>40066</v>
      </c>
      <c r="B658" s="16">
        <v>3.1781999999999999</v>
      </c>
      <c r="C658" s="3">
        <f t="shared" si="32"/>
        <v>-1.7589044537974496E-3</v>
      </c>
      <c r="D658" s="3">
        <f>IFERROR(1-B658/MAX(B$2:B658),0)</f>
        <v>0.18104514533085958</v>
      </c>
      <c r="E658" s="3">
        <f ca="1">IFERROR(B658/AVERAGE(OFFSET(B658,0,0,-计算结果!B$17,1))-1,B658/AVERAGE(OFFSET(B658,0,0,-ROW(),1))-1)</f>
        <v>0.52665581900608305</v>
      </c>
      <c r="F658" s="4" t="str">
        <f ca="1">IF(MONTH(A658)&lt;&gt;MONTH(A659),IF(OR(AND(E658&lt;计算结果!B$18,E658&gt;计算结果!B$19),E658&lt;计算结果!B$20),"买","卖"),F657)</f>
        <v>买</v>
      </c>
      <c r="G658" s="4" t="str">
        <f t="shared" ca="1" si="30"/>
        <v/>
      </c>
      <c r="H658" s="3">
        <f ca="1">IF(F657="买",B658/B657-1,计算结果!B$21*(计算结果!B$22*(B658/B657-1)+(1-计算结果!B$22)*(K658/K657-1-IF(G658=1,计算结果!B$16,0))))-IF(AND(计算结果!B$21=0,G658=1),计算结果!B$16,0)</f>
        <v>-1.7589044537974496E-3</v>
      </c>
      <c r="I658" s="2">
        <f t="shared" ca="1" si="31"/>
        <v>3.8691365282018952</v>
      </c>
      <c r="J658" s="3">
        <f ca="1">1-I658/MAX(I$2:I658)</f>
        <v>6.9940302001638588E-2</v>
      </c>
      <c r="K658" s="21">
        <v>132</v>
      </c>
      <c r="L658" s="37">
        <v>2.1781999999999999</v>
      </c>
    </row>
    <row r="659" spans="1:12" hidden="1" x14ac:dyDescent="0.15">
      <c r="A659" s="1">
        <v>40067</v>
      </c>
      <c r="B659" s="16">
        <v>3.2772999999999999</v>
      </c>
      <c r="C659" s="3">
        <f t="shared" si="32"/>
        <v>3.1181171732427071E-2</v>
      </c>
      <c r="D659" s="3">
        <f>IFERROR(1-B659/MAX(B$2:B659),0)</f>
        <v>0.1555091733663162</v>
      </c>
      <c r="E659" s="3">
        <f ca="1">IFERROR(B659/AVERAGE(OFFSET(B659,0,0,-计算结果!B$17,1))-1,B659/AVERAGE(OFFSET(B659,0,0,-ROW(),1))-1)</f>
        <v>0.57139795070489674</v>
      </c>
      <c r="F659" s="4" t="str">
        <f ca="1">IF(MONTH(A659)&lt;&gt;MONTH(A660),IF(OR(AND(E659&lt;计算结果!B$18,E659&gt;计算结果!B$19),E659&lt;计算结果!B$20),"买","卖"),F658)</f>
        <v>买</v>
      </c>
      <c r="G659" s="4" t="str">
        <f t="shared" ca="1" si="30"/>
        <v/>
      </c>
      <c r="H659" s="3">
        <f ca="1">IF(F658="买",B659/B658-1,计算结果!B$21*(计算结果!B$22*(B659/B658-1)+(1-计算结果!B$22)*(K659/K658-1-IF(G659=1,计算结果!B$16,0))))-IF(AND(计算结果!B$21=0,G659=1),计算结果!B$16,0)</f>
        <v>3.1181171732427071E-2</v>
      </c>
      <c r="I659" s="2">
        <f t="shared" ca="1" si="31"/>
        <v>3.9897807387439652</v>
      </c>
      <c r="J659" s="3">
        <f ca="1">1-I659/MAX(I$2:I659)</f>
        <v>4.0939950836942463E-2</v>
      </c>
      <c r="K659" s="21">
        <v>132.01</v>
      </c>
      <c r="L659" s="37">
        <v>2.2772999999999999</v>
      </c>
    </row>
    <row r="660" spans="1:12" hidden="1" x14ac:dyDescent="0.15">
      <c r="A660" s="1">
        <v>40070</v>
      </c>
      <c r="B660" s="16">
        <v>3.3418999999999999</v>
      </c>
      <c r="C660" s="3">
        <f t="shared" si="32"/>
        <v>1.9711347755774655E-2</v>
      </c>
      <c r="D660" s="3">
        <f>IFERROR(1-B660/MAX(B$2:B660),0)</f>
        <v>0.13886312100597809</v>
      </c>
      <c r="E660" s="3">
        <f ca="1">IFERROR(B660/AVERAGE(OFFSET(B660,0,0,-计算结果!B$17,1))-1,B660/AVERAGE(OFFSET(B660,0,0,-ROW(),1))-1)</f>
        <v>0.59929251423842556</v>
      </c>
      <c r="F660" s="4" t="str">
        <f ca="1">IF(MONTH(A660)&lt;&gt;MONTH(A661),IF(OR(AND(E660&lt;计算结果!B$18,E660&gt;计算结果!B$19),E660&lt;计算结果!B$20),"买","卖"),F659)</f>
        <v>买</v>
      </c>
      <c r="G660" s="4" t="str">
        <f t="shared" ca="1" si="30"/>
        <v/>
      </c>
      <c r="H660" s="3">
        <f ca="1">IF(F659="买",B660/B659-1,计算结果!B$21*(计算结果!B$22*(B660/B659-1)+(1-计算结果!B$22)*(K660/K659-1-IF(G660=1,计算结果!B$16,0))))-IF(AND(计算结果!B$21=0,G660=1),计算结果!B$16,0)</f>
        <v>1.9711347755774655E-2</v>
      </c>
      <c r="I660" s="2">
        <f t="shared" ca="1" si="31"/>
        <v>4.0684246943546389</v>
      </c>
      <c r="J660" s="3">
        <f ca="1">1-I660/MAX(I$2:I660)</f>
        <v>2.2035584689219068E-2</v>
      </c>
      <c r="K660" s="21">
        <v>132.25</v>
      </c>
      <c r="L660" s="37">
        <v>2.3418999999999999</v>
      </c>
    </row>
    <row r="661" spans="1:12" hidden="1" x14ac:dyDescent="0.15">
      <c r="A661" s="1">
        <v>40071</v>
      </c>
      <c r="B661" s="16">
        <v>3.3584999999999998</v>
      </c>
      <c r="C661" s="3">
        <f t="shared" si="32"/>
        <v>4.9672342080853138E-3</v>
      </c>
      <c r="D661" s="3">
        <f>IFERROR(1-B661/MAX(B$2:B661),0)</f>
        <v>0.1345856524427953</v>
      </c>
      <c r="E661" s="3">
        <f ca="1">IFERROR(B661/AVERAGE(OFFSET(B661,0,0,-计算结果!B$17,1))-1,B661/AVERAGE(OFFSET(B661,0,0,-ROW(),1))-1)</f>
        <v>0.60362143148937086</v>
      </c>
      <c r="F661" s="4" t="str">
        <f ca="1">IF(MONTH(A661)&lt;&gt;MONTH(A662),IF(OR(AND(E661&lt;计算结果!B$18,E661&gt;计算结果!B$19),E661&lt;计算结果!B$20),"买","卖"),F660)</f>
        <v>买</v>
      </c>
      <c r="G661" s="4" t="str">
        <f t="shared" ca="1" si="30"/>
        <v/>
      </c>
      <c r="H661" s="3">
        <f ca="1">IF(F660="买",B661/B660-1,计算结果!B$21*(计算结果!B$22*(B661/B660-1)+(1-计算结果!B$22)*(K661/K660-1-IF(G661=1,计算结果!B$16,0))))-IF(AND(计算结果!B$21=0,G661=1),计算结果!B$16,0)</f>
        <v>4.9672342080853138E-3</v>
      </c>
      <c r="I661" s="2">
        <f t="shared" ca="1" si="31"/>
        <v>4.088633512669456</v>
      </c>
      <c r="J661" s="3">
        <f ca="1">1-I661/MAX(I$2:I661)</f>
        <v>1.7177806391197259E-2</v>
      </c>
      <c r="K661" s="21">
        <v>132.24</v>
      </c>
      <c r="L661" s="37">
        <v>2.3584999999999998</v>
      </c>
    </row>
    <row r="662" spans="1:12" hidden="1" x14ac:dyDescent="0.15">
      <c r="A662" s="1">
        <v>40072</v>
      </c>
      <c r="B662" s="16">
        <v>3.3744999999999998</v>
      </c>
      <c r="C662" s="3">
        <f t="shared" si="32"/>
        <v>4.7640315617090145E-3</v>
      </c>
      <c r="D662" s="3">
        <f>IFERROR(1-B662/MAX(B$2:B662),0)</f>
        <v>0.13046279117707693</v>
      </c>
      <c r="E662" s="3">
        <f ca="1">IFERROR(B662/AVERAGE(OFFSET(B662,0,0,-计算结果!B$17,1))-1,B662/AVERAGE(OFFSET(B662,0,0,-ROW(),1))-1)</f>
        <v>0.60704732712619802</v>
      </c>
      <c r="F662" s="4" t="str">
        <f ca="1">IF(MONTH(A662)&lt;&gt;MONTH(A663),IF(OR(AND(E662&lt;计算结果!B$18,E662&gt;计算结果!B$19),E662&lt;计算结果!B$20),"买","卖"),F661)</f>
        <v>买</v>
      </c>
      <c r="G662" s="4" t="str">
        <f t="shared" ca="1" si="30"/>
        <v/>
      </c>
      <c r="H662" s="3">
        <f ca="1">IF(F661="买",B662/B661-1,计算结果!B$21*(计算结果!B$22*(B662/B661-1)+(1-计算结果!B$22)*(K662/K661-1-IF(G662=1,计算结果!B$16,0))))-IF(AND(计算结果!B$21=0,G662=1),计算结果!B$16,0)</f>
        <v>4.7640315617090145E-3</v>
      </c>
      <c r="I662" s="2">
        <f t="shared" ca="1" si="31"/>
        <v>4.1081118917680746</v>
      </c>
      <c r="J662" s="3">
        <f ca="1">1-I662/MAX(I$2:I662)</f>
        <v>1.2495610441296878E-2</v>
      </c>
      <c r="K662" s="21">
        <v>132.27000000000001</v>
      </c>
      <c r="L662" s="37">
        <v>2.3744999999999998</v>
      </c>
    </row>
    <row r="663" spans="1:12" hidden="1" x14ac:dyDescent="0.15">
      <c r="A663" s="1">
        <v>40073</v>
      </c>
      <c r="B663" s="16">
        <v>3.4577</v>
      </c>
      <c r="C663" s="3">
        <f t="shared" si="32"/>
        <v>2.4655504519188076E-2</v>
      </c>
      <c r="D663" s="3">
        <f>IFERROR(1-B663/MAX(B$2:B663),0)</f>
        <v>0.10902391259534117</v>
      </c>
      <c r="E663" s="3">
        <f ca="1">IFERROR(B663/AVERAGE(OFFSET(B663,0,0,-计算结果!B$17,1))-1,B663/AVERAGE(OFFSET(B663,0,0,-ROW(),1))-1)</f>
        <v>0.64193565634231242</v>
      </c>
      <c r="F663" s="4" t="str">
        <f ca="1">IF(MONTH(A663)&lt;&gt;MONTH(A664),IF(OR(AND(E663&lt;计算结果!B$18,E663&gt;计算结果!B$19),E663&lt;计算结果!B$20),"买","卖"),F662)</f>
        <v>买</v>
      </c>
      <c r="G663" s="4" t="str">
        <f t="shared" ca="1" si="30"/>
        <v/>
      </c>
      <c r="H663" s="3">
        <f ca="1">IF(F662="买",B663/B662-1,计算结果!B$21*(计算结果!B$22*(B663/B662-1)+(1-计算结果!B$22)*(K663/K662-1-IF(G663=1,计算结果!B$16,0))))-IF(AND(计算结果!B$21=0,G663=1),计算结果!B$16,0)</f>
        <v>2.4655504519188076E-2</v>
      </c>
      <c r="I663" s="2">
        <f t="shared" ca="1" si="31"/>
        <v>4.2093994630808922</v>
      </c>
      <c r="J663" s="3">
        <f ca="1">1-I663/MAX(I$2:I663)</f>
        <v>0</v>
      </c>
      <c r="K663" s="21">
        <v>132.22</v>
      </c>
      <c r="L663" s="37">
        <v>2.4577</v>
      </c>
    </row>
    <row r="664" spans="1:12" hidden="1" x14ac:dyDescent="0.15">
      <c r="A664" s="1">
        <v>40074</v>
      </c>
      <c r="B664" s="16">
        <v>3.3573</v>
      </c>
      <c r="C664" s="3">
        <f t="shared" si="32"/>
        <v>-2.9036642855077122E-2</v>
      </c>
      <c r="D664" s="3">
        <f>IFERROR(1-B664/MAX(B$2:B664),0)</f>
        <v>0.13489486703772413</v>
      </c>
      <c r="E664" s="3">
        <f ca="1">IFERROR(B664/AVERAGE(OFFSET(B664,0,0,-计算结果!B$17,1))-1,B664/AVERAGE(OFFSET(B664,0,0,-ROW(),1))-1)</f>
        <v>0.58986794641245721</v>
      </c>
      <c r="F664" s="4" t="str">
        <f ca="1">IF(MONTH(A664)&lt;&gt;MONTH(A665),IF(OR(AND(E664&lt;计算结果!B$18,E664&gt;计算结果!B$19),E664&lt;计算结果!B$20),"买","卖"),F663)</f>
        <v>买</v>
      </c>
      <c r="G664" s="4" t="str">
        <f t="shared" ca="1" si="30"/>
        <v/>
      </c>
      <c r="H664" s="3">
        <f ca="1">IF(F663="买",B664/B663-1,计算结果!B$21*(计算结果!B$22*(B664/B663-1)+(1-计算结果!B$22)*(K664/K663-1-IF(G664=1,计算结果!B$16,0))))-IF(AND(计算结果!B$21=0,G664=1),计算结果!B$16,0)</f>
        <v>-2.9036642855077122E-2</v>
      </c>
      <c r="I664" s="2">
        <f t="shared" ca="1" si="31"/>
        <v>4.0871726342370591</v>
      </c>
      <c r="J664" s="3">
        <f ca="1">1-I664/MAX(I$2:I664)</f>
        <v>2.9036642855077122E-2</v>
      </c>
      <c r="K664" s="21">
        <v>132.25</v>
      </c>
      <c r="L664" s="37">
        <v>2.3573</v>
      </c>
    </row>
    <row r="665" spans="1:12" hidden="1" x14ac:dyDescent="0.15">
      <c r="A665" s="1">
        <v>40077</v>
      </c>
      <c r="B665" s="16">
        <v>3.4041000000000001</v>
      </c>
      <c r="C665" s="3">
        <f t="shared" si="32"/>
        <v>1.3939773031900637E-2</v>
      </c>
      <c r="D665" s="3">
        <f>IFERROR(1-B665/MAX(B$2:B665),0)</f>
        <v>0.12283549783549774</v>
      </c>
      <c r="E665" s="3">
        <f ca="1">IFERROR(B665/AVERAGE(OFFSET(B665,0,0,-计算结果!B$17,1))-1,B665/AVERAGE(OFFSET(B665,0,0,-ROW(),1))-1)</f>
        <v>0.60744417099116133</v>
      </c>
      <c r="F665" s="4" t="str">
        <f ca="1">IF(MONTH(A665)&lt;&gt;MONTH(A666),IF(OR(AND(E665&lt;计算结果!B$18,E665&gt;计算结果!B$19),E665&lt;计算结果!B$20),"买","卖"),F664)</f>
        <v>买</v>
      </c>
      <c r="G665" s="4" t="str">
        <f t="shared" ca="1" si="30"/>
        <v/>
      </c>
      <c r="H665" s="3">
        <f ca="1">IF(F664="买",B665/B664-1,计算结果!B$21*(计算结果!B$22*(B665/B664-1)+(1-计算结果!B$22)*(K665/K664-1-IF(G665=1,计算结果!B$16,0))))-IF(AND(计算结果!B$21=0,G665=1),计算结果!B$16,0)</f>
        <v>1.3939773031900637E-2</v>
      </c>
      <c r="I665" s="2">
        <f t="shared" ca="1" si="31"/>
        <v>4.144146893100519</v>
      </c>
      <c r="J665" s="3">
        <f ca="1">1-I665/MAX(I$2:I665)</f>
        <v>1.5501634034184586E-2</v>
      </c>
      <c r="K665" s="21">
        <v>132.19</v>
      </c>
      <c r="L665" s="37">
        <v>2.4041000000000001</v>
      </c>
    </row>
    <row r="666" spans="1:12" hidden="1" x14ac:dyDescent="0.15">
      <c r="A666" s="1">
        <v>40078</v>
      </c>
      <c r="B666" s="16">
        <v>3.3405</v>
      </c>
      <c r="C666" s="3">
        <f t="shared" si="32"/>
        <v>-1.8683352427954603E-2</v>
      </c>
      <c r="D666" s="3">
        <f>IFERROR(1-B666/MAX(B$2:B666),0)</f>
        <v>0.13922387136672842</v>
      </c>
      <c r="E666" s="3">
        <f ca="1">IFERROR(B666/AVERAGE(OFFSET(B666,0,0,-计算结果!B$17,1))-1,B666/AVERAGE(OFFSET(B666,0,0,-ROW(),1))-1)</f>
        <v>0.57313649686788937</v>
      </c>
      <c r="F666" s="4" t="str">
        <f ca="1">IF(MONTH(A666)&lt;&gt;MONTH(A667),IF(OR(AND(E666&lt;计算结果!B$18,E666&gt;计算结果!B$19),E666&lt;计算结果!B$20),"买","卖"),F665)</f>
        <v>买</v>
      </c>
      <c r="G666" s="4" t="str">
        <f t="shared" ca="1" si="30"/>
        <v/>
      </c>
      <c r="H666" s="3">
        <f ca="1">IF(F665="买",B666/B665-1,计算结果!B$21*(计算结果!B$22*(B666/B665-1)+(1-计算结果!B$22)*(K666/K665-1-IF(G666=1,计算结果!B$16,0))))-IF(AND(计算结果!B$21=0,G666=1),计算结果!B$16,0)</f>
        <v>-1.8683352427954603E-2</v>
      </c>
      <c r="I666" s="2">
        <f t="shared" ca="1" si="31"/>
        <v>4.0667203361835087</v>
      </c>
      <c r="J666" s="3">
        <f ca="1">1-I666/MAX(I$2:I666)</f>
        <v>3.3895363970269377E-2</v>
      </c>
      <c r="K666" s="21">
        <v>132.13</v>
      </c>
      <c r="L666" s="37">
        <v>2.3405</v>
      </c>
    </row>
    <row r="667" spans="1:12" hidden="1" x14ac:dyDescent="0.15">
      <c r="A667" s="1">
        <v>40079</v>
      </c>
      <c r="B667" s="16">
        <v>3.2955000000000001</v>
      </c>
      <c r="C667" s="3">
        <f t="shared" si="32"/>
        <v>-1.3471037269869757E-2</v>
      </c>
      <c r="D667" s="3">
        <f>IFERROR(1-B667/MAX(B$2:B667),0)</f>
        <v>0.15081941867656146</v>
      </c>
      <c r="E667" s="3">
        <f ca="1">IFERROR(B667/AVERAGE(OFFSET(B667,0,0,-计算结果!B$17,1))-1,B667/AVERAGE(OFFSET(B667,0,0,-ROW(),1))-1)</f>
        <v>0.54745405777015721</v>
      </c>
      <c r="F667" s="4" t="str">
        <f ca="1">IF(MONTH(A667)&lt;&gt;MONTH(A668),IF(OR(AND(E667&lt;计算结果!B$18,E667&gt;计算结果!B$19),E667&lt;计算结果!B$20),"买","卖"),F666)</f>
        <v>买</v>
      </c>
      <c r="G667" s="4" t="str">
        <f t="shared" ca="1" si="30"/>
        <v/>
      </c>
      <c r="H667" s="3">
        <f ca="1">IF(F666="买",B667/B666-1,计算结果!B$21*(计算结果!B$22*(B667/B666-1)+(1-计算结果!B$22)*(K667/K666-1-IF(G667=1,计算结果!B$16,0))))-IF(AND(计算结果!B$21=0,G667=1),计算结果!B$16,0)</f>
        <v>-1.3471037269869757E-2</v>
      </c>
      <c r="I667" s="2">
        <f t="shared" ca="1" si="31"/>
        <v>4.0119373949686432</v>
      </c>
      <c r="J667" s="3">
        <f ca="1">1-I667/MAX(I$2:I667)</f>
        <v>4.6909795528819909E-2</v>
      </c>
      <c r="K667" s="21">
        <v>131.94</v>
      </c>
      <c r="L667" s="37">
        <v>2.2955000000000001</v>
      </c>
    </row>
    <row r="668" spans="1:12" hidden="1" x14ac:dyDescent="0.15">
      <c r="A668" s="1">
        <v>40080</v>
      </c>
      <c r="B668" s="16">
        <v>3.2269000000000001</v>
      </c>
      <c r="C668" s="3">
        <f t="shared" si="32"/>
        <v>-2.0816264603246815E-2</v>
      </c>
      <c r="D668" s="3">
        <f>IFERROR(1-B668/MAX(B$2:B668),0)</f>
        <v>0.16849618635332919</v>
      </c>
      <c r="E668" s="3">
        <f ca="1">IFERROR(B668/AVERAGE(OFFSET(B668,0,0,-计算结果!B$17,1))-1,B668/AVERAGE(OFFSET(B668,0,0,-ROW(),1))-1)</f>
        <v>0.511097228398526</v>
      </c>
      <c r="F668" s="4" t="str">
        <f ca="1">IF(MONTH(A668)&lt;&gt;MONTH(A669),IF(OR(AND(E668&lt;计算结果!B$18,E668&gt;计算结果!B$19),E668&lt;计算结果!B$20),"买","卖"),F667)</f>
        <v>买</v>
      </c>
      <c r="G668" s="4" t="str">
        <f t="shared" ca="1" si="30"/>
        <v/>
      </c>
      <c r="H668" s="3">
        <f ca="1">IF(F667="买",B668/B667-1,计算结果!B$21*(计算结果!B$22*(B668/B667-1)+(1-计算结果!B$22)*(K668/K667-1-IF(G668=1,计算结果!B$16,0))))-IF(AND(计算结果!B$21=0,G668=1),计算结果!B$16,0)</f>
        <v>-2.0816264603246815E-2</v>
      </c>
      <c r="I668" s="2">
        <f t="shared" ca="1" si="31"/>
        <v>3.9284238445833153</v>
      </c>
      <c r="J668" s="3">
        <f ca="1">1-I668/MAX(I$2:I668)</f>
        <v>6.6749573415854635E-2</v>
      </c>
      <c r="K668" s="21">
        <v>131.96</v>
      </c>
      <c r="L668" s="37">
        <v>2.2269000000000001</v>
      </c>
    </row>
    <row r="669" spans="1:12" hidden="1" x14ac:dyDescent="0.15">
      <c r="A669" s="1">
        <v>40081</v>
      </c>
      <c r="B669" s="16">
        <v>3.1930999999999998</v>
      </c>
      <c r="C669" s="3">
        <f t="shared" si="32"/>
        <v>-1.0474449161734234E-2</v>
      </c>
      <c r="D669" s="3">
        <f>IFERROR(1-B669/MAX(B$2:B669),0)</f>
        <v>0.1772057307771594</v>
      </c>
      <c r="E669" s="3">
        <f ca="1">IFERROR(B669/AVERAGE(OFFSET(B669,0,0,-计算结果!B$17,1))-1,B669/AVERAGE(OFFSET(B669,0,0,-ROW(),1))-1)</f>
        <v>0.49162676362891444</v>
      </c>
      <c r="F669" s="4" t="str">
        <f ca="1">IF(MONTH(A669)&lt;&gt;MONTH(A670),IF(OR(AND(E669&lt;计算结果!B$18,E669&gt;计算结果!B$19),E669&lt;计算结果!B$20),"买","卖"),F668)</f>
        <v>买</v>
      </c>
      <c r="G669" s="4" t="str">
        <f t="shared" ca="1" si="30"/>
        <v/>
      </c>
      <c r="H669" s="3">
        <f ca="1">IF(F668="买",B669/B668-1,计算结果!B$21*(计算结果!B$22*(B669/B668-1)+(1-计算结果!B$22)*(K669/K668-1-IF(G669=1,计算结果!B$16,0))))-IF(AND(计算结果!B$21=0,G669=1),计算结果!B$16,0)</f>
        <v>-1.0474449161734234E-2</v>
      </c>
      <c r="I669" s="2">
        <f t="shared" ca="1" si="31"/>
        <v>3.8872757687374828</v>
      </c>
      <c r="J669" s="3">
        <f ca="1">1-I669/MAX(I$2:I669)</f>
        <v>7.652485756427696E-2</v>
      </c>
      <c r="K669" s="21">
        <v>131.84</v>
      </c>
      <c r="L669" s="37">
        <v>2.1930999999999998</v>
      </c>
    </row>
    <row r="670" spans="1:12" hidden="1" x14ac:dyDescent="0.15">
      <c r="A670" s="1">
        <v>40084</v>
      </c>
      <c r="B670" s="16">
        <v>3.1097000000000001</v>
      </c>
      <c r="C670" s="3">
        <f t="shared" si="32"/>
        <v>-2.611881870282784E-2</v>
      </c>
      <c r="D670" s="3">
        <f>IFERROR(1-B670/MAX(B$2:B670),0)</f>
        <v>0.19869614512471645</v>
      </c>
      <c r="E670" s="3">
        <f ca="1">IFERROR(B670/AVERAGE(OFFSET(B670,0,0,-计算结果!B$17,1))-1,B670/AVERAGE(OFFSET(B670,0,0,-ROW(),1))-1)</f>
        <v>0.44917032733835249</v>
      </c>
      <c r="F670" s="4" t="str">
        <f ca="1">IF(MONTH(A670)&lt;&gt;MONTH(A671),IF(OR(AND(E670&lt;计算结果!B$18,E670&gt;计算结果!B$19),E670&lt;计算结果!B$20),"买","卖"),F669)</f>
        <v>买</v>
      </c>
      <c r="G670" s="4" t="str">
        <f t="shared" ca="1" si="30"/>
        <v/>
      </c>
      <c r="H670" s="3">
        <f ca="1">IF(F669="买",B670/B669-1,计算结果!B$21*(计算结果!B$22*(B670/B669-1)+(1-计算结果!B$22)*(K670/K669-1-IF(G670=1,计算结果!B$16,0))))-IF(AND(计算结果!B$21=0,G670=1),计算结果!B$16,0)</f>
        <v>-2.611881870282784E-2</v>
      </c>
      <c r="I670" s="2">
        <f t="shared" ca="1" si="31"/>
        <v>3.7857447176859327</v>
      </c>
      <c r="J670" s="3">
        <f ca="1">1-I670/MAX(I$2:I670)</f>
        <v>0.10064493738612379</v>
      </c>
      <c r="K670" s="21">
        <v>131.87</v>
      </c>
      <c r="L670" s="37">
        <v>2.1097000000000001</v>
      </c>
    </row>
    <row r="671" spans="1:12" hidden="1" x14ac:dyDescent="0.15">
      <c r="A671" s="1">
        <v>40085</v>
      </c>
      <c r="B671" s="16">
        <v>3.0152000000000001</v>
      </c>
      <c r="C671" s="3">
        <f t="shared" si="32"/>
        <v>-3.0388783483937365E-2</v>
      </c>
      <c r="D671" s="3">
        <f>IFERROR(1-B671/MAX(B$2:B671),0)</f>
        <v>0.22304679447536579</v>
      </c>
      <c r="E671" s="3">
        <f ca="1">IFERROR(B671/AVERAGE(OFFSET(B671,0,0,-计算结果!B$17,1))-1,B671/AVERAGE(OFFSET(B671,0,0,-ROW(),1))-1)</f>
        <v>0.4020005404073308</v>
      </c>
      <c r="F671" s="4" t="str">
        <f ca="1">IF(MONTH(A671)&lt;&gt;MONTH(A672),IF(OR(AND(E671&lt;计算结果!B$18,E671&gt;计算结果!B$19),E671&lt;计算结果!B$20),"买","卖"),F670)</f>
        <v>买</v>
      </c>
      <c r="G671" s="4" t="str">
        <f t="shared" ca="1" si="30"/>
        <v/>
      </c>
      <c r="H671" s="3">
        <f ca="1">IF(F670="买",B671/B670-1,计算结果!B$21*(计算结果!B$22*(B671/B670-1)+(1-计算结果!B$22)*(K671/K670-1-IF(G671=1,计算结果!B$16,0))))-IF(AND(计算结果!B$21=0,G671=1),计算结果!B$16,0)</f>
        <v>-3.0388783483937365E-2</v>
      </c>
      <c r="I671" s="2">
        <f t="shared" ca="1" si="31"/>
        <v>3.6707005411347153</v>
      </c>
      <c r="J671" s="3">
        <f ca="1">1-I671/MAX(I$2:I671)</f>
        <v>0.12797524365907975</v>
      </c>
      <c r="K671" s="21">
        <v>131.86000000000001</v>
      </c>
      <c r="L671" s="37">
        <v>2.0152000000000001</v>
      </c>
    </row>
    <row r="672" spans="1:12" hidden="1" x14ac:dyDescent="0.15">
      <c r="A672" s="1">
        <v>40086</v>
      </c>
      <c r="B672" s="16">
        <v>3.052</v>
      </c>
      <c r="C672" s="3">
        <f t="shared" si="32"/>
        <v>1.2204828867073525E-2</v>
      </c>
      <c r="D672" s="3">
        <f>IFERROR(1-B672/MAX(B$2:B672),0)</f>
        <v>0.21356421356421351</v>
      </c>
      <c r="E672" s="3">
        <f ca="1">IFERROR(B672/AVERAGE(OFFSET(B672,0,0,-计算结果!B$17,1))-1,B672/AVERAGE(OFFSET(B672,0,0,-ROW(),1))-1)</f>
        <v>0.41594562620334496</v>
      </c>
      <c r="F672" s="4" t="str">
        <f ca="1">IF(MONTH(A672)&lt;&gt;MONTH(A673),IF(OR(AND(E672&lt;计算结果!B$18,E672&gt;计算结果!B$19),E672&lt;计算结果!B$20),"买","卖"),F671)</f>
        <v>买</v>
      </c>
      <c r="G672" s="4" t="str">
        <f t="shared" ref="G672:G735" ca="1" si="33">IF(F671&lt;&gt;F672,1,"")</f>
        <v/>
      </c>
      <c r="H672" s="3">
        <f ca="1">IF(F671="买",B672/B671-1,计算结果!B$21*(计算结果!B$22*(B672/B671-1)+(1-计算结果!B$22)*(K672/K671-1-IF(G672=1,计算结果!B$16,0))))-IF(AND(计算结果!B$21=0,G672=1),计算结果!B$16,0)</f>
        <v>1.2204828867073525E-2</v>
      </c>
      <c r="I672" s="2">
        <f t="shared" ref="I672:I735" ca="1" si="34">IFERROR(I671*(1+H672),I671)</f>
        <v>3.7155008130615386</v>
      </c>
      <c r="J672" s="3">
        <f ca="1">1-I672/MAX(I$2:I672)</f>
        <v>0.11733233074008742</v>
      </c>
      <c r="K672" s="21">
        <v>131.94999999999999</v>
      </c>
      <c r="L672" s="37">
        <v>2.052</v>
      </c>
    </row>
    <row r="673" spans="1:12" hidden="1" x14ac:dyDescent="0.15">
      <c r="A673" s="1">
        <v>40095</v>
      </c>
      <c r="B673" s="16">
        <v>3.1698</v>
      </c>
      <c r="C673" s="3">
        <f t="shared" si="32"/>
        <v>3.8597640891218754E-2</v>
      </c>
      <c r="D673" s="3">
        <f>IFERROR(1-B673/MAX(B$2:B673),0)</f>
        <v>0.18320964749536173</v>
      </c>
      <c r="E673" s="3">
        <f ca="1">IFERROR(B673/AVERAGE(OFFSET(B673,0,0,-计算结果!B$17,1))-1,B673/AVERAGE(OFFSET(B673,0,0,-ROW(),1))-1)</f>
        <v>0.46669648572155698</v>
      </c>
      <c r="F673" s="4" t="str">
        <f ca="1">IF(MONTH(A673)&lt;&gt;MONTH(A674),IF(OR(AND(E673&lt;计算结果!B$18,E673&gt;计算结果!B$19),E673&lt;计算结果!B$20),"买","卖"),F672)</f>
        <v>买</v>
      </c>
      <c r="G673" s="4" t="str">
        <f t="shared" ca="1" si="33"/>
        <v/>
      </c>
      <c r="H673" s="3">
        <f ca="1">IF(F672="买",B673/B672-1,计算结果!B$21*(计算结果!B$22*(B673/B672-1)+(1-计算结果!B$22)*(K673/K672-1-IF(G673=1,计算结果!B$16,0))))-IF(AND(计算结果!B$21=0,G673=1),计算结果!B$16,0)</f>
        <v>3.8597640891218754E-2</v>
      </c>
      <c r="I673" s="2">
        <f t="shared" ca="1" si="34"/>
        <v>3.8589103791751191</v>
      </c>
      <c r="J673" s="3">
        <f ca="1">1-I673/MAX(I$2:I673)</f>
        <v>8.3263441015704265E-2</v>
      </c>
      <c r="K673" s="21">
        <v>131.85</v>
      </c>
      <c r="L673" s="37">
        <v>2.1698</v>
      </c>
    </row>
    <row r="674" spans="1:12" hidden="1" x14ac:dyDescent="0.15">
      <c r="A674" s="1">
        <v>40098</v>
      </c>
      <c r="B674" s="16">
        <v>3.2164000000000001</v>
      </c>
      <c r="C674" s="3">
        <f t="shared" si="32"/>
        <v>1.4701242980629692E-2</v>
      </c>
      <c r="D674" s="3">
        <f>IFERROR(1-B674/MAX(B$2:B674),0)</f>
        <v>0.17120181405895685</v>
      </c>
      <c r="E674" s="3">
        <f ca="1">IFERROR(B674/AVERAGE(OFFSET(B674,0,0,-计算结果!B$17,1))-1,B674/AVERAGE(OFFSET(B674,0,0,-ROW(),1))-1)</f>
        <v>0.48426801830287558</v>
      </c>
      <c r="F674" s="4" t="str">
        <f ca="1">IF(MONTH(A674)&lt;&gt;MONTH(A675),IF(OR(AND(E674&lt;计算结果!B$18,E674&gt;计算结果!B$19),E674&lt;计算结果!B$20),"买","卖"),F673)</f>
        <v>买</v>
      </c>
      <c r="G674" s="4" t="str">
        <f t="shared" ca="1" si="33"/>
        <v/>
      </c>
      <c r="H674" s="3">
        <f ca="1">IF(F673="买",B674/B673-1,计算结果!B$21*(计算结果!B$22*(B674/B673-1)+(1-计算结果!B$22)*(K674/K673-1-IF(G674=1,计算结果!B$16,0))))-IF(AND(计算结果!B$21=0,G674=1),计算结果!B$16,0)</f>
        <v>1.4701242980629692E-2</v>
      </c>
      <c r="I674" s="2">
        <f t="shared" ca="1" si="34"/>
        <v>3.9156411582998465</v>
      </c>
      <c r="J674" s="3">
        <f ca="1">1-I674/MAX(I$2:I674)</f>
        <v>6.9786274112849767E-2</v>
      </c>
      <c r="K674" s="21">
        <v>131.79</v>
      </c>
      <c r="L674" s="37">
        <v>2.2164000000000001</v>
      </c>
    </row>
    <row r="675" spans="1:12" hidden="1" x14ac:dyDescent="0.15">
      <c r="A675" s="1">
        <v>40099</v>
      </c>
      <c r="B675" s="16">
        <v>3.2568000000000001</v>
      </c>
      <c r="C675" s="3">
        <f t="shared" si="32"/>
        <v>1.256062678771297E-2</v>
      </c>
      <c r="D675" s="3">
        <f>IFERROR(1-B675/MAX(B$2:B675),0)</f>
        <v>0.16079158936301785</v>
      </c>
      <c r="E675" s="3">
        <f ca="1">IFERROR(B675/AVERAGE(OFFSET(B675,0,0,-计算结果!B$17,1))-1,B675/AVERAGE(OFFSET(B675,0,0,-ROW(),1))-1)</f>
        <v>0.49883513931624712</v>
      </c>
      <c r="F675" s="4" t="str">
        <f ca="1">IF(MONTH(A675)&lt;&gt;MONTH(A676),IF(OR(AND(E675&lt;计算结果!B$18,E675&gt;计算结果!B$19),E675&lt;计算结果!B$20),"买","卖"),F674)</f>
        <v>买</v>
      </c>
      <c r="G675" s="4" t="str">
        <f t="shared" ca="1" si="33"/>
        <v/>
      </c>
      <c r="H675" s="3">
        <f ca="1">IF(F674="买",B675/B674-1,计算结果!B$21*(计算结果!B$22*(B675/B674-1)+(1-计算结果!B$22)*(K675/K674-1-IF(G675=1,计算结果!B$16,0))))-IF(AND(计算结果!B$21=0,G675=1),计算结果!B$16,0)</f>
        <v>1.256062678771297E-2</v>
      </c>
      <c r="I675" s="2">
        <f t="shared" ca="1" si="34"/>
        <v>3.9648240655238589</v>
      </c>
      <c r="J675" s="3">
        <f ca="1">1-I675/MAX(I$2:I675)</f>
        <v>5.8102206669173317E-2</v>
      </c>
      <c r="K675" s="21">
        <v>131.80000000000001</v>
      </c>
      <c r="L675" s="37">
        <v>2.2568000000000001</v>
      </c>
    </row>
    <row r="676" spans="1:12" hidden="1" x14ac:dyDescent="0.15">
      <c r="A676" s="1">
        <v>40100</v>
      </c>
      <c r="B676" s="16">
        <v>3.2873999999999999</v>
      </c>
      <c r="C676" s="3">
        <f t="shared" si="32"/>
        <v>9.3957258658805554E-3</v>
      </c>
      <c r="D676" s="3">
        <f>IFERROR(1-B676/MAX(B$2:B676),0)</f>
        <v>0.15290661719233145</v>
      </c>
      <c r="E676" s="3">
        <f ca="1">IFERROR(B676/AVERAGE(OFFSET(B676,0,0,-计算结果!B$17,1))-1,B676/AVERAGE(OFFSET(B676,0,0,-ROW(),1))-1)</f>
        <v>0.50881911519696721</v>
      </c>
      <c r="F676" s="4" t="str">
        <f ca="1">IF(MONTH(A676)&lt;&gt;MONTH(A677),IF(OR(AND(E676&lt;计算结果!B$18,E676&gt;计算结果!B$19),E676&lt;计算结果!B$20),"买","卖"),F675)</f>
        <v>买</v>
      </c>
      <c r="G676" s="4" t="str">
        <f t="shared" ca="1" si="33"/>
        <v/>
      </c>
      <c r="H676" s="3">
        <f ca="1">IF(F675="买",B676/B675-1,计算结果!B$21*(计算结果!B$22*(B676/B675-1)+(1-计算结果!B$22)*(K676/K675-1-IF(G676=1,计算结果!B$16,0))))-IF(AND(计算结果!B$21=0,G676=1),计算结果!B$16,0)</f>
        <v>9.3957258658805554E-3</v>
      </c>
      <c r="I676" s="2">
        <f t="shared" ca="1" si="34"/>
        <v>4.0020764655499672</v>
      </c>
      <c r="J676" s="3">
        <f ca="1">1-I676/MAX(I$2:I676)</f>
        <v>4.9252393209359036E-2</v>
      </c>
      <c r="K676" s="21">
        <v>131.94</v>
      </c>
      <c r="L676" s="37">
        <v>2.2873999999999999</v>
      </c>
    </row>
    <row r="677" spans="1:12" hidden="1" x14ac:dyDescent="0.15">
      <c r="A677" s="1">
        <v>40101</v>
      </c>
      <c r="B677" s="16">
        <v>3.3267000000000002</v>
      </c>
      <c r="C677" s="3">
        <f t="shared" si="32"/>
        <v>1.195473626574195E-2</v>
      </c>
      <c r="D677" s="3">
        <f>IFERROR(1-B677/MAX(B$2:B677),0)</f>
        <v>0.14277983920841053</v>
      </c>
      <c r="E677" s="3">
        <f ca="1">IFERROR(B677/AVERAGE(OFFSET(B677,0,0,-计算结果!B$17,1))-1,B677/AVERAGE(OFFSET(B677,0,0,-ROW(),1))-1)</f>
        <v>0.52256542414345541</v>
      </c>
      <c r="F677" s="4" t="str">
        <f ca="1">IF(MONTH(A677)&lt;&gt;MONTH(A678),IF(OR(AND(E677&lt;计算结果!B$18,E677&gt;计算结果!B$19),E677&lt;计算结果!B$20),"买","卖"),F676)</f>
        <v>买</v>
      </c>
      <c r="G677" s="4" t="str">
        <f t="shared" ca="1" si="33"/>
        <v/>
      </c>
      <c r="H677" s="3">
        <f ca="1">IF(F676="买",B677/B676-1,计算结果!B$21*(计算结果!B$22*(B677/B676-1)+(1-计算结果!B$22)*(K677/K676-1-IF(G677=1,计算结果!B$16,0))))-IF(AND(计算结果!B$21=0,G677=1),计算结果!B$16,0)</f>
        <v>1.195473626574195E-2</v>
      </c>
      <c r="I677" s="2">
        <f t="shared" ca="1" si="34"/>
        <v>4.0499202342109495</v>
      </c>
      <c r="J677" s="3">
        <f ca="1">1-I677/MAX(I$2:I677)</f>
        <v>3.7886456314891626E-2</v>
      </c>
      <c r="K677" s="21">
        <v>131.83000000000001</v>
      </c>
      <c r="L677" s="37">
        <v>2.3267000000000002</v>
      </c>
    </row>
    <row r="678" spans="1:12" hidden="1" x14ac:dyDescent="0.15">
      <c r="A678" s="1">
        <v>40102</v>
      </c>
      <c r="B678" s="16">
        <v>3.3689</v>
      </c>
      <c r="C678" s="3">
        <f t="shared" si="32"/>
        <v>1.2685243634833254E-2</v>
      </c>
      <c r="D678" s="3">
        <f>IFERROR(1-B678/MAX(B$2:B678),0)</f>
        <v>0.13190579262007829</v>
      </c>
      <c r="E678" s="3">
        <f ca="1">IFERROR(B678/AVERAGE(OFFSET(B678,0,0,-计算结果!B$17,1))-1,B678/AVERAGE(OFFSET(B678,0,0,-ROW(),1))-1)</f>
        <v>0.53748130764585089</v>
      </c>
      <c r="F678" s="4" t="str">
        <f ca="1">IF(MONTH(A678)&lt;&gt;MONTH(A679),IF(OR(AND(E678&lt;计算结果!B$18,E678&gt;计算结果!B$19),E678&lt;计算结果!B$20),"买","卖"),F677)</f>
        <v>买</v>
      </c>
      <c r="G678" s="4" t="str">
        <f t="shared" ca="1" si="33"/>
        <v/>
      </c>
      <c r="H678" s="3">
        <f ca="1">IF(F677="买",B678/B677-1,计算结果!B$21*(计算结果!B$22*(B678/B677-1)+(1-计算结果!B$22)*(K678/K677-1-IF(G678=1,计算结果!B$16,0))))-IF(AND(计算结果!B$21=0,G678=1),计算结果!B$16,0)</f>
        <v>1.2685243634833254E-2</v>
      </c>
      <c r="I678" s="2">
        <f t="shared" ca="1" si="34"/>
        <v>4.1012944590835563</v>
      </c>
      <c r="J678" s="3">
        <f ca="1">1-I678/MAX(I$2:I678)</f>
        <v>2.5681811608873284E-2</v>
      </c>
      <c r="K678" s="21">
        <v>131.94</v>
      </c>
      <c r="L678" s="37">
        <v>2.3689</v>
      </c>
    </row>
    <row r="679" spans="1:12" hidden="1" x14ac:dyDescent="0.15">
      <c r="A679" s="1">
        <v>40105</v>
      </c>
      <c r="B679" s="16">
        <v>3.48</v>
      </c>
      <c r="C679" s="3">
        <f t="shared" si="32"/>
        <v>3.2978123423075711E-2</v>
      </c>
      <c r="D679" s="3">
        <f>IFERROR(1-B679/MAX(B$2:B679),0)</f>
        <v>0.10327767470624605</v>
      </c>
      <c r="E679" s="3">
        <f ca="1">IFERROR(B679/AVERAGE(OFFSET(B679,0,0,-计算结果!B$17,1))-1,B679/AVERAGE(OFFSET(B679,0,0,-ROW(),1))-1)</f>
        <v>0.58346028878432854</v>
      </c>
      <c r="F679" s="4" t="str">
        <f ca="1">IF(MONTH(A679)&lt;&gt;MONTH(A680),IF(OR(AND(E679&lt;计算结果!B$18,E679&gt;计算结果!B$19),E679&lt;计算结果!B$20),"买","卖"),F678)</f>
        <v>买</v>
      </c>
      <c r="G679" s="4" t="str">
        <f t="shared" ca="1" si="33"/>
        <v/>
      </c>
      <c r="H679" s="3">
        <f ca="1">IF(F678="买",B679/B678-1,计算结果!B$21*(计算结果!B$22*(B679/B678-1)+(1-计算结果!B$22)*(K679/K678-1-IF(G679=1,计算结果!B$16,0))))-IF(AND(计算结果!B$21=0,G679=1),计算结果!B$16,0)</f>
        <v>3.2978123423075711E-2</v>
      </c>
      <c r="I679" s="2">
        <f t="shared" ca="1" si="34"/>
        <v>4.2365474539495906</v>
      </c>
      <c r="J679" s="3">
        <f ca="1">1-I679/MAX(I$2:I679)</f>
        <v>0</v>
      </c>
      <c r="K679" s="21">
        <v>131.93</v>
      </c>
      <c r="L679" s="37">
        <v>2.48</v>
      </c>
    </row>
    <row r="680" spans="1:12" hidden="1" x14ac:dyDescent="0.15">
      <c r="A680" s="1">
        <v>40106</v>
      </c>
      <c r="B680" s="16">
        <v>3.5560999999999998</v>
      </c>
      <c r="C680" s="3">
        <f t="shared" si="32"/>
        <v>2.1867816091953873E-2</v>
      </c>
      <c r="D680" s="3">
        <f>IFERROR(1-B680/MAX(B$2:B680),0)</f>
        <v>8.3668315811172955E-2</v>
      </c>
      <c r="E680" s="3">
        <f ca="1">IFERROR(B680/AVERAGE(OFFSET(B680,0,0,-计算结果!B$17,1))-1,B680/AVERAGE(OFFSET(B680,0,0,-ROW(),1))-1)</f>
        <v>0.6131019603244392</v>
      </c>
      <c r="F680" s="4" t="str">
        <f ca="1">IF(MONTH(A680)&lt;&gt;MONTH(A681),IF(OR(AND(E680&lt;计算结果!B$18,E680&gt;计算结果!B$19),E680&lt;计算结果!B$20),"买","卖"),F679)</f>
        <v>买</v>
      </c>
      <c r="G680" s="4" t="str">
        <f t="shared" ca="1" si="33"/>
        <v/>
      </c>
      <c r="H680" s="3">
        <f ca="1">IF(F679="买",B680/B679-1,计算结果!B$21*(计算结果!B$22*(B680/B679-1)+(1-计算结果!B$22)*(K680/K679-1-IF(G680=1,计算结果!B$16,0))))-IF(AND(计算结果!B$21=0,G680=1),计算结果!B$16,0)</f>
        <v>2.1867816091953873E-2</v>
      </c>
      <c r="I680" s="2">
        <f t="shared" ca="1" si="34"/>
        <v>4.3291914945373957</v>
      </c>
      <c r="J680" s="3">
        <f ca="1">1-I680/MAX(I$2:I680)</f>
        <v>0</v>
      </c>
      <c r="K680" s="21">
        <v>131.81</v>
      </c>
      <c r="L680" s="37">
        <v>2.5560999999999998</v>
      </c>
    </row>
    <row r="681" spans="1:12" hidden="1" x14ac:dyDescent="0.15">
      <c r="A681" s="1">
        <v>40107</v>
      </c>
      <c r="B681" s="16">
        <v>3.5356999999999998</v>
      </c>
      <c r="C681" s="3">
        <f t="shared" si="32"/>
        <v>-5.7366215798205777E-3</v>
      </c>
      <c r="D681" s="3">
        <f>IFERROR(1-B681/MAX(B$2:B681),0)</f>
        <v>8.8924963924963962E-2</v>
      </c>
      <c r="E681" s="3">
        <f ca="1">IFERROR(B681/AVERAGE(OFFSET(B681,0,0,-计算结果!B$17,1))-1,B681/AVERAGE(OFFSET(B681,0,0,-ROW(),1))-1)</f>
        <v>0.5986452428598934</v>
      </c>
      <c r="F681" s="4" t="str">
        <f ca="1">IF(MONTH(A681)&lt;&gt;MONTH(A682),IF(OR(AND(E681&lt;计算结果!B$18,E681&gt;计算结果!B$19),E681&lt;计算结果!B$20),"买","卖"),F680)</f>
        <v>买</v>
      </c>
      <c r="G681" s="4" t="str">
        <f t="shared" ca="1" si="33"/>
        <v/>
      </c>
      <c r="H681" s="3">
        <f ca="1">IF(F680="买",B681/B680-1,计算结果!B$21*(计算结果!B$22*(B681/B680-1)+(1-计算结果!B$22)*(K681/K680-1-IF(G681=1,计算结果!B$16,0))))-IF(AND(计算结果!B$21=0,G681=1),计算结果!B$16,0)</f>
        <v>-5.7366215798205777E-3</v>
      </c>
      <c r="I681" s="2">
        <f t="shared" ca="1" si="34"/>
        <v>4.3043565611866565</v>
      </c>
      <c r="J681" s="3">
        <f ca="1">1-I681/MAX(I$2:I681)</f>
        <v>5.7366215798206888E-3</v>
      </c>
      <c r="K681" s="21">
        <v>131.84</v>
      </c>
      <c r="L681" s="37">
        <v>2.5356999999999998</v>
      </c>
    </row>
    <row r="682" spans="1:12" hidden="1" x14ac:dyDescent="0.15">
      <c r="A682" s="1">
        <v>40108</v>
      </c>
      <c r="B682" s="16">
        <v>3.5579000000000001</v>
      </c>
      <c r="C682" s="3">
        <f t="shared" si="32"/>
        <v>6.2788132477302749E-3</v>
      </c>
      <c r="D682" s="3">
        <f>IFERROR(1-B682/MAX(B$2:B682),0)</f>
        <v>8.3204493918779598E-2</v>
      </c>
      <c r="E682" s="3">
        <f ca="1">IFERROR(B682/AVERAGE(OFFSET(B682,0,0,-计算结果!B$17,1))-1,B682/AVERAGE(OFFSET(B682,0,0,-ROW(),1))-1)</f>
        <v>0.60324128670129795</v>
      </c>
      <c r="F682" s="4" t="str">
        <f ca="1">IF(MONTH(A682)&lt;&gt;MONTH(A683),IF(OR(AND(E682&lt;计算结果!B$18,E682&gt;计算结果!B$19),E682&lt;计算结果!B$20),"买","卖"),F681)</f>
        <v>买</v>
      </c>
      <c r="G682" s="4" t="str">
        <f t="shared" ca="1" si="33"/>
        <v/>
      </c>
      <c r="H682" s="3">
        <f ca="1">IF(F681="买",B682/B681-1,计算结果!B$21*(计算结果!B$22*(B682/B681-1)+(1-计算结果!B$22)*(K682/K681-1-IF(G682=1,计算结果!B$16,0))))-IF(AND(计算结果!B$21=0,G682=1),计算结果!B$16,0)</f>
        <v>6.2788132477302749E-3</v>
      </c>
      <c r="I682" s="2">
        <f t="shared" ca="1" si="34"/>
        <v>4.3313828121859901</v>
      </c>
      <c r="J682" s="3">
        <f ca="1">1-I682/MAX(I$2:I682)</f>
        <v>0</v>
      </c>
      <c r="K682" s="21">
        <v>131.83000000000001</v>
      </c>
      <c r="L682" s="37">
        <v>2.5579000000000001</v>
      </c>
    </row>
    <row r="683" spans="1:12" hidden="1" x14ac:dyDescent="0.15">
      <c r="A683" s="1">
        <v>40109</v>
      </c>
      <c r="B683" s="16">
        <v>3.5867</v>
      </c>
      <c r="C683" s="3">
        <f t="shared" si="32"/>
        <v>8.0946625818600904E-3</v>
      </c>
      <c r="D683" s="3">
        <f>IFERROR(1-B683/MAX(B$2:B683),0)</f>
        <v>7.5783343640486445E-2</v>
      </c>
      <c r="E683" s="3">
        <f ca="1">IFERROR(B683/AVERAGE(OFFSET(B683,0,0,-计算结果!B$17,1))-1,B683/AVERAGE(OFFSET(B683,0,0,-ROW(),1))-1)</f>
        <v>0.61077921302423621</v>
      </c>
      <c r="F683" s="4" t="str">
        <f ca="1">IF(MONTH(A683)&lt;&gt;MONTH(A684),IF(OR(AND(E683&lt;计算结果!B$18,E683&gt;计算结果!B$19),E683&lt;计算结果!B$20),"买","卖"),F682)</f>
        <v>买</v>
      </c>
      <c r="G683" s="4" t="str">
        <f t="shared" ca="1" si="33"/>
        <v/>
      </c>
      <c r="H683" s="3">
        <f ca="1">IF(F682="买",B683/B682-1,计算结果!B$21*(计算结果!B$22*(B683/B682-1)+(1-计算结果!B$22)*(K683/K682-1-IF(G683=1,计算结果!B$16,0))))-IF(AND(计算结果!B$21=0,G683=1),计算结果!B$16,0)</f>
        <v>8.0946625818600904E-3</v>
      </c>
      <c r="I683" s="2">
        <f t="shared" ca="1" si="34"/>
        <v>4.3664438945635036</v>
      </c>
      <c r="J683" s="3">
        <f ca="1">1-I683/MAX(I$2:I683)</f>
        <v>0</v>
      </c>
      <c r="K683" s="21">
        <v>131.97999999999999</v>
      </c>
      <c r="L683" s="37">
        <v>2.5867</v>
      </c>
    </row>
    <row r="684" spans="1:12" hidden="1" x14ac:dyDescent="0.15">
      <c r="A684" s="1">
        <v>40112</v>
      </c>
      <c r="B684" s="16">
        <v>3.5983999999999998</v>
      </c>
      <c r="C684" s="3">
        <f t="shared" si="32"/>
        <v>3.2620514679231327E-3</v>
      </c>
      <c r="D684" s="3">
        <f>IFERROR(1-B684/MAX(B$2:B684),0)</f>
        <v>7.2768501339929959E-2</v>
      </c>
      <c r="E684" s="3">
        <f ca="1">IFERROR(B684/AVERAGE(OFFSET(B684,0,0,-计算结果!B$17,1))-1,B684/AVERAGE(OFFSET(B684,0,0,-ROW(),1))-1)</f>
        <v>0.6106317130169554</v>
      </c>
      <c r="F684" s="4" t="str">
        <f ca="1">IF(MONTH(A684)&lt;&gt;MONTH(A685),IF(OR(AND(E684&lt;计算结果!B$18,E684&gt;计算结果!B$19),E684&lt;计算结果!B$20),"买","卖"),F683)</f>
        <v>买</v>
      </c>
      <c r="G684" s="4" t="str">
        <f t="shared" ca="1" si="33"/>
        <v/>
      </c>
      <c r="H684" s="3">
        <f ca="1">IF(F683="买",B684/B683-1,计算结果!B$21*(计算结果!B$22*(B684/B683-1)+(1-计算结果!B$22)*(K684/K683-1-IF(G684=1,计算结果!B$16,0))))-IF(AND(计算结果!B$21=0,G684=1),计算结果!B$16,0)</f>
        <v>3.2620514679231327E-3</v>
      </c>
      <c r="I684" s="2">
        <f t="shared" ca="1" si="34"/>
        <v>4.3806874592793683</v>
      </c>
      <c r="J684" s="3">
        <f ca="1">1-I684/MAX(I$2:I684)</f>
        <v>0</v>
      </c>
      <c r="K684" s="21">
        <v>132.03</v>
      </c>
      <c r="L684" s="37">
        <v>2.5983999999999998</v>
      </c>
    </row>
    <row r="685" spans="1:12" hidden="1" x14ac:dyDescent="0.15">
      <c r="A685" s="1">
        <v>40113</v>
      </c>
      <c r="B685" s="16">
        <v>3.5093000000000001</v>
      </c>
      <c r="C685" s="3">
        <f t="shared" si="32"/>
        <v>-2.4761004891062588E-2</v>
      </c>
      <c r="D685" s="3">
        <f>IFERROR(1-B685/MAX(B$2:B685),0)</f>
        <v>9.5727685013399233E-2</v>
      </c>
      <c r="E685" s="3">
        <f ca="1">IFERROR(B685/AVERAGE(OFFSET(B685,0,0,-计算结果!B$17,1))-1,B685/AVERAGE(OFFSET(B685,0,0,-ROW(),1))-1)</f>
        <v>0.56563262307588436</v>
      </c>
      <c r="F685" s="4" t="str">
        <f ca="1">IF(MONTH(A685)&lt;&gt;MONTH(A686),IF(OR(AND(E685&lt;计算结果!B$18,E685&gt;计算结果!B$19),E685&lt;计算结果!B$20),"买","卖"),F684)</f>
        <v>买</v>
      </c>
      <c r="G685" s="4" t="str">
        <f t="shared" ca="1" si="33"/>
        <v/>
      </c>
      <c r="H685" s="3">
        <f ca="1">IF(F684="买",B685/B684-1,计算结果!B$21*(计算结果!B$22*(B685/B684-1)+(1-计算结果!B$22)*(K685/K684-1-IF(G685=1,计算结果!B$16,0))))-IF(AND(计算结果!B$21=0,G685=1),计算结果!B$16,0)</f>
        <v>-2.4761004891062588E-2</v>
      </c>
      <c r="I685" s="2">
        <f t="shared" ca="1" si="34"/>
        <v>4.272217235673935</v>
      </c>
      <c r="J685" s="3">
        <f ca="1">1-I685/MAX(I$2:I685)</f>
        <v>2.4761004891062699E-2</v>
      </c>
      <c r="K685" s="21">
        <v>132.1</v>
      </c>
      <c r="L685" s="37">
        <v>2.5093000000000001</v>
      </c>
    </row>
    <row r="686" spans="1:12" hidden="1" x14ac:dyDescent="0.15">
      <c r="A686" s="1">
        <v>40114</v>
      </c>
      <c r="B686" s="16">
        <v>3.5539000000000001</v>
      </c>
      <c r="C686" s="3">
        <f t="shared" si="32"/>
        <v>1.2709087282364084E-2</v>
      </c>
      <c r="D686" s="3">
        <f>IFERROR(1-B686/MAX(B$2:B686),0)</f>
        <v>8.4235209235209219E-2</v>
      </c>
      <c r="E686" s="3">
        <f ca="1">IFERROR(B686/AVERAGE(OFFSET(B686,0,0,-计算结果!B$17,1))-1,B686/AVERAGE(OFFSET(B686,0,0,-ROW(),1))-1)</f>
        <v>0.5802011973294674</v>
      </c>
      <c r="F686" s="4" t="str">
        <f ca="1">IF(MONTH(A686)&lt;&gt;MONTH(A687),IF(OR(AND(E686&lt;计算结果!B$18,E686&gt;计算结果!B$19),E686&lt;计算结果!B$20),"买","卖"),F685)</f>
        <v>买</v>
      </c>
      <c r="G686" s="4" t="str">
        <f t="shared" ca="1" si="33"/>
        <v/>
      </c>
      <c r="H686" s="3">
        <f ca="1">IF(F685="买",B686/B685-1,计算结果!B$21*(计算结果!B$22*(B686/B685-1)+(1-计算结果!B$22)*(K686/K685-1-IF(G686=1,计算结果!B$16,0))))-IF(AND(计算结果!B$21=0,G686=1),计算结果!B$16,0)</f>
        <v>1.2709087282364084E-2</v>
      </c>
      <c r="I686" s="2">
        <f t="shared" ca="1" si="34"/>
        <v>4.3265132174113354</v>
      </c>
      <c r="J686" s="3">
        <f ca="1">1-I686/MAX(I$2:I686)</f>
        <v>1.2366607381058103E-2</v>
      </c>
      <c r="K686" s="21">
        <v>132.13</v>
      </c>
      <c r="L686" s="37">
        <v>2.5539000000000001</v>
      </c>
    </row>
    <row r="687" spans="1:12" hidden="1" x14ac:dyDescent="0.15">
      <c r="A687" s="1">
        <v>40115</v>
      </c>
      <c r="B687" s="16">
        <v>3.5514000000000001</v>
      </c>
      <c r="C687" s="3">
        <f t="shared" si="32"/>
        <v>-7.0345254509129873E-4</v>
      </c>
      <c r="D687" s="3">
        <f>IFERROR(1-B687/MAX(B$2:B687),0)</f>
        <v>8.4879406307977634E-2</v>
      </c>
      <c r="E687" s="3">
        <f ca="1">IFERROR(B687/AVERAGE(OFFSET(B687,0,0,-计算结果!B$17,1))-1,B687/AVERAGE(OFFSET(B687,0,0,-ROW(),1))-1)</f>
        <v>0.57364409783764581</v>
      </c>
      <c r="F687" s="4" t="str">
        <f ca="1">IF(MONTH(A687)&lt;&gt;MONTH(A688),IF(OR(AND(E687&lt;计算结果!B$18,E687&gt;计算结果!B$19),E687&lt;计算结果!B$20),"买","卖"),F686)</f>
        <v>买</v>
      </c>
      <c r="G687" s="4" t="str">
        <f t="shared" ca="1" si="33"/>
        <v/>
      </c>
      <c r="H687" s="3">
        <f ca="1">IF(F686="买",B687/B686-1,计算结果!B$21*(计算结果!B$22*(B687/B686-1)+(1-计算结果!B$22)*(K687/K686-1-IF(G687=1,计算结果!B$16,0))))-IF(AND(计算结果!B$21=0,G687=1),计算结果!B$16,0)</f>
        <v>-7.0345254509129873E-4</v>
      </c>
      <c r="I687" s="2">
        <f t="shared" ca="1" si="34"/>
        <v>4.3234697206771759</v>
      </c>
      <c r="J687" s="3">
        <f ca="1">1-I687/MAX(I$2:I687)</f>
        <v>1.3061360604713079E-2</v>
      </c>
      <c r="K687" s="21">
        <v>132.22999999999999</v>
      </c>
      <c r="L687" s="37">
        <v>2.5514000000000001</v>
      </c>
    </row>
    <row r="688" spans="1:12" hidden="1" x14ac:dyDescent="0.15">
      <c r="A688" s="1">
        <v>40116</v>
      </c>
      <c r="B688" s="16">
        <v>3.5851000000000002</v>
      </c>
      <c r="C688" s="3">
        <f t="shared" si="32"/>
        <v>9.4892155206398598E-3</v>
      </c>
      <c r="D688" s="3">
        <f>IFERROR(1-B688/MAX(B$2:B688),0)</f>
        <v>7.6195629767058293E-2</v>
      </c>
      <c r="E688" s="3">
        <f ca="1">IFERROR(B688/AVERAGE(OFFSET(B688,0,0,-计算结果!B$17,1))-1,B688/AVERAGE(OFFSET(B688,0,0,-ROW(),1))-1)</f>
        <v>0.58294596842045854</v>
      </c>
      <c r="F688" s="4" t="str">
        <f ca="1">IF(MONTH(A688)&lt;&gt;MONTH(A689),IF(OR(AND(E688&lt;计算结果!B$18,E688&gt;计算结果!B$19),E688&lt;计算结果!B$20),"买","卖"),F687)</f>
        <v>买</v>
      </c>
      <c r="G688" s="4" t="str">
        <f t="shared" ca="1" si="33"/>
        <v/>
      </c>
      <c r="H688" s="3">
        <f ca="1">IF(F687="买",B688/B687-1,计算结果!B$21*(计算结果!B$22*(B688/B687-1)+(1-计算结果!B$22)*(K688/K687-1-IF(G688=1,计算结果!B$16,0))))-IF(AND(计算结果!B$21=0,G688=1),计算结果!B$16,0)</f>
        <v>9.4892155206398598E-3</v>
      </c>
      <c r="I688" s="2">
        <f t="shared" ca="1" si="34"/>
        <v>4.3644960566536426</v>
      </c>
      <c r="J688" s="3">
        <f ca="1">1-I688/MAX(I$2:I688)</f>
        <v>3.6960871498441517E-3</v>
      </c>
      <c r="K688" s="21">
        <v>132.25</v>
      </c>
      <c r="L688" s="37">
        <v>2.5851000000000002</v>
      </c>
    </row>
    <row r="689" spans="1:12" hidden="1" x14ac:dyDescent="0.15">
      <c r="A689" s="1">
        <v>40119</v>
      </c>
      <c r="B689" s="16">
        <v>3.6850999999999998</v>
      </c>
      <c r="C689" s="3">
        <f t="shared" si="32"/>
        <v>2.7893224735711541E-2</v>
      </c>
      <c r="D689" s="3">
        <f>IFERROR(1-B689/MAX(B$2:B689),0)</f>
        <v>5.0427746856318234E-2</v>
      </c>
      <c r="E689" s="3">
        <f ca="1">IFERROR(B689/AVERAGE(OFFSET(B689,0,0,-计算结果!B$17,1))-1,B689/AVERAGE(OFFSET(B689,0,0,-ROW(),1))-1)</f>
        <v>0.62093224167403949</v>
      </c>
      <c r="F689" s="4" t="str">
        <f ca="1">IF(MONTH(A689)&lt;&gt;MONTH(A690),IF(OR(AND(E689&lt;计算结果!B$18,E689&gt;计算结果!B$19),E689&lt;计算结果!B$20),"买","卖"),F688)</f>
        <v>买</v>
      </c>
      <c r="G689" s="4" t="str">
        <f t="shared" ca="1" si="33"/>
        <v/>
      </c>
      <c r="H689" s="3">
        <f ca="1">IF(F688="买",B689/B688-1,计算结果!B$21*(计算结果!B$22*(B689/B688-1)+(1-计算结果!B$22)*(K689/K688-1-IF(G689=1,计算结果!B$16,0))))-IF(AND(计算结果!B$21=0,G689=1),计算结果!B$16,0)</f>
        <v>2.7893224735711541E-2</v>
      </c>
      <c r="I689" s="2">
        <f t="shared" ca="1" si="34"/>
        <v>4.4862359260200098</v>
      </c>
      <c r="J689" s="3">
        <f ca="1">1-I689/MAX(I$2:I689)</f>
        <v>0</v>
      </c>
      <c r="K689" s="21">
        <v>132.30000000000001</v>
      </c>
      <c r="L689" s="37">
        <v>2.6850999999999998</v>
      </c>
    </row>
    <row r="690" spans="1:12" hidden="1" x14ac:dyDescent="0.15">
      <c r="A690" s="1">
        <v>40120</v>
      </c>
      <c r="B690" s="16">
        <v>3.7677999999999998</v>
      </c>
      <c r="C690" s="3">
        <f t="shared" si="32"/>
        <v>2.2441724783587969E-2</v>
      </c>
      <c r="D690" s="3">
        <f>IFERROR(1-B690/MAX(B$2:B690),0)</f>
        <v>2.9117707689136241E-2</v>
      </c>
      <c r="E690" s="3">
        <f ca="1">IFERROR(B690/AVERAGE(OFFSET(B690,0,0,-计算结果!B$17,1))-1,B690/AVERAGE(OFFSET(B690,0,0,-ROW(),1))-1)</f>
        <v>0.65114805482824423</v>
      </c>
      <c r="F690" s="4" t="str">
        <f ca="1">IF(MONTH(A690)&lt;&gt;MONTH(A691),IF(OR(AND(E690&lt;计算结果!B$18,E690&gt;计算结果!B$19),E690&lt;计算结果!B$20),"买","卖"),F689)</f>
        <v>买</v>
      </c>
      <c r="G690" s="4" t="str">
        <f t="shared" ca="1" si="33"/>
        <v/>
      </c>
      <c r="H690" s="3">
        <f ca="1">IF(F689="买",B690/B689-1,计算结果!B$21*(计算结果!B$22*(B690/B689-1)+(1-计算结果!B$22)*(K690/K689-1-IF(G690=1,计算结果!B$16,0))))-IF(AND(计算结果!B$21=0,G690=1),计算结果!B$16,0)</f>
        <v>2.2441724783587969E-2</v>
      </c>
      <c r="I690" s="2">
        <f t="shared" ca="1" si="34"/>
        <v>4.5869147979859957</v>
      </c>
      <c r="J690" s="3">
        <f ca="1">1-I690/MAX(I$2:I690)</f>
        <v>0</v>
      </c>
      <c r="K690" s="21">
        <v>132.25</v>
      </c>
      <c r="L690" s="37">
        <v>2.7677999999999998</v>
      </c>
    </row>
    <row r="691" spans="1:12" hidden="1" x14ac:dyDescent="0.15">
      <c r="A691" s="1">
        <v>40121</v>
      </c>
      <c r="B691" s="16">
        <v>3.7570999999999999</v>
      </c>
      <c r="C691" s="3">
        <f t="shared" si="32"/>
        <v>-2.8398534954084953E-3</v>
      </c>
      <c r="D691" s="3">
        <f>IFERROR(1-B691/MAX(B$2:B691),0)</f>
        <v>3.1874871160585405E-2</v>
      </c>
      <c r="E691" s="3">
        <f ca="1">IFERROR(B691/AVERAGE(OFFSET(B691,0,0,-计算结果!B$17,1))-1,B691/AVERAGE(OFFSET(B691,0,0,-ROW(),1))-1)</f>
        <v>0.64061468972459323</v>
      </c>
      <c r="F691" s="4" t="str">
        <f ca="1">IF(MONTH(A691)&lt;&gt;MONTH(A692),IF(OR(AND(E691&lt;计算结果!B$18,E691&gt;计算结果!B$19),E691&lt;计算结果!B$20),"买","卖"),F690)</f>
        <v>买</v>
      </c>
      <c r="G691" s="4" t="str">
        <f t="shared" ca="1" si="33"/>
        <v/>
      </c>
      <c r="H691" s="3">
        <f ca="1">IF(F690="买",B691/B690-1,计算结果!B$21*(计算结果!B$22*(B691/B690-1)+(1-计算结果!B$22)*(K691/K690-1-IF(G691=1,计算结果!B$16,0))))-IF(AND(计算结果!B$21=0,G691=1),计算结果!B$16,0)</f>
        <v>-2.8398534954084953E-3</v>
      </c>
      <c r="I691" s="2">
        <f t="shared" ca="1" si="34"/>
        <v>4.5738886319637944</v>
      </c>
      <c r="J691" s="3">
        <f ca="1">1-I691/MAX(I$2:I691)</f>
        <v>2.8398534954084953E-3</v>
      </c>
      <c r="K691" s="21">
        <v>132.32</v>
      </c>
      <c r="L691" s="37">
        <v>2.7570999999999999</v>
      </c>
    </row>
    <row r="692" spans="1:12" hidden="1" x14ac:dyDescent="0.15">
      <c r="A692" s="1">
        <v>40122</v>
      </c>
      <c r="B692" s="16">
        <v>3.8591000000000002</v>
      </c>
      <c r="C692" s="3">
        <f t="shared" si="32"/>
        <v>2.7148598653216727E-2</v>
      </c>
      <c r="D692" s="3">
        <f>IFERROR(1-B692/MAX(B$2:B692),0)</f>
        <v>5.5916305916304809E-3</v>
      </c>
      <c r="E692" s="3">
        <f ca="1">IFERROR(B692/AVERAGE(OFFSET(B692,0,0,-计算结果!B$17,1))-1,B692/AVERAGE(OFFSET(B692,0,0,-ROW(),1))-1)</f>
        <v>0.67861453488859103</v>
      </c>
      <c r="F692" s="4" t="str">
        <f ca="1">IF(MONTH(A692)&lt;&gt;MONTH(A693),IF(OR(AND(E692&lt;计算结果!B$18,E692&gt;计算结果!B$19),E692&lt;计算结果!B$20),"买","卖"),F691)</f>
        <v>买</v>
      </c>
      <c r="G692" s="4" t="str">
        <f t="shared" ca="1" si="33"/>
        <v/>
      </c>
      <c r="H692" s="3">
        <f ca="1">IF(F691="买",B692/B691-1,计算结果!B$21*(计算结果!B$22*(B692/B691-1)+(1-计算结果!B$22)*(K692/K691-1-IF(G692=1,计算结果!B$16,0))))-IF(AND(计算结果!B$21=0,G692=1),计算结果!B$16,0)</f>
        <v>2.7148598653216727E-2</v>
      </c>
      <c r="I692" s="2">
        <f t="shared" ca="1" si="34"/>
        <v>4.6980632987174902</v>
      </c>
      <c r="J692" s="3">
        <f ca="1">1-I692/MAX(I$2:I692)</f>
        <v>0</v>
      </c>
      <c r="K692" s="21">
        <v>132.36000000000001</v>
      </c>
      <c r="L692" s="37">
        <v>2.8591000000000002</v>
      </c>
    </row>
    <row r="693" spans="1:12" hidden="1" x14ac:dyDescent="0.15">
      <c r="A693" s="1">
        <v>40123</v>
      </c>
      <c r="B693" s="16">
        <v>3.8525</v>
      </c>
      <c r="C693" s="3">
        <f t="shared" si="32"/>
        <v>-1.7102433209815748E-3</v>
      </c>
      <c r="D693" s="3">
        <f>IFERROR(1-B693/MAX(B$2:B693),0)</f>
        <v>7.2923108637393819E-3</v>
      </c>
      <c r="E693" s="3">
        <f ca="1">IFERROR(B693/AVERAGE(OFFSET(B693,0,0,-计算结果!B$17,1))-1,B693/AVERAGE(OFFSET(B693,0,0,-ROW(),1))-1)</f>
        <v>0.66943387626279804</v>
      </c>
      <c r="F693" s="4" t="str">
        <f ca="1">IF(MONTH(A693)&lt;&gt;MONTH(A694),IF(OR(AND(E693&lt;计算结果!B$18,E693&gt;计算结果!B$19),E693&lt;计算结果!B$20),"买","卖"),F692)</f>
        <v>买</v>
      </c>
      <c r="G693" s="4" t="str">
        <f t="shared" ca="1" si="33"/>
        <v/>
      </c>
      <c r="H693" s="3">
        <f ca="1">IF(F692="买",B693/B692-1,计算结果!B$21*(计算结果!B$22*(B693/B692-1)+(1-计算结果!B$22)*(K693/K692-1-IF(G693=1,计算结果!B$16,0))))-IF(AND(计算结果!B$21=0,G693=1),计算结果!B$16,0)</f>
        <v>-1.7102433209815748E-3</v>
      </c>
      <c r="I693" s="2">
        <f t="shared" ca="1" si="34"/>
        <v>4.6900284673393102</v>
      </c>
      <c r="J693" s="3">
        <f ca="1">1-I693/MAX(I$2:I693)</f>
        <v>1.7102433209814638E-3</v>
      </c>
      <c r="K693" s="21">
        <v>132.34</v>
      </c>
      <c r="L693" s="37">
        <v>2.8525</v>
      </c>
    </row>
    <row r="694" spans="1:12" hidden="1" x14ac:dyDescent="0.15">
      <c r="A694" s="1">
        <v>40126</v>
      </c>
      <c r="B694" s="16">
        <v>3.8597999999999999</v>
      </c>
      <c r="C694" s="3">
        <f t="shared" si="32"/>
        <v>1.8948734587929117E-3</v>
      </c>
      <c r="D694" s="3">
        <f>IFERROR(1-B694/MAX(B$2:B694),0)</f>
        <v>5.4112554112554223E-3</v>
      </c>
      <c r="E694" s="3">
        <f ca="1">IFERROR(B694/AVERAGE(OFFSET(B694,0,0,-计算结果!B$17,1))-1,B694/AVERAGE(OFFSET(B694,0,0,-ROW(),1))-1)</f>
        <v>0.6663769836821869</v>
      </c>
      <c r="F694" s="4" t="str">
        <f ca="1">IF(MONTH(A694)&lt;&gt;MONTH(A695),IF(OR(AND(E694&lt;计算结果!B$18,E694&gt;计算结果!B$19),E694&lt;计算结果!B$20),"买","卖"),F693)</f>
        <v>买</v>
      </c>
      <c r="G694" s="4" t="str">
        <f t="shared" ca="1" si="33"/>
        <v/>
      </c>
      <c r="H694" s="3">
        <f ca="1">IF(F693="买",B694/B693-1,计算结果!B$21*(计算结果!B$22*(B694/B693-1)+(1-计算结果!B$22)*(K694/K693-1-IF(G694=1,计算结果!B$16,0))))-IF(AND(计算结果!B$21=0,G694=1),计算结果!B$16,0)</f>
        <v>1.8948734587929117E-3</v>
      </c>
      <c r="I694" s="2">
        <f t="shared" ca="1" si="34"/>
        <v>4.6989154778030544</v>
      </c>
      <c r="J694" s="3">
        <f ca="1">1-I694/MAX(I$2:I694)</f>
        <v>0</v>
      </c>
      <c r="K694" s="21">
        <v>132.34</v>
      </c>
      <c r="L694" s="37">
        <v>2.8597999999999999</v>
      </c>
    </row>
    <row r="695" spans="1:12" hidden="1" x14ac:dyDescent="0.15">
      <c r="A695" s="1">
        <v>40127</v>
      </c>
      <c r="B695" s="16">
        <v>3.9298000000000002</v>
      </c>
      <c r="C695" s="3">
        <f t="shared" si="32"/>
        <v>1.813565469713474E-2</v>
      </c>
      <c r="D695" s="3">
        <f>IFERROR(1-B695/MAX(B$2:B695),0)</f>
        <v>0</v>
      </c>
      <c r="E695" s="3">
        <f ca="1">IFERROR(B695/AVERAGE(OFFSET(B695,0,0,-计算结果!B$17,1))-1,B695/AVERAGE(OFFSET(B695,0,0,-ROW(),1))-1)</f>
        <v>0.69005860155545551</v>
      </c>
      <c r="F695" s="4" t="str">
        <f ca="1">IF(MONTH(A695)&lt;&gt;MONTH(A696),IF(OR(AND(E695&lt;计算结果!B$18,E695&gt;计算结果!B$19),E695&lt;计算结果!B$20),"买","卖"),F694)</f>
        <v>买</v>
      </c>
      <c r="G695" s="4" t="str">
        <f t="shared" ca="1" si="33"/>
        <v/>
      </c>
      <c r="H695" s="3">
        <f ca="1">IF(F694="买",B695/B694-1,计算结果!B$21*(计算结果!B$22*(B695/B694-1)+(1-计算结果!B$22)*(K695/K694-1-IF(G695=1,计算结果!B$16,0))))-IF(AND(计算结果!B$21=0,G695=1),计算结果!B$16,0)</f>
        <v>1.813565469713474E-2</v>
      </c>
      <c r="I695" s="2">
        <f t="shared" ca="1" si="34"/>
        <v>4.7841333863595121</v>
      </c>
      <c r="J695" s="3">
        <f ca="1">1-I695/MAX(I$2:I695)</f>
        <v>0</v>
      </c>
      <c r="K695" s="21">
        <v>132.37</v>
      </c>
      <c r="L695" s="37">
        <v>2.9298000000000002</v>
      </c>
    </row>
    <row r="696" spans="1:12" hidden="1" x14ac:dyDescent="0.15">
      <c r="A696" s="1">
        <v>40128</v>
      </c>
      <c r="B696" s="16">
        <v>3.9624999999999999</v>
      </c>
      <c r="C696" s="3">
        <f t="shared" si="32"/>
        <v>8.3210341493205053E-3</v>
      </c>
      <c r="D696" s="3">
        <f>IFERROR(1-B696/MAX(B$2:B696),0)</f>
        <v>0</v>
      </c>
      <c r="E696" s="3">
        <f ca="1">IFERROR(B696/AVERAGE(OFFSET(B696,0,0,-计算结果!B$17,1))-1,B696/AVERAGE(OFFSET(B696,0,0,-ROW(),1))-1)</f>
        <v>0.69732924974834543</v>
      </c>
      <c r="F696" s="4" t="str">
        <f ca="1">IF(MONTH(A696)&lt;&gt;MONTH(A697),IF(OR(AND(E696&lt;计算结果!B$18,E696&gt;计算结果!B$19),E696&lt;计算结果!B$20),"买","卖"),F695)</f>
        <v>买</v>
      </c>
      <c r="G696" s="4" t="str">
        <f t="shared" ca="1" si="33"/>
        <v/>
      </c>
      <c r="H696" s="3">
        <f ca="1">IF(F695="买",B696/B695-1,计算结果!B$21*(计算结果!B$22*(B696/B695-1)+(1-计算结果!B$22)*(K696/K695-1-IF(G696=1,计算结果!B$16,0))))-IF(AND(计算结果!B$21=0,G696=1),计算结果!B$16,0)</f>
        <v>8.3210341493205053E-3</v>
      </c>
      <c r="I696" s="2">
        <f t="shared" ca="1" si="34"/>
        <v>4.8239423236423136</v>
      </c>
      <c r="J696" s="3">
        <f ca="1">1-I696/MAX(I$2:I696)</f>
        <v>0</v>
      </c>
      <c r="K696" s="21">
        <v>132.47</v>
      </c>
      <c r="L696" s="37">
        <v>2.9624999999999999</v>
      </c>
    </row>
    <row r="697" spans="1:12" hidden="1" x14ac:dyDescent="0.15">
      <c r="A697" s="1">
        <v>40129</v>
      </c>
      <c r="B697" s="16">
        <v>3.9512</v>
      </c>
      <c r="C697" s="3">
        <f t="shared" si="32"/>
        <v>-2.8517350157728494E-3</v>
      </c>
      <c r="D697" s="3">
        <f>IFERROR(1-B697/MAX(B$2:B697),0)</f>
        <v>2.8517350157728494E-3</v>
      </c>
      <c r="E697" s="3">
        <f ca="1">IFERROR(B697/AVERAGE(OFFSET(B697,0,0,-计算结果!B$17,1))-1,B697/AVERAGE(OFFSET(B697,0,0,-ROW(),1))-1)</f>
        <v>0.68583920603626836</v>
      </c>
      <c r="F697" s="4" t="str">
        <f ca="1">IF(MONTH(A697)&lt;&gt;MONTH(A698),IF(OR(AND(E697&lt;计算结果!B$18,E697&gt;计算结果!B$19),E697&lt;计算结果!B$20),"买","卖"),F696)</f>
        <v>买</v>
      </c>
      <c r="G697" s="4" t="str">
        <f t="shared" ca="1" si="33"/>
        <v/>
      </c>
      <c r="H697" s="3">
        <f ca="1">IF(F696="买",B697/B696-1,计算结果!B$21*(计算结果!B$22*(B697/B696-1)+(1-计算结果!B$22)*(K697/K696-1-IF(G697=1,计算结果!B$16,0))))-IF(AND(计算结果!B$21=0,G697=1),计算结果!B$16,0)</f>
        <v>-2.8517350157728494E-3</v>
      </c>
      <c r="I697" s="2">
        <f t="shared" ca="1" si="34"/>
        <v>4.8101857184039138</v>
      </c>
      <c r="J697" s="3">
        <f ca="1">1-I697/MAX(I$2:I697)</f>
        <v>2.8517350157729604E-3</v>
      </c>
      <c r="K697" s="21">
        <v>132.5</v>
      </c>
      <c r="L697" s="37">
        <v>2.9512</v>
      </c>
    </row>
    <row r="698" spans="1:12" hidden="1" x14ac:dyDescent="0.15">
      <c r="A698" s="1">
        <v>40130</v>
      </c>
      <c r="B698" s="16">
        <v>3.9843999999999999</v>
      </c>
      <c r="C698" s="3">
        <f t="shared" si="32"/>
        <v>8.4025106296821139E-3</v>
      </c>
      <c r="D698" s="3">
        <f>IFERROR(1-B698/MAX(B$2:B698),0)</f>
        <v>0</v>
      </c>
      <c r="E698" s="3">
        <f ca="1">IFERROR(B698/AVERAGE(OFFSET(B698,0,0,-计算结果!B$17,1))-1,B698/AVERAGE(OFFSET(B698,0,0,-ROW(),1))-1)</f>
        <v>0.69311233338600431</v>
      </c>
      <c r="F698" s="4" t="str">
        <f ca="1">IF(MONTH(A698)&lt;&gt;MONTH(A699),IF(OR(AND(E698&lt;计算结果!B$18,E698&gt;计算结果!B$19),E698&lt;计算结果!B$20),"买","卖"),F697)</f>
        <v>买</v>
      </c>
      <c r="G698" s="4" t="str">
        <f t="shared" ca="1" si="33"/>
        <v/>
      </c>
      <c r="H698" s="3">
        <f ca="1">IF(F697="买",B698/B697-1,计算结果!B$21*(计算结果!B$22*(B698/B697-1)+(1-计算结果!B$22)*(K698/K697-1-IF(G698=1,计算结果!B$16,0))))-IF(AND(计算结果!B$21=0,G698=1),计算结果!B$16,0)</f>
        <v>8.4025106296821139E-3</v>
      </c>
      <c r="I698" s="2">
        <f t="shared" ca="1" si="34"/>
        <v>4.8506033550335479</v>
      </c>
      <c r="J698" s="3">
        <f ca="1">1-I698/MAX(I$2:I698)</f>
        <v>0</v>
      </c>
      <c r="K698" s="21">
        <v>132.63</v>
      </c>
      <c r="L698" s="37">
        <v>2.9843999999999999</v>
      </c>
    </row>
    <row r="699" spans="1:12" hidden="1" x14ac:dyDescent="0.15">
      <c r="A699" s="1">
        <v>40133</v>
      </c>
      <c r="B699" s="16">
        <v>4.0541999999999998</v>
      </c>
      <c r="C699" s="3">
        <f t="shared" si="32"/>
        <v>1.7518321453669383E-2</v>
      </c>
      <c r="D699" s="3">
        <f>IFERROR(1-B699/MAX(B$2:B699),0)</f>
        <v>0</v>
      </c>
      <c r="E699" s="3">
        <f ca="1">IFERROR(B699/AVERAGE(OFFSET(B699,0,0,-计算结果!B$17,1))-1,B699/AVERAGE(OFFSET(B699,0,0,-ROW(),1))-1)</f>
        <v>0.7155820667216255</v>
      </c>
      <c r="F699" s="4" t="str">
        <f ca="1">IF(MONTH(A699)&lt;&gt;MONTH(A700),IF(OR(AND(E699&lt;计算结果!B$18,E699&gt;计算结果!B$19),E699&lt;计算结果!B$20),"买","卖"),F698)</f>
        <v>买</v>
      </c>
      <c r="G699" s="4" t="str">
        <f t="shared" ca="1" si="33"/>
        <v/>
      </c>
      <c r="H699" s="3">
        <f ca="1">IF(F698="买",B699/B698-1,计算结果!B$21*(计算结果!B$22*(B699/B698-1)+(1-计算结果!B$22)*(K699/K698-1-IF(G699=1,计算结果!B$16,0))))-IF(AND(计算结果!B$21=0,G699=1),计算结果!B$16,0)</f>
        <v>1.7518321453669383E-2</v>
      </c>
      <c r="I699" s="2">
        <f t="shared" ca="1" si="34"/>
        <v>4.9355777838512731</v>
      </c>
      <c r="J699" s="3">
        <f ca="1">1-I699/MAX(I$2:I699)</f>
        <v>0</v>
      </c>
      <c r="K699" s="21">
        <v>132.58000000000001</v>
      </c>
      <c r="L699" s="37">
        <v>3.0541999999999998</v>
      </c>
    </row>
    <row r="700" spans="1:12" hidden="1" x14ac:dyDescent="0.15">
      <c r="A700" s="1">
        <v>40134</v>
      </c>
      <c r="B700" s="16">
        <v>4.0659999999999998</v>
      </c>
      <c r="C700" s="3">
        <f t="shared" si="32"/>
        <v>2.9105618864386784E-3</v>
      </c>
      <c r="D700" s="3">
        <f>IFERROR(1-B700/MAX(B$2:B700),0)</f>
        <v>0</v>
      </c>
      <c r="E700" s="3">
        <f ca="1">IFERROR(B700/AVERAGE(OFFSET(B700,0,0,-计算结果!B$17,1))-1,B700/AVERAGE(OFFSET(B700,0,0,-ROW(),1))-1)</f>
        <v>0.71317257144890278</v>
      </c>
      <c r="F700" s="4" t="str">
        <f ca="1">IF(MONTH(A700)&lt;&gt;MONTH(A701),IF(OR(AND(E700&lt;计算结果!B$18,E700&gt;计算结果!B$19),E700&lt;计算结果!B$20),"买","卖"),F699)</f>
        <v>买</v>
      </c>
      <c r="G700" s="4" t="str">
        <f t="shared" ca="1" si="33"/>
        <v/>
      </c>
      <c r="H700" s="3">
        <f ca="1">IF(F699="买",B700/B699-1,计算结果!B$21*(计算结果!B$22*(B700/B699-1)+(1-计算结果!B$22)*(K700/K699-1-IF(G700=1,计算结果!B$16,0))))-IF(AND(计算结果!B$21=0,G700=1),计算结果!B$16,0)</f>
        <v>2.9105618864386784E-3</v>
      </c>
      <c r="I700" s="2">
        <f t="shared" ca="1" si="34"/>
        <v>4.9499430884365037</v>
      </c>
      <c r="J700" s="3">
        <f ca="1">1-I700/MAX(I$2:I700)</f>
        <v>0</v>
      </c>
      <c r="K700" s="21">
        <v>132.69</v>
      </c>
      <c r="L700" s="37">
        <v>3.0659999999999998</v>
      </c>
    </row>
    <row r="701" spans="1:12" hidden="1" x14ac:dyDescent="0.15">
      <c r="A701" s="1">
        <v>40135</v>
      </c>
      <c r="B701" s="16">
        <v>4.0613000000000001</v>
      </c>
      <c r="C701" s="3">
        <f t="shared" si="32"/>
        <v>-1.1559272011804067E-3</v>
      </c>
      <c r="D701" s="3">
        <f>IFERROR(1-B701/MAX(B$2:B701),0)</f>
        <v>1.1559272011804067E-3</v>
      </c>
      <c r="E701" s="3">
        <f ca="1">IFERROR(B701/AVERAGE(OFFSET(B701,0,0,-计算结果!B$17,1))-1,B701/AVERAGE(OFFSET(B701,0,0,-ROW(),1))-1)</f>
        <v>0.70388864778134175</v>
      </c>
      <c r="F701" s="4" t="str">
        <f ca="1">IF(MONTH(A701)&lt;&gt;MONTH(A702),IF(OR(AND(E701&lt;计算结果!B$18,E701&gt;计算结果!B$19),E701&lt;计算结果!B$20),"买","卖"),F700)</f>
        <v>买</v>
      </c>
      <c r="G701" s="4" t="str">
        <f t="shared" ca="1" si="33"/>
        <v/>
      </c>
      <c r="H701" s="3">
        <f ca="1">IF(F700="买",B701/B700-1,计算结果!B$21*(计算结果!B$22*(B701/B700-1)+(1-计算结果!B$22)*(K701/K700-1-IF(G701=1,计算结果!B$16,0))))-IF(AND(计算结果!B$21=0,G701=1),计算结果!B$16,0)</f>
        <v>-1.1559272011804067E-3</v>
      </c>
      <c r="I701" s="2">
        <f t="shared" ca="1" si="34"/>
        <v>4.9442213145762848</v>
      </c>
      <c r="J701" s="3">
        <f ca="1">1-I701/MAX(I$2:I701)</f>
        <v>1.1559272011804067E-3</v>
      </c>
      <c r="K701" s="21">
        <v>132.59</v>
      </c>
      <c r="L701" s="37">
        <v>3.0613000000000001</v>
      </c>
    </row>
    <row r="702" spans="1:12" hidden="1" x14ac:dyDescent="0.15">
      <c r="A702" s="1">
        <v>40136</v>
      </c>
      <c r="B702" s="16">
        <v>4.1501999999999999</v>
      </c>
      <c r="C702" s="3">
        <f t="shared" si="32"/>
        <v>2.1889542757245195E-2</v>
      </c>
      <c r="D702" s="3">
        <f>IFERROR(1-B702/MAX(B$2:B702),0)</f>
        <v>0</v>
      </c>
      <c r="E702" s="3">
        <f ca="1">IFERROR(B702/AVERAGE(OFFSET(B702,0,0,-计算结果!B$17,1))-1,B702/AVERAGE(OFFSET(B702,0,0,-ROW(),1))-1)</f>
        <v>0.73349411792915786</v>
      </c>
      <c r="F702" s="4" t="str">
        <f ca="1">IF(MONTH(A702)&lt;&gt;MONTH(A703),IF(OR(AND(E702&lt;计算结果!B$18,E702&gt;计算结果!B$19),E702&lt;计算结果!B$20),"买","卖"),F701)</f>
        <v>买</v>
      </c>
      <c r="G702" s="4" t="str">
        <f t="shared" ca="1" si="33"/>
        <v/>
      </c>
      <c r="H702" s="3">
        <f ca="1">IF(F701="买",B702/B701-1,计算结果!B$21*(计算结果!B$22*(B702/B701-1)+(1-计算结果!B$22)*(K702/K701-1-IF(G702=1,计算结果!B$16,0))))-IF(AND(计算结果!B$21=0,G702=1),计算结果!B$16,0)</f>
        <v>2.1889542757245195E-2</v>
      </c>
      <c r="I702" s="2">
        <f t="shared" ca="1" si="34"/>
        <v>5.0524480584429856</v>
      </c>
      <c r="J702" s="3">
        <f ca="1">1-I702/MAX(I$2:I702)</f>
        <v>0</v>
      </c>
      <c r="K702" s="21">
        <v>132.74</v>
      </c>
      <c r="L702" s="37">
        <v>3.1501999999999999</v>
      </c>
    </row>
    <row r="703" spans="1:12" hidden="1" x14ac:dyDescent="0.15">
      <c r="A703" s="1">
        <v>40137</v>
      </c>
      <c r="B703" s="16">
        <v>4.1884999999999994</v>
      </c>
      <c r="C703" s="3">
        <f t="shared" si="32"/>
        <v>9.2284709170640244E-3</v>
      </c>
      <c r="D703" s="3">
        <f>IFERROR(1-B703/MAX(B$2:B703),0)</f>
        <v>0</v>
      </c>
      <c r="E703" s="3">
        <f ca="1">IFERROR(B703/AVERAGE(OFFSET(B703,0,0,-计算结果!B$17,1))-1,B703/AVERAGE(OFFSET(B703,0,0,-ROW(),1))-1)</f>
        <v>0.7417240788219488</v>
      </c>
      <c r="F703" s="4" t="str">
        <f ca="1">IF(MONTH(A703)&lt;&gt;MONTH(A704),IF(OR(AND(E703&lt;计算结果!B$18,E703&gt;计算结果!B$19),E703&lt;计算结果!B$20),"买","卖"),F702)</f>
        <v>买</v>
      </c>
      <c r="G703" s="4" t="str">
        <f t="shared" ca="1" si="33"/>
        <v/>
      </c>
      <c r="H703" s="3">
        <f ca="1">IF(F702="买",B703/B702-1,计算结果!B$21*(计算结果!B$22*(B703/B702-1)+(1-计算结果!B$22)*(K703/K702-1-IF(G703=1,计算结果!B$16,0))))-IF(AND(计算结果!B$21=0,G703=1),计算结果!B$16,0)</f>
        <v>9.2284709170640244E-3</v>
      </c>
      <c r="I703" s="2">
        <f t="shared" ca="1" si="34"/>
        <v>5.0990744284103036</v>
      </c>
      <c r="J703" s="3">
        <f ca="1">1-I703/MAX(I$2:I703)</f>
        <v>0</v>
      </c>
      <c r="K703" s="21">
        <v>132.78</v>
      </c>
      <c r="L703" s="37">
        <v>3.1884999999999999</v>
      </c>
    </row>
    <row r="704" spans="1:12" hidden="1" x14ac:dyDescent="0.15">
      <c r="A704" s="1">
        <v>40140</v>
      </c>
      <c r="B704" s="16">
        <v>4.2484000000000002</v>
      </c>
      <c r="C704" s="3">
        <f t="shared" si="32"/>
        <v>1.4301062432852119E-2</v>
      </c>
      <c r="D704" s="3">
        <f>IFERROR(1-B704/MAX(B$2:B704),0)</f>
        <v>0</v>
      </c>
      <c r="E704" s="3">
        <f ca="1">IFERROR(B704/AVERAGE(OFFSET(B704,0,0,-计算结果!B$17,1))-1,B704/AVERAGE(OFFSET(B704,0,0,-ROW(),1))-1)</f>
        <v>0.75850166756477311</v>
      </c>
      <c r="F704" s="4" t="str">
        <f ca="1">IF(MONTH(A704)&lt;&gt;MONTH(A705),IF(OR(AND(E704&lt;计算结果!B$18,E704&gt;计算结果!B$19),E704&lt;计算结果!B$20),"买","卖"),F703)</f>
        <v>买</v>
      </c>
      <c r="G704" s="4" t="str">
        <f t="shared" ca="1" si="33"/>
        <v/>
      </c>
      <c r="H704" s="3">
        <f ca="1">IF(F703="买",B704/B703-1,计算结果!B$21*(计算结果!B$22*(B704/B703-1)+(1-计算结果!B$22)*(K704/K703-1-IF(G704=1,计算结果!B$16,0))))-IF(AND(计算结果!B$21=0,G704=1),计算结果!B$16,0)</f>
        <v>1.4301062432852119E-2</v>
      </c>
      <c r="I704" s="2">
        <f t="shared" ca="1" si="34"/>
        <v>5.1719966101607593</v>
      </c>
      <c r="J704" s="3">
        <f ca="1">1-I704/MAX(I$2:I704)</f>
        <v>0</v>
      </c>
      <c r="K704" s="21">
        <v>133.02000000000001</v>
      </c>
      <c r="L704" s="37">
        <v>3.2484000000000002</v>
      </c>
    </row>
    <row r="705" spans="1:12" hidden="1" x14ac:dyDescent="0.15">
      <c r="A705" s="1">
        <v>40141</v>
      </c>
      <c r="B705" s="16">
        <v>3.9986000000000002</v>
      </c>
      <c r="C705" s="3">
        <f t="shared" si="32"/>
        <v>-5.879860653422464E-2</v>
      </c>
      <c r="D705" s="3">
        <f>IFERROR(1-B705/MAX(B$2:B705),0)</f>
        <v>5.879860653422464E-2</v>
      </c>
      <c r="E705" s="3">
        <f ca="1">IFERROR(B705/AVERAGE(OFFSET(B705,0,0,-计算结果!B$17,1))-1,B705/AVERAGE(OFFSET(B705,0,0,-ROW(),1))-1)</f>
        <v>0.64819130109807976</v>
      </c>
      <c r="F705" s="4" t="str">
        <f ca="1">IF(MONTH(A705)&lt;&gt;MONTH(A706),IF(OR(AND(E705&lt;计算结果!B$18,E705&gt;计算结果!B$19),E705&lt;计算结果!B$20),"买","卖"),F704)</f>
        <v>买</v>
      </c>
      <c r="G705" s="4" t="str">
        <f t="shared" ca="1" si="33"/>
        <v/>
      </c>
      <c r="H705" s="3">
        <f ca="1">IF(F704="买",B705/B704-1,计算结果!B$21*(计算结果!B$22*(B705/B704-1)+(1-计算结果!B$22)*(K705/K704-1-IF(G705=1,计算结果!B$16,0))))-IF(AND(计算结果!B$21=0,G705=1),计算结果!B$16,0)</f>
        <v>-5.879860653422464E-2</v>
      </c>
      <c r="I705" s="2">
        <f t="shared" ca="1" si="34"/>
        <v>4.867890416483573</v>
      </c>
      <c r="J705" s="3">
        <f ca="1">1-I705/MAX(I$2:I705)</f>
        <v>5.879860653422464E-2</v>
      </c>
      <c r="K705" s="21">
        <v>132.97</v>
      </c>
      <c r="L705" s="37">
        <v>2.9986000000000002</v>
      </c>
    </row>
    <row r="706" spans="1:12" hidden="1" x14ac:dyDescent="0.15">
      <c r="A706" s="1">
        <v>40142</v>
      </c>
      <c r="B706" s="16">
        <v>4.1688999999999998</v>
      </c>
      <c r="C706" s="3">
        <f t="shared" si="32"/>
        <v>4.2589906467263461E-2</v>
      </c>
      <c r="D706" s="3">
        <f>IFERROR(1-B706/MAX(B$2:B706),0)</f>
        <v>1.8712927219659226E-2</v>
      </c>
      <c r="E706" s="3">
        <f ca="1">IFERROR(B706/AVERAGE(OFFSET(B706,0,0,-计算结果!B$17,1))-1,B706/AVERAGE(OFFSET(B706,0,0,-ROW(),1))-1)</f>
        <v>0.71087764779877838</v>
      </c>
      <c r="F706" s="4" t="str">
        <f ca="1">IF(MONTH(A706)&lt;&gt;MONTH(A707),IF(OR(AND(E706&lt;计算结果!B$18,E706&gt;计算结果!B$19),E706&lt;计算结果!B$20),"买","卖"),F705)</f>
        <v>买</v>
      </c>
      <c r="G706" s="4" t="str">
        <f t="shared" ca="1" si="33"/>
        <v/>
      </c>
      <c r="H706" s="3">
        <f ca="1">IF(F705="买",B706/B705-1,计算结果!B$21*(计算结果!B$22*(B706/B705-1)+(1-计算结果!B$22)*(K706/K705-1-IF(G706=1,计算结果!B$16,0))))-IF(AND(计算结果!B$21=0,G706=1),计算结果!B$16,0)</f>
        <v>4.2589906467263461E-2</v>
      </c>
      <c r="I706" s="2">
        <f t="shared" ca="1" si="34"/>
        <v>5.0752134140144962</v>
      </c>
      <c r="J706" s="3">
        <f ca="1">1-I706/MAX(I$2:I706)</f>
        <v>1.8712927219659337E-2</v>
      </c>
      <c r="K706" s="21">
        <v>132.93</v>
      </c>
      <c r="L706" s="37">
        <v>3.1688999999999998</v>
      </c>
    </row>
    <row r="707" spans="1:12" hidden="1" x14ac:dyDescent="0.15">
      <c r="A707" s="1">
        <v>40143</v>
      </c>
      <c r="B707" s="16">
        <v>4.0679999999999996</v>
      </c>
      <c r="C707" s="3">
        <f t="shared" si="32"/>
        <v>-2.4203027177432945E-2</v>
      </c>
      <c r="D707" s="3">
        <f>IFERROR(1-B707/MAX(B$2:B707),0)</f>
        <v>4.2463044911025483E-2</v>
      </c>
      <c r="E707" s="3">
        <f ca="1">IFERROR(B707/AVERAGE(OFFSET(B707,0,0,-计算结果!B$17,1))-1,B707/AVERAGE(OFFSET(B707,0,0,-ROW(),1))-1)</f>
        <v>0.66246544855054146</v>
      </c>
      <c r="F707" s="4" t="str">
        <f ca="1">IF(MONTH(A707)&lt;&gt;MONTH(A708),IF(OR(AND(E707&lt;计算结果!B$18,E707&gt;计算结果!B$19),E707&lt;计算结果!B$20),"买","卖"),F706)</f>
        <v>买</v>
      </c>
      <c r="G707" s="4" t="str">
        <f t="shared" ca="1" si="33"/>
        <v/>
      </c>
      <c r="H707" s="3">
        <f ca="1">IF(F706="买",B707/B706-1,计算结果!B$21*(计算结果!B$22*(B707/B706-1)+(1-计算结果!B$22)*(K707/K706-1-IF(G707=1,计算结果!B$16,0))))-IF(AND(计算结果!B$21=0,G707=1),计算结果!B$16,0)</f>
        <v>-2.4203027177432945E-2</v>
      </c>
      <c r="I707" s="2">
        <f t="shared" ca="1" si="34"/>
        <v>4.9523778858238314</v>
      </c>
      <c r="J707" s="3">
        <f ca="1">1-I707/MAX(I$2:I707)</f>
        <v>4.2463044911025483E-2</v>
      </c>
      <c r="K707" s="21">
        <v>132.93</v>
      </c>
      <c r="L707" s="37">
        <v>3.0680000000000001</v>
      </c>
    </row>
    <row r="708" spans="1:12" hidden="1" x14ac:dyDescent="0.15">
      <c r="A708" s="1">
        <v>40144</v>
      </c>
      <c r="B708" s="16">
        <v>4.0108999999999995</v>
      </c>
      <c r="C708" s="3">
        <f t="shared" ref="C708:C771" si="35">IFERROR(B708/B707-1,0)</f>
        <v>-1.4036381514257679E-2</v>
      </c>
      <c r="D708" s="3">
        <f>IFERROR(1-B708/MAX(B$2:B708),0)</f>
        <v>5.5903398926654857E-2</v>
      </c>
      <c r="E708" s="3">
        <f ca="1">IFERROR(B708/AVERAGE(OFFSET(B708,0,0,-计算结果!B$17,1))-1,B708/AVERAGE(OFFSET(B708,0,0,-ROW(),1))-1)</f>
        <v>0.6323011261209659</v>
      </c>
      <c r="F708" s="4" t="str">
        <f ca="1">IF(MONTH(A708)&lt;&gt;MONTH(A709),IF(OR(AND(E708&lt;计算结果!B$18,E708&gt;计算结果!B$19),E708&lt;计算结果!B$20),"买","卖"),F707)</f>
        <v>买</v>
      </c>
      <c r="G708" s="4" t="str">
        <f t="shared" ca="1" si="33"/>
        <v/>
      </c>
      <c r="H708" s="3">
        <f ca="1">IF(F707="买",B708/B707-1,计算结果!B$21*(计算结果!B$22*(B708/B707-1)+(1-计算结果!B$22)*(K708/K707-1-IF(G708=1,计算结果!B$16,0))))-IF(AND(计算结果!B$21=0,G708=1),计算结果!B$16,0)</f>
        <v>-1.4036381514257679E-2</v>
      </c>
      <c r="I708" s="2">
        <f t="shared" ca="1" si="34"/>
        <v>4.8828644204156353</v>
      </c>
      <c r="J708" s="3">
        <f ca="1">1-I708/MAX(I$2:I708)</f>
        <v>5.5903398926654968E-2</v>
      </c>
      <c r="K708" s="21">
        <v>132.88999999999999</v>
      </c>
      <c r="L708" s="37">
        <v>3.0108999999999999</v>
      </c>
    </row>
    <row r="709" spans="1:12" hidden="1" x14ac:dyDescent="0.15">
      <c r="A709" s="1">
        <v>40147</v>
      </c>
      <c r="B709" s="16">
        <v>4.1387</v>
      </c>
      <c r="C709" s="3">
        <f t="shared" si="35"/>
        <v>3.186317285397311E-2</v>
      </c>
      <c r="D709" s="3">
        <f>IFERROR(1-B709/MAX(B$2:B709),0)</f>
        <v>2.5821485735806449E-2</v>
      </c>
      <c r="E709" s="3">
        <f ca="1">IFERROR(B709/AVERAGE(OFFSET(B709,0,0,-计算结果!B$17,1))-1,B709/AVERAGE(OFFSET(B709,0,0,-ROW(),1))-1)</f>
        <v>0.67703700635457209</v>
      </c>
      <c r="F709" s="4" t="str">
        <f ca="1">IF(MONTH(A709)&lt;&gt;MONTH(A710),IF(OR(AND(E709&lt;计算结果!B$18,E709&gt;计算结果!B$19),E709&lt;计算结果!B$20),"买","卖"),F708)</f>
        <v>买</v>
      </c>
      <c r="G709" s="4" t="str">
        <f t="shared" ca="1" si="33"/>
        <v/>
      </c>
      <c r="H709" s="3">
        <f ca="1">IF(F708="买",B709/B708-1,计算结果!B$21*(计算结果!B$22*(B709/B708-1)+(1-计算结果!B$22)*(K709/K708-1-IF(G709=1,计算结果!B$16,0))))-IF(AND(计算结果!B$21=0,G709=1),计算结果!B$16,0)</f>
        <v>3.186317285397311E-2</v>
      </c>
      <c r="I709" s="2">
        <f t="shared" ca="1" si="34"/>
        <v>5.0384479734658543</v>
      </c>
      <c r="J709" s="3">
        <f ca="1">1-I709/MAX(I$2:I709)</f>
        <v>2.5821485735806338E-2</v>
      </c>
      <c r="K709" s="21">
        <v>132.99</v>
      </c>
      <c r="L709" s="37">
        <v>3.1387</v>
      </c>
    </row>
    <row r="710" spans="1:12" hidden="1" x14ac:dyDescent="0.15">
      <c r="A710" s="1">
        <v>40148</v>
      </c>
      <c r="B710" s="16">
        <v>4.2752999999999997</v>
      </c>
      <c r="C710" s="3">
        <f t="shared" si="35"/>
        <v>3.3005533138424914E-2</v>
      </c>
      <c r="D710" s="3">
        <f>IFERROR(1-B710/MAX(B$2:B710),0)</f>
        <v>0</v>
      </c>
      <c r="E710" s="3">
        <f ca="1">IFERROR(B710/AVERAGE(OFFSET(B710,0,0,-计算结果!B$17,1))-1,B710/AVERAGE(OFFSET(B710,0,0,-ROW(),1))-1)</f>
        <v>0.72446422112944497</v>
      </c>
      <c r="F710" s="4" t="str">
        <f ca="1">IF(MONTH(A710)&lt;&gt;MONTH(A711),IF(OR(AND(E710&lt;计算结果!B$18,E710&gt;计算结果!B$19),E710&lt;计算结果!B$20),"买","卖"),F709)</f>
        <v>买</v>
      </c>
      <c r="G710" s="4" t="str">
        <f t="shared" ca="1" si="33"/>
        <v/>
      </c>
      <c r="H710" s="3">
        <f ca="1">IF(F709="买",B710/B709-1,计算结果!B$21*(计算结果!B$22*(B710/B709-1)+(1-计算结果!B$22)*(K710/K709-1-IF(G710=1,计算结果!B$16,0))))-IF(AND(计算结果!B$21=0,G710=1),计算结果!B$16,0)</f>
        <v>3.3005533138424914E-2</v>
      </c>
      <c r="I710" s="2">
        <f t="shared" ca="1" si="34"/>
        <v>5.2047446350203117</v>
      </c>
      <c r="J710" s="3">
        <f ca="1">1-I710/MAX(I$2:I710)</f>
        <v>0</v>
      </c>
      <c r="K710" s="21">
        <v>132.91</v>
      </c>
      <c r="L710" s="37">
        <v>3.2753000000000001</v>
      </c>
    </row>
    <row r="711" spans="1:12" hidden="1" x14ac:dyDescent="0.15">
      <c r="A711" s="1">
        <v>40149</v>
      </c>
      <c r="B711" s="16">
        <v>4.3336000000000006</v>
      </c>
      <c r="C711" s="3">
        <f t="shared" si="35"/>
        <v>1.3636469955325081E-2</v>
      </c>
      <c r="D711" s="3">
        <f>IFERROR(1-B711/MAX(B$2:B711),0)</f>
        <v>0</v>
      </c>
      <c r="E711" s="3">
        <f ca="1">IFERROR(B711/AVERAGE(OFFSET(B711,0,0,-计算结果!B$17,1))-1,B711/AVERAGE(OFFSET(B711,0,0,-ROW(),1))-1)</f>
        <v>0.7395878322575562</v>
      </c>
      <c r="F711" s="4" t="str">
        <f ca="1">IF(MONTH(A711)&lt;&gt;MONTH(A712),IF(OR(AND(E711&lt;计算结果!B$18,E711&gt;计算结果!B$19),E711&lt;计算结果!B$20),"买","卖"),F710)</f>
        <v>买</v>
      </c>
      <c r="G711" s="4" t="str">
        <f t="shared" ca="1" si="33"/>
        <v/>
      </c>
      <c r="H711" s="3">
        <f ca="1">IF(F710="买",B711/B710-1,计算结果!B$21*(计算结果!B$22*(B711/B710-1)+(1-计算结果!B$22)*(K711/K710-1-IF(G711=1,计算结果!B$16,0))))-IF(AND(计算结果!B$21=0,G711=1),计算结果!B$16,0)</f>
        <v>1.3636469955325081E-2</v>
      </c>
      <c r="I711" s="2">
        <f t="shared" ca="1" si="34"/>
        <v>5.2757189788609056</v>
      </c>
      <c r="J711" s="3">
        <f ca="1">1-I711/MAX(I$2:I711)</f>
        <v>0</v>
      </c>
      <c r="K711" s="21">
        <v>132.97</v>
      </c>
      <c r="L711" s="37">
        <v>3.3336000000000001</v>
      </c>
    </row>
    <row r="712" spans="1:12" hidden="1" x14ac:dyDescent="0.15">
      <c r="A712" s="1">
        <v>40150</v>
      </c>
      <c r="B712" s="16">
        <v>4.3738999999999999</v>
      </c>
      <c r="C712" s="3">
        <f t="shared" si="35"/>
        <v>9.2994277275242343E-3</v>
      </c>
      <c r="D712" s="3">
        <f>IFERROR(1-B712/MAX(B$2:B712),0)</f>
        <v>0</v>
      </c>
      <c r="E712" s="3">
        <f ca="1">IFERROR(B712/AVERAGE(OFFSET(B712,0,0,-计算结果!B$17,1))-1,B712/AVERAGE(OFFSET(B712,0,0,-ROW(),1))-1)</f>
        <v>0.74732678693468313</v>
      </c>
      <c r="F712" s="4" t="str">
        <f ca="1">IF(MONTH(A712)&lt;&gt;MONTH(A713),IF(OR(AND(E712&lt;计算结果!B$18,E712&gt;计算结果!B$19),E712&lt;计算结果!B$20),"买","卖"),F711)</f>
        <v>买</v>
      </c>
      <c r="G712" s="4" t="str">
        <f t="shared" ca="1" si="33"/>
        <v/>
      </c>
      <c r="H712" s="3">
        <f ca="1">IF(F711="买",B712/B711-1,计算结果!B$21*(计算结果!B$22*(B712/B711-1)+(1-计算结果!B$22)*(K712/K711-1-IF(G712=1,计算结果!B$16,0))))-IF(AND(计算结果!B$21=0,G712=1),计算结果!B$16,0)</f>
        <v>9.2994277275242343E-3</v>
      </c>
      <c r="I712" s="2">
        <f t="shared" ca="1" si="34"/>
        <v>5.3247801462155504</v>
      </c>
      <c r="J712" s="3">
        <f ca="1">1-I712/MAX(I$2:I712)</f>
        <v>0</v>
      </c>
      <c r="K712" s="21">
        <v>132.97999999999999</v>
      </c>
      <c r="L712" s="37">
        <v>3.3738999999999999</v>
      </c>
    </row>
    <row r="713" spans="1:12" hidden="1" x14ac:dyDescent="0.15">
      <c r="A713" s="1">
        <v>40151</v>
      </c>
      <c r="B713" s="16">
        <v>4.1970999999999998</v>
      </c>
      <c r="C713" s="3">
        <f t="shared" si="35"/>
        <v>-4.0421591714488225E-2</v>
      </c>
      <c r="D713" s="3">
        <f>IFERROR(1-B713/MAX(B$2:B713),0)</f>
        <v>4.0421591714488225E-2</v>
      </c>
      <c r="E713" s="3">
        <f ca="1">IFERROR(B713/AVERAGE(OFFSET(B713,0,0,-计算结果!B$17,1))-1,B713/AVERAGE(OFFSET(B713,0,0,-ROW(),1))-1)</f>
        <v>0.66899195841309056</v>
      </c>
      <c r="F713" s="4" t="str">
        <f ca="1">IF(MONTH(A713)&lt;&gt;MONTH(A714),IF(OR(AND(E713&lt;计算结果!B$18,E713&gt;计算结果!B$19),E713&lt;计算结果!B$20),"买","卖"),F712)</f>
        <v>买</v>
      </c>
      <c r="G713" s="4" t="str">
        <f t="shared" ca="1" si="33"/>
        <v/>
      </c>
      <c r="H713" s="3">
        <f ca="1">IF(F712="买",B713/B712-1,计算结果!B$21*(计算结果!B$22*(B713/B712-1)+(1-计算结果!B$22)*(K713/K712-1-IF(G713=1,计算结果!B$16,0))))-IF(AND(计算结果!B$21=0,G713=1),计算结果!B$16,0)</f>
        <v>-4.0421591714488225E-2</v>
      </c>
      <c r="I713" s="2">
        <f t="shared" ca="1" si="34"/>
        <v>5.1095440571758122</v>
      </c>
      <c r="J713" s="3">
        <f ca="1">1-I713/MAX(I$2:I713)</f>
        <v>4.0421591714488336E-2</v>
      </c>
      <c r="K713" s="21">
        <v>132.99</v>
      </c>
      <c r="L713" s="37">
        <v>3.1970999999999998</v>
      </c>
    </row>
    <row r="714" spans="1:12" hidden="1" x14ac:dyDescent="0.15">
      <c r="A714" s="1">
        <v>40154</v>
      </c>
      <c r="B714" s="16">
        <v>4.2508999999999997</v>
      </c>
      <c r="C714" s="3">
        <f t="shared" si="35"/>
        <v>1.2818374591980097E-2</v>
      </c>
      <c r="D714" s="3">
        <f>IFERROR(1-B714/MAX(B$2:B714),0)</f>
        <v>2.8121356226708527E-2</v>
      </c>
      <c r="E714" s="3">
        <f ca="1">IFERROR(B714/AVERAGE(OFFSET(B714,0,0,-计算结果!B$17,1))-1,B714/AVERAGE(OFFSET(B714,0,0,-ROW(),1))-1)</f>
        <v>0.6824889759835413</v>
      </c>
      <c r="F714" s="4" t="str">
        <f ca="1">IF(MONTH(A714)&lt;&gt;MONTH(A715),IF(OR(AND(E714&lt;计算结果!B$18,E714&gt;计算结果!B$19),E714&lt;计算结果!B$20),"买","卖"),F713)</f>
        <v>买</v>
      </c>
      <c r="G714" s="4" t="str">
        <f t="shared" ca="1" si="33"/>
        <v/>
      </c>
      <c r="H714" s="3">
        <f ca="1">IF(F713="买",B714/B713-1,计算结果!B$21*(计算结果!B$22*(B714/B713-1)+(1-计算结果!B$22)*(K714/K713-1-IF(G714=1,计算结果!B$16,0))))-IF(AND(计算结果!B$21=0,G714=1),计算结果!B$16,0)</f>
        <v>1.2818374591980097E-2</v>
      </c>
      <c r="I714" s="2">
        <f t="shared" ca="1" si="34"/>
        <v>5.1750401068949179</v>
      </c>
      <c r="J714" s="3">
        <f ca="1">1-I714/MAX(I$2:I714)</f>
        <v>2.8121356226708527E-2</v>
      </c>
      <c r="K714" s="21">
        <v>133.04</v>
      </c>
      <c r="L714" s="37">
        <v>3.2509000000000001</v>
      </c>
    </row>
    <row r="715" spans="1:12" hidden="1" x14ac:dyDescent="0.15">
      <c r="A715" s="1">
        <v>40155</v>
      </c>
      <c r="B715" s="16">
        <v>4.2813999999999997</v>
      </c>
      <c r="C715" s="3">
        <f t="shared" si="35"/>
        <v>7.1749511868075544E-3</v>
      </c>
      <c r="D715" s="3">
        <f>IFERROR(1-B715/MAX(B$2:B715),0)</f>
        <v>2.1148174398134434E-2</v>
      </c>
      <c r="E715" s="3">
        <f ca="1">IFERROR(B715/AVERAGE(OFFSET(B715,0,0,-计算结果!B$17,1))-1,B715/AVERAGE(OFFSET(B715,0,0,-ROW(),1))-1)</f>
        <v>0.68652652667840952</v>
      </c>
      <c r="F715" s="4" t="str">
        <f ca="1">IF(MONTH(A715)&lt;&gt;MONTH(A716),IF(OR(AND(E715&lt;计算结果!B$18,E715&gt;计算结果!B$19),E715&lt;计算结果!B$20),"买","卖"),F714)</f>
        <v>买</v>
      </c>
      <c r="G715" s="4" t="str">
        <f t="shared" ca="1" si="33"/>
        <v/>
      </c>
      <c r="H715" s="3">
        <f ca="1">IF(F714="买",B715/B714-1,计算结果!B$21*(计算结果!B$22*(B715/B714-1)+(1-计算结果!B$22)*(K715/K714-1-IF(G715=1,计算结果!B$16,0))))-IF(AND(计算结果!B$21=0,G715=1),计算结果!B$16,0)</f>
        <v>7.1749511868075544E-3</v>
      </c>
      <c r="I715" s="2">
        <f t="shared" ca="1" si="34"/>
        <v>5.2121707670516599</v>
      </c>
      <c r="J715" s="3">
        <f ca="1">1-I715/MAX(I$2:I715)</f>
        <v>2.1148174398134434E-2</v>
      </c>
      <c r="K715" s="21">
        <v>132.99</v>
      </c>
      <c r="L715" s="37">
        <v>3.2814000000000001</v>
      </c>
    </row>
    <row r="716" spans="1:12" hidden="1" x14ac:dyDescent="0.15">
      <c r="A716" s="1">
        <v>40156</v>
      </c>
      <c r="B716" s="16">
        <v>4.2308000000000003</v>
      </c>
      <c r="C716" s="3">
        <f t="shared" si="35"/>
        <v>-1.1818564021114475E-2</v>
      </c>
      <c r="D716" s="3">
        <f>IFERROR(1-B716/MAX(B$2:B716),0)</f>
        <v>3.2716797366194816E-2</v>
      </c>
      <c r="E716" s="3">
        <f ca="1">IFERROR(B716/AVERAGE(OFFSET(B716,0,0,-计算结果!B$17,1))-1,B716/AVERAGE(OFFSET(B716,0,0,-ROW(),1))-1)</f>
        <v>0.65888667507014143</v>
      </c>
      <c r="F716" s="4" t="str">
        <f ca="1">IF(MONTH(A716)&lt;&gt;MONTH(A717),IF(OR(AND(E716&lt;计算结果!B$18,E716&gt;计算结果!B$19),E716&lt;计算结果!B$20),"买","卖"),F715)</f>
        <v>买</v>
      </c>
      <c r="G716" s="4" t="str">
        <f t="shared" ca="1" si="33"/>
        <v/>
      </c>
      <c r="H716" s="3">
        <f ca="1">IF(F715="买",B716/B715-1,计算结果!B$21*(计算结果!B$22*(B716/B715-1)+(1-计算结果!B$22)*(K716/K715-1-IF(G716=1,计算结果!B$16,0))))-IF(AND(计算结果!B$21=0,G716=1),计算结果!B$16,0)</f>
        <v>-1.1818564021114475E-2</v>
      </c>
      <c r="I716" s="2">
        <f t="shared" ca="1" si="34"/>
        <v>5.1505703931522788</v>
      </c>
      <c r="J716" s="3">
        <f ca="1">1-I716/MAX(I$2:I716)</f>
        <v>3.2716797366194816E-2</v>
      </c>
      <c r="K716" s="21">
        <v>132.79</v>
      </c>
      <c r="L716" s="37">
        <v>3.2307999999999999</v>
      </c>
    </row>
    <row r="717" spans="1:12" hidden="1" x14ac:dyDescent="0.15">
      <c r="A717" s="1">
        <v>40157</v>
      </c>
      <c r="B717" s="16">
        <v>4.3032000000000004</v>
      </c>
      <c r="C717" s="3">
        <f t="shared" si="35"/>
        <v>1.7112602817433986E-2</v>
      </c>
      <c r="D717" s="3">
        <f>IFERROR(1-B717/MAX(B$2:B717),0)</f>
        <v>1.6164064107546894E-2</v>
      </c>
      <c r="E717" s="3">
        <f ca="1">IFERROR(B717/AVERAGE(OFFSET(B717,0,0,-计算结果!B$17,1))-1,B717/AVERAGE(OFFSET(B717,0,0,-ROW(),1))-1)</f>
        <v>0.67930824058718464</v>
      </c>
      <c r="F717" s="4" t="str">
        <f ca="1">IF(MONTH(A717)&lt;&gt;MONTH(A718),IF(OR(AND(E717&lt;计算结果!B$18,E717&gt;计算结果!B$19),E717&lt;计算结果!B$20),"买","卖"),F716)</f>
        <v>买</v>
      </c>
      <c r="G717" s="4" t="str">
        <f t="shared" ca="1" si="33"/>
        <v/>
      </c>
      <c r="H717" s="3">
        <f ca="1">IF(F716="买",B717/B716-1,计算结果!B$21*(计算结果!B$22*(B717/B716-1)+(1-计算结果!B$22)*(K717/K716-1-IF(G717=1,计算结果!B$16,0))))-IF(AND(计算结果!B$21=0,G717=1),计算结果!B$16,0)</f>
        <v>1.7112602817433986E-2</v>
      </c>
      <c r="I717" s="2">
        <f t="shared" ca="1" si="34"/>
        <v>5.2387100585735284</v>
      </c>
      <c r="J717" s="3">
        <f ca="1">1-I717/MAX(I$2:I717)</f>
        <v>1.6164064107547005E-2</v>
      </c>
      <c r="K717" s="21">
        <v>132.88999999999999</v>
      </c>
      <c r="L717" s="37">
        <v>3.3031999999999999</v>
      </c>
    </row>
    <row r="718" spans="1:12" hidden="1" x14ac:dyDescent="0.15">
      <c r="A718" s="1">
        <v>40158</v>
      </c>
      <c r="B718" s="16">
        <v>4.2320000000000002</v>
      </c>
      <c r="C718" s="3">
        <f t="shared" si="35"/>
        <v>-1.6545826361777261E-2</v>
      </c>
      <c r="D718" s="3">
        <f>IFERROR(1-B718/MAX(B$2:B718),0)</f>
        <v>3.2442442671300142E-2</v>
      </c>
      <c r="E718" s="3">
        <f ca="1">IFERROR(B718/AVERAGE(OFFSET(B718,0,0,-计算结果!B$17,1))-1,B718/AVERAGE(OFFSET(B718,0,0,-ROW(),1))-1)</f>
        <v>0.64401158163168382</v>
      </c>
      <c r="F718" s="4" t="str">
        <f ca="1">IF(MONTH(A718)&lt;&gt;MONTH(A719),IF(OR(AND(E718&lt;计算结果!B$18,E718&gt;计算结果!B$19),E718&lt;计算结果!B$20),"买","卖"),F717)</f>
        <v>买</v>
      </c>
      <c r="G718" s="4" t="str">
        <f t="shared" ca="1" si="33"/>
        <v/>
      </c>
      <c r="H718" s="3">
        <f ca="1">IF(F717="买",B718/B717-1,计算结果!B$21*(计算结果!B$22*(B718/B717-1)+(1-计算结果!B$22)*(K718/K717-1-IF(G718=1,计算结果!B$16,0))))-IF(AND(计算结果!B$21=0,G718=1),计算结果!B$16,0)</f>
        <v>-1.6545826361777261E-2</v>
      </c>
      <c r="I718" s="2">
        <f t="shared" ca="1" si="34"/>
        <v>5.1520312715846748</v>
      </c>
      <c r="J718" s="3">
        <f ca="1">1-I718/MAX(I$2:I718)</f>
        <v>3.2442442671300253E-2</v>
      </c>
      <c r="K718" s="21">
        <v>132.94</v>
      </c>
      <c r="L718" s="37">
        <v>3.2320000000000002</v>
      </c>
    </row>
    <row r="719" spans="1:12" hidden="1" x14ac:dyDescent="0.15">
      <c r="A719" s="1">
        <v>40161</v>
      </c>
      <c r="B719" s="16">
        <v>4.1875</v>
      </c>
      <c r="C719" s="3">
        <f t="shared" si="35"/>
        <v>-1.0515122873345994E-2</v>
      </c>
      <c r="D719" s="3">
        <f>IFERROR(1-B719/MAX(B$2:B719),0)</f>
        <v>4.261642927364595E-2</v>
      </c>
      <c r="E719" s="3">
        <f ca="1">IFERROR(B719/AVERAGE(OFFSET(B719,0,0,-计算结果!B$17,1))-1,B719/AVERAGE(OFFSET(B719,0,0,-ROW(),1))-1)</f>
        <v>0.61940637879607086</v>
      </c>
      <c r="F719" s="4" t="str">
        <f ca="1">IF(MONTH(A719)&lt;&gt;MONTH(A720),IF(OR(AND(E719&lt;计算结果!B$18,E719&gt;计算结果!B$19),E719&lt;计算结果!B$20),"买","卖"),F718)</f>
        <v>买</v>
      </c>
      <c r="G719" s="4" t="str">
        <f t="shared" ca="1" si="33"/>
        <v/>
      </c>
      <c r="H719" s="3">
        <f ca="1">IF(F718="买",B719/B718-1,计算结果!B$21*(计算结果!B$22*(B719/B718-1)+(1-计算结果!B$22)*(K719/K718-1-IF(G719=1,计算结果!B$16,0))))-IF(AND(计算结果!B$21=0,G719=1),计算结果!B$16,0)</f>
        <v>-1.0515122873345994E-2</v>
      </c>
      <c r="I719" s="2">
        <f t="shared" ca="1" si="34"/>
        <v>5.097857029716641</v>
      </c>
      <c r="J719" s="3">
        <f ca="1">1-I719/MAX(I$2:I719)</f>
        <v>4.261642927364595E-2</v>
      </c>
      <c r="K719" s="21">
        <v>132.96</v>
      </c>
      <c r="L719" s="37">
        <v>3.1875</v>
      </c>
    </row>
    <row r="720" spans="1:12" hidden="1" x14ac:dyDescent="0.15">
      <c r="A720" s="1">
        <v>40162</v>
      </c>
      <c r="B720" s="16">
        <v>4.2610999999999999</v>
      </c>
      <c r="C720" s="3">
        <f t="shared" si="35"/>
        <v>1.7576119402985091E-2</v>
      </c>
      <c r="D720" s="3">
        <f>IFERROR(1-B720/MAX(B$2:B720),0)</f>
        <v>2.5789341320103354E-2</v>
      </c>
      <c r="E720" s="3">
        <f ca="1">IFERROR(B720/AVERAGE(OFFSET(B720,0,0,-计算结果!B$17,1))-1,B720/AVERAGE(OFFSET(B720,0,0,-ROW(),1))-1)</f>
        <v>0.64036608561008035</v>
      </c>
      <c r="F720" s="4" t="str">
        <f ca="1">IF(MONTH(A720)&lt;&gt;MONTH(A721),IF(OR(AND(E720&lt;计算结果!B$18,E720&gt;计算结果!B$19),E720&lt;计算结果!B$20),"买","卖"),F719)</f>
        <v>买</v>
      </c>
      <c r="G720" s="4" t="str">
        <f t="shared" ca="1" si="33"/>
        <v/>
      </c>
      <c r="H720" s="3">
        <f ca="1">IF(F719="买",B720/B719-1,计算结果!B$21*(计算结果!B$22*(B720/B719-1)+(1-计算结果!B$22)*(K720/K719-1-IF(G720=1,计算结果!B$16,0))))-IF(AND(计算结果!B$21=0,G720=1),计算结果!B$16,0)</f>
        <v>1.7576119402985091E-2</v>
      </c>
      <c r="I720" s="2">
        <f t="shared" ca="1" si="34"/>
        <v>5.1874575735702875</v>
      </c>
      <c r="J720" s="3">
        <f ca="1">1-I720/MAX(I$2:I720)</f>
        <v>2.5789341320103354E-2</v>
      </c>
      <c r="K720" s="21">
        <v>133.02000000000001</v>
      </c>
      <c r="L720" s="37">
        <v>3.2610999999999999</v>
      </c>
    </row>
    <row r="721" spans="1:12" hidden="1" x14ac:dyDescent="0.15">
      <c r="A721" s="1">
        <v>40163</v>
      </c>
      <c r="B721" s="16">
        <v>4.2917000000000005</v>
      </c>
      <c r="C721" s="3">
        <f t="shared" si="35"/>
        <v>7.1812442796461706E-3</v>
      </c>
      <c r="D721" s="3">
        <f>IFERROR(1-B721/MAX(B$2:B721),0)</f>
        <v>1.8793296600287945E-2</v>
      </c>
      <c r="E721" s="3">
        <f ca="1">IFERROR(B721/AVERAGE(OFFSET(B721,0,0,-计算结果!B$17,1))-1,B721/AVERAGE(OFFSET(B721,0,0,-ROW(),1))-1)</f>
        <v>0.64476245698278745</v>
      </c>
      <c r="F721" s="4" t="str">
        <f ca="1">IF(MONTH(A721)&lt;&gt;MONTH(A722),IF(OR(AND(E721&lt;计算结果!B$18,E721&gt;计算结果!B$19),E721&lt;计算结果!B$20),"买","卖"),F720)</f>
        <v>买</v>
      </c>
      <c r="G721" s="4" t="str">
        <f t="shared" ca="1" si="33"/>
        <v/>
      </c>
      <c r="H721" s="3">
        <f ca="1">IF(F720="买",B721/B720-1,计算结果!B$21*(计算结果!B$22*(B721/B720-1)+(1-计算结果!B$22)*(K721/K720-1-IF(G721=1,计算结果!B$16,0))))-IF(AND(计算结果!B$21=0,G721=1),计算结果!B$16,0)</f>
        <v>7.1812442796461706E-3</v>
      </c>
      <c r="I721" s="2">
        <f t="shared" ca="1" si="34"/>
        <v>5.2247099735963962</v>
      </c>
      <c r="J721" s="3">
        <f ca="1">1-I721/MAX(I$2:I721)</f>
        <v>1.8793296600288056E-2</v>
      </c>
      <c r="K721" s="21">
        <v>133.1</v>
      </c>
      <c r="L721" s="37">
        <v>3.2917000000000001</v>
      </c>
    </row>
    <row r="722" spans="1:12" hidden="1" x14ac:dyDescent="0.15">
      <c r="A722" s="1">
        <v>40164</v>
      </c>
      <c r="B722" s="16">
        <v>4.1753999999999998</v>
      </c>
      <c r="C722" s="3">
        <f t="shared" si="35"/>
        <v>-2.709881864995245E-2</v>
      </c>
      <c r="D722" s="3">
        <f>IFERROR(1-B722/MAX(B$2:B722),0)</f>
        <v>4.5382839113834339E-2</v>
      </c>
      <c r="E722" s="3">
        <f ca="1">IFERROR(B722/AVERAGE(OFFSET(B722,0,0,-计算结果!B$17,1))-1,B722/AVERAGE(OFFSET(B722,0,0,-ROW(),1))-1)</f>
        <v>0.59333099568241199</v>
      </c>
      <c r="F722" s="4" t="str">
        <f ca="1">IF(MONTH(A722)&lt;&gt;MONTH(A723),IF(OR(AND(E722&lt;计算结果!B$18,E722&gt;计算结果!B$19),E722&lt;计算结果!B$20),"买","卖"),F721)</f>
        <v>买</v>
      </c>
      <c r="G722" s="4" t="str">
        <f t="shared" ca="1" si="33"/>
        <v/>
      </c>
      <c r="H722" s="3">
        <f ca="1">IF(F721="买",B722/B721-1,计算结果!B$21*(计算结果!B$22*(B722/B721-1)+(1-计算结果!B$22)*(K722/K721-1-IF(G722=1,计算结果!B$16,0))))-IF(AND(计算结果!B$21=0,G722=1),计算结果!B$16,0)</f>
        <v>-2.709881864995245E-2</v>
      </c>
      <c r="I722" s="2">
        <f t="shared" ca="1" si="34"/>
        <v>5.0831265055233095</v>
      </c>
      <c r="J722" s="3">
        <f ca="1">1-I722/MAX(I$2:I722)</f>
        <v>4.5382839113834561E-2</v>
      </c>
      <c r="K722" s="21">
        <v>133.12</v>
      </c>
      <c r="L722" s="37">
        <v>3.1753999999999998</v>
      </c>
    </row>
    <row r="723" spans="1:12" hidden="1" x14ac:dyDescent="0.15">
      <c r="A723" s="1">
        <v>40165</v>
      </c>
      <c r="B723" s="16">
        <v>4.0138999999999996</v>
      </c>
      <c r="C723" s="3">
        <f t="shared" si="35"/>
        <v>-3.8678928964889669E-2</v>
      </c>
      <c r="D723" s="3">
        <f>IFERROR(1-B723/MAX(B$2:B723),0)</f>
        <v>8.2306408468414971E-2</v>
      </c>
      <c r="E723" s="3">
        <f ca="1">IFERROR(B723/AVERAGE(OFFSET(B723,0,0,-计算结果!B$17,1))-1,B723/AVERAGE(OFFSET(B723,0,0,-ROW(),1))-1)</f>
        <v>0.52560840109221241</v>
      </c>
      <c r="F723" s="4" t="str">
        <f ca="1">IF(MONTH(A723)&lt;&gt;MONTH(A724),IF(OR(AND(E723&lt;计算结果!B$18,E723&gt;计算结果!B$19),E723&lt;计算结果!B$20),"买","卖"),F722)</f>
        <v>买</v>
      </c>
      <c r="G723" s="4" t="str">
        <f t="shared" ca="1" si="33"/>
        <v/>
      </c>
      <c r="H723" s="3">
        <f ca="1">IF(F722="买",B723/B722-1,计算结果!B$21*(计算结果!B$22*(B723/B722-1)+(1-计算结果!B$22)*(K723/K722-1-IF(G723=1,计算结果!B$16,0))))-IF(AND(计算结果!B$21=0,G723=1),计算结果!B$16,0)</f>
        <v>-3.8678928964889669E-2</v>
      </c>
      <c r="I723" s="2">
        <f t="shared" ca="1" si="34"/>
        <v>4.8865166164966256</v>
      </c>
      <c r="J723" s="3">
        <f ca="1">1-I723/MAX(I$2:I723)</f>
        <v>8.2306408468415193E-2</v>
      </c>
      <c r="K723" s="21">
        <v>133.13999999999999</v>
      </c>
      <c r="L723" s="37">
        <v>3.0139</v>
      </c>
    </row>
    <row r="724" spans="1:12" hidden="1" x14ac:dyDescent="0.15">
      <c r="A724" s="1">
        <v>40168</v>
      </c>
      <c r="B724" s="16">
        <v>4.0741999999999994</v>
      </c>
      <c r="C724" s="3">
        <f t="shared" si="35"/>
        <v>1.5022795784648268E-2</v>
      </c>
      <c r="D724" s="3">
        <f>IFERROR(1-B724/MAX(B$2:B724),0)</f>
        <v>6.8520085049955548E-2</v>
      </c>
      <c r="E724" s="3">
        <f ca="1">IFERROR(B724/AVERAGE(OFFSET(B724,0,0,-计算结果!B$17,1))-1,B724/AVERAGE(OFFSET(B724,0,0,-ROW(),1))-1)</f>
        <v>0.5423295382450144</v>
      </c>
      <c r="F724" s="4" t="str">
        <f ca="1">IF(MONTH(A724)&lt;&gt;MONTH(A725),IF(OR(AND(E724&lt;计算结果!B$18,E724&gt;计算结果!B$19),E724&lt;计算结果!B$20),"买","卖"),F723)</f>
        <v>买</v>
      </c>
      <c r="G724" s="4" t="str">
        <f t="shared" ca="1" si="33"/>
        <v/>
      </c>
      <c r="H724" s="3">
        <f ca="1">IF(F723="买",B724/B723-1,计算结果!B$21*(计算结果!B$22*(B724/B723-1)+(1-计算结果!B$22)*(K724/K723-1-IF(G724=1,计算结果!B$16,0))))-IF(AND(计算结果!B$21=0,G724=1),计算结果!B$16,0)</f>
        <v>1.5022795784648268E-2</v>
      </c>
      <c r="I724" s="2">
        <f t="shared" ca="1" si="34"/>
        <v>4.9599257577245446</v>
      </c>
      <c r="J724" s="3">
        <f ca="1">1-I724/MAX(I$2:I724)</f>
        <v>6.8520085049955881E-2</v>
      </c>
      <c r="K724" s="21">
        <v>133.30000000000001</v>
      </c>
      <c r="L724" s="37">
        <v>3.0741999999999998</v>
      </c>
    </row>
    <row r="725" spans="1:12" hidden="1" x14ac:dyDescent="0.15">
      <c r="A725" s="1">
        <v>40169</v>
      </c>
      <c r="B725" s="16">
        <v>3.9466000000000001</v>
      </c>
      <c r="C725" s="3">
        <f t="shared" si="35"/>
        <v>-3.1319031957193877E-2</v>
      </c>
      <c r="D725" s="3">
        <f>IFERROR(1-B725/MAX(B$2:B725),0)</f>
        <v>9.7693134273760251E-2</v>
      </c>
      <c r="E725" s="3">
        <f ca="1">IFERROR(B725/AVERAGE(OFFSET(B725,0,0,-计算结果!B$17,1))-1,B725/AVERAGE(OFFSET(B725,0,0,-ROW(),1))-1)</f>
        <v>0.48844466359269334</v>
      </c>
      <c r="F725" s="4" t="str">
        <f ca="1">IF(MONTH(A725)&lt;&gt;MONTH(A726),IF(OR(AND(E725&lt;计算结果!B$18,E725&gt;计算结果!B$19),E725&lt;计算结果!B$20),"买","卖"),F724)</f>
        <v>买</v>
      </c>
      <c r="G725" s="4" t="str">
        <f t="shared" ca="1" si="33"/>
        <v/>
      </c>
      <c r="H725" s="3">
        <f ca="1">IF(F724="买",B725/B724-1,计算结果!B$21*(计算结果!B$22*(B725/B724-1)+(1-计算结果!B$22)*(K725/K724-1-IF(G725=1,计算结果!B$16,0))))-IF(AND(计算结果!B$21=0,G725=1),计算结果!B$16,0)</f>
        <v>-3.1319031957193877E-2</v>
      </c>
      <c r="I725" s="2">
        <f t="shared" ca="1" si="34"/>
        <v>4.8045856844130608</v>
      </c>
      <c r="J725" s="3">
        <f ca="1">1-I725/MAX(I$2:I725)</f>
        <v>9.7693134273760474E-2</v>
      </c>
      <c r="K725" s="21">
        <v>133.35</v>
      </c>
      <c r="L725" s="37">
        <v>2.9466000000000001</v>
      </c>
    </row>
    <row r="726" spans="1:12" hidden="1" x14ac:dyDescent="0.15">
      <c r="A726" s="1">
        <v>40170</v>
      </c>
      <c r="B726" s="16">
        <v>3.9658000000000002</v>
      </c>
      <c r="C726" s="3">
        <f t="shared" si="35"/>
        <v>4.8649470430244257E-3</v>
      </c>
      <c r="D726" s="3">
        <f>IFERROR(1-B726/MAX(B$2:B726),0)</f>
        <v>9.330345915544469E-2</v>
      </c>
      <c r="E726" s="3">
        <f ca="1">IFERROR(B726/AVERAGE(OFFSET(B726,0,0,-计算结果!B$17,1))-1,B726/AVERAGE(OFFSET(B726,0,0,-ROW(),1))-1)</f>
        <v>0.49022665302391455</v>
      </c>
      <c r="F726" s="4" t="str">
        <f ca="1">IF(MONTH(A726)&lt;&gt;MONTH(A727),IF(OR(AND(E726&lt;计算结果!B$18,E726&gt;计算结果!B$19),E726&lt;计算结果!B$20),"买","卖"),F725)</f>
        <v>买</v>
      </c>
      <c r="G726" s="4" t="str">
        <f t="shared" ca="1" si="33"/>
        <v/>
      </c>
      <c r="H726" s="3">
        <f ca="1">IF(F725="买",B726/B725-1,计算结果!B$21*(计算结果!B$22*(B726/B725-1)+(1-计算结果!B$22)*(K726/K725-1-IF(G726=1,计算结果!B$16,0))))-IF(AND(计算结果!B$21=0,G726=1),计算结果!B$16,0)</f>
        <v>4.8649470430244257E-3</v>
      </c>
      <c r="I726" s="2">
        <f t="shared" ca="1" si="34"/>
        <v>4.827959739331404</v>
      </c>
      <c r="J726" s="3">
        <f ca="1">1-I726/MAX(I$2:I726)</f>
        <v>9.3303459155444912E-2</v>
      </c>
      <c r="K726" s="21">
        <v>133.38</v>
      </c>
      <c r="L726" s="37">
        <v>2.9658000000000002</v>
      </c>
    </row>
    <row r="727" spans="1:12" hidden="1" x14ac:dyDescent="0.15">
      <c r="A727" s="1">
        <v>40171</v>
      </c>
      <c r="B727" s="16">
        <v>4.0754999999999999</v>
      </c>
      <c r="C727" s="3">
        <f t="shared" si="35"/>
        <v>2.7661505875233194E-2</v>
      </c>
      <c r="D727" s="3">
        <f>IFERROR(1-B727/MAX(B$2:B727),0)</f>
        <v>6.8222867463819448E-2</v>
      </c>
      <c r="E727" s="3">
        <f ca="1">IFERROR(B727/AVERAGE(OFFSET(B727,0,0,-计算结果!B$17,1))-1,B727/AVERAGE(OFFSET(B727,0,0,-ROW(),1))-1)</f>
        <v>0.52541357861164673</v>
      </c>
      <c r="F727" s="4" t="str">
        <f ca="1">IF(MONTH(A727)&lt;&gt;MONTH(A728),IF(OR(AND(E727&lt;计算结果!B$18,E727&gt;计算结果!B$19),E727&lt;计算结果!B$20),"买","卖"),F726)</f>
        <v>买</v>
      </c>
      <c r="G727" s="4" t="str">
        <f t="shared" ca="1" si="33"/>
        <v/>
      </c>
      <c r="H727" s="3">
        <f ca="1">IF(F726="买",B727/B726-1,计算结果!B$21*(计算结果!B$22*(B727/B726-1)+(1-计算结果!B$22)*(K727/K726-1-IF(G727=1,计算结果!B$16,0))))-IF(AND(计算结果!B$21=0,G727=1),计算结果!B$16,0)</f>
        <v>2.7661505875233194E-2</v>
      </c>
      <c r="I727" s="2">
        <f t="shared" ca="1" si="34"/>
        <v>4.961508376026309</v>
      </c>
      <c r="J727" s="3">
        <f ca="1">1-I727/MAX(I$2:I727)</f>
        <v>6.8222867463819559E-2</v>
      </c>
      <c r="K727" s="21">
        <v>133.38999999999999</v>
      </c>
      <c r="L727" s="37">
        <v>3.0754999999999999</v>
      </c>
    </row>
    <row r="728" spans="1:12" hidden="1" x14ac:dyDescent="0.15">
      <c r="A728" s="1">
        <v>40172</v>
      </c>
      <c r="B728" s="16">
        <v>4.1076999999999995</v>
      </c>
      <c r="C728" s="3">
        <f t="shared" si="35"/>
        <v>7.9008710587655795E-3</v>
      </c>
      <c r="D728" s="3">
        <f>IFERROR(1-B728/MAX(B$2:B728),0)</f>
        <v>6.0861016484144659E-2</v>
      </c>
      <c r="E728" s="3">
        <f ca="1">IFERROR(B728/AVERAGE(OFFSET(B728,0,0,-计算结果!B$17,1))-1,B728/AVERAGE(OFFSET(B728,0,0,-ROW(),1))-1)</f>
        <v>0.531553414817034</v>
      </c>
      <c r="F728" s="4" t="str">
        <f ca="1">IF(MONTH(A728)&lt;&gt;MONTH(A729),IF(OR(AND(E728&lt;计算结果!B$18,E728&gt;计算结果!B$19),E728&lt;计算结果!B$20),"买","卖"),F727)</f>
        <v>买</v>
      </c>
      <c r="G728" s="4" t="str">
        <f t="shared" ca="1" si="33"/>
        <v/>
      </c>
      <c r="H728" s="3">
        <f ca="1">IF(F727="买",B728/B727-1,计算结果!B$21*(计算结果!B$22*(B728/B727-1)+(1-计算结果!B$22)*(K728/K727-1-IF(G728=1,计算结果!B$16,0))))-IF(AND(计算结果!B$21=0,G728=1),计算结果!B$16,0)</f>
        <v>7.9008710587655795E-3</v>
      </c>
      <c r="I728" s="2">
        <f t="shared" ca="1" si="34"/>
        <v>5.0007086139622787</v>
      </c>
      <c r="J728" s="3">
        <f ca="1">1-I728/MAX(I$2:I728)</f>
        <v>6.086101648414477E-2</v>
      </c>
      <c r="K728" s="21">
        <v>133.38</v>
      </c>
      <c r="L728" s="37">
        <v>3.1076999999999999</v>
      </c>
    </row>
    <row r="729" spans="1:12" hidden="1" x14ac:dyDescent="0.15">
      <c r="A729" s="1">
        <v>40175</v>
      </c>
      <c r="B729" s="16">
        <v>4.1600999999999999</v>
      </c>
      <c r="C729" s="3">
        <f t="shared" si="35"/>
        <v>1.2756530418482459E-2</v>
      </c>
      <c r="D729" s="3">
        <f>IFERROR(1-B729/MAX(B$2:B729),0)</f>
        <v>4.8880861473741932E-2</v>
      </c>
      <c r="E729" s="3">
        <f ca="1">IFERROR(B729/AVERAGE(OFFSET(B729,0,0,-计算结果!B$17,1))-1,B729/AVERAGE(OFFSET(B729,0,0,-ROW(),1))-1)</f>
        <v>0.54503584570315766</v>
      </c>
      <c r="F729" s="4" t="str">
        <f ca="1">IF(MONTH(A729)&lt;&gt;MONTH(A730),IF(OR(AND(E729&lt;计算结果!B$18,E729&gt;计算结果!B$19),E729&lt;计算结果!B$20),"买","卖"),F728)</f>
        <v>买</v>
      </c>
      <c r="G729" s="4" t="str">
        <f t="shared" ca="1" si="33"/>
        <v/>
      </c>
      <c r="H729" s="3">
        <f ca="1">IF(F728="买",B729/B728-1,计算结果!B$21*(计算结果!B$22*(B729/B728-1)+(1-计算结果!B$22)*(K729/K728-1-IF(G729=1,计算结果!B$16,0))))-IF(AND(计算结果!B$21=0,G729=1),计算结果!B$16,0)</f>
        <v>1.2756530418482459E-2</v>
      </c>
      <c r="I729" s="2">
        <f t="shared" ca="1" si="34"/>
        <v>5.064500305510256</v>
      </c>
      <c r="J729" s="3">
        <f ca="1">1-I729/MAX(I$2:I729)</f>
        <v>4.8880861473742043E-2</v>
      </c>
      <c r="K729" s="21">
        <v>133.47999999999999</v>
      </c>
      <c r="L729" s="37">
        <v>3.1600999999999999</v>
      </c>
    </row>
    <row r="730" spans="1:12" hidden="1" x14ac:dyDescent="0.15">
      <c r="A730" s="1">
        <v>40176</v>
      </c>
      <c r="B730" s="16">
        <v>4.2869000000000002</v>
      </c>
      <c r="C730" s="3">
        <f t="shared" si="35"/>
        <v>3.0480036537583244E-2</v>
      </c>
      <c r="D730" s="3">
        <f>IFERROR(1-B730/MAX(B$2:B730),0)</f>
        <v>1.9890715379866863E-2</v>
      </c>
      <c r="E730" s="3">
        <f ca="1">IFERROR(B730/AVERAGE(OFFSET(B730,0,0,-计算结果!B$17,1))-1,B730/AVERAGE(OFFSET(B730,0,0,-ROW(),1))-1)</f>
        <v>0.58560267841853864</v>
      </c>
      <c r="F730" s="4" t="str">
        <f ca="1">IF(MONTH(A730)&lt;&gt;MONTH(A731),IF(OR(AND(E730&lt;计算结果!B$18,E730&gt;计算结果!B$19),E730&lt;计算结果!B$20),"买","卖"),F729)</f>
        <v>买</v>
      </c>
      <c r="G730" s="4" t="str">
        <f t="shared" ca="1" si="33"/>
        <v/>
      </c>
      <c r="H730" s="3">
        <f ca="1">IF(F729="买",B730/B729-1,计算结果!B$21*(计算结果!B$22*(B730/B729-1)+(1-计算结果!B$22)*(K730/K729-1-IF(G730=1,计算结果!B$16,0))))-IF(AND(计算结果!B$21=0,G730=1),计算结果!B$16,0)</f>
        <v>3.0480036537583244E-2</v>
      </c>
      <c r="I730" s="2">
        <f t="shared" ca="1" si="34"/>
        <v>5.2188664598668097</v>
      </c>
      <c r="J730" s="3">
        <f ca="1">1-I730/MAX(I$2:I730)</f>
        <v>1.9890715379867085E-2</v>
      </c>
      <c r="K730" s="21">
        <v>133.43</v>
      </c>
      <c r="L730" s="37">
        <v>3.2869000000000002</v>
      </c>
    </row>
    <row r="731" spans="1:12" hidden="1" x14ac:dyDescent="0.15">
      <c r="A731" s="1">
        <v>40177</v>
      </c>
      <c r="B731" s="16">
        <v>4.2988</v>
      </c>
      <c r="C731" s="3">
        <f t="shared" si="35"/>
        <v>2.7758986680350706E-3</v>
      </c>
      <c r="D731" s="3">
        <f>IFERROR(1-B731/MAX(B$2:B731),0)</f>
        <v>1.7170031322160995E-2</v>
      </c>
      <c r="E731" s="3">
        <f ca="1">IFERROR(B731/AVERAGE(OFFSET(B731,0,0,-计算结果!B$17,1))-1,B731/AVERAGE(OFFSET(B731,0,0,-ROW(),1))-1)</f>
        <v>0.58336773333500647</v>
      </c>
      <c r="F731" s="4" t="str">
        <f ca="1">IF(MONTH(A731)&lt;&gt;MONTH(A732),IF(OR(AND(E731&lt;计算结果!B$18,E731&gt;计算结果!B$19),E731&lt;计算结果!B$20),"买","卖"),F730)</f>
        <v>买</v>
      </c>
      <c r="G731" s="4" t="str">
        <f t="shared" ca="1" si="33"/>
        <v/>
      </c>
      <c r="H731" s="3">
        <f ca="1">IF(F730="买",B731/B730-1,计算结果!B$21*(计算结果!B$22*(B731/B730-1)+(1-计算结果!B$22)*(K731/K730-1-IF(G731=1,计算结果!B$16,0))))-IF(AND(计算结果!B$21=0,G731=1),计算结果!B$16,0)</f>
        <v>2.7758986680350706E-3</v>
      </c>
      <c r="I731" s="2">
        <f t="shared" ca="1" si="34"/>
        <v>5.233353504321407</v>
      </c>
      <c r="J731" s="3">
        <f ca="1">1-I731/MAX(I$2:I731)</f>
        <v>1.7170031322161217E-2</v>
      </c>
      <c r="K731" s="21">
        <v>133.56</v>
      </c>
      <c r="L731" s="37">
        <v>3.2988</v>
      </c>
    </row>
    <row r="732" spans="1:12" hidden="1" x14ac:dyDescent="0.15">
      <c r="A732" s="1">
        <v>40178</v>
      </c>
      <c r="B732" s="16">
        <v>4.2880000000000003</v>
      </c>
      <c r="C732" s="3">
        <f t="shared" si="35"/>
        <v>-2.5123290220525618E-3</v>
      </c>
      <c r="D732" s="3">
        <f>IFERROR(1-B732/MAX(B$2:B732),0)</f>
        <v>1.9639223576213394E-2</v>
      </c>
      <c r="E732" s="3">
        <f ca="1">IFERROR(B732/AVERAGE(OFFSET(B732,0,0,-计算结果!B$17,1))-1,B732/AVERAGE(OFFSET(B732,0,0,-ROW(),1))-1)</f>
        <v>0.57284836813042062</v>
      </c>
      <c r="F732" s="4" t="str">
        <f ca="1">IF(MONTH(A732)&lt;&gt;MONTH(A733),IF(OR(AND(E732&lt;计算结果!B$18,E732&gt;计算结果!B$19),E732&lt;计算结果!B$20),"买","卖"),F731)</f>
        <v>买</v>
      </c>
      <c r="G732" s="4" t="str">
        <f t="shared" ca="1" si="33"/>
        <v/>
      </c>
      <c r="H732" s="3">
        <f ca="1">IF(F731="买",B732/B731-1,计算结果!B$21*(计算结果!B$22*(B732/B731-1)+(1-计算结果!B$22)*(K732/K731-1-IF(G732=1,计算结果!B$16,0))))-IF(AND(计算结果!B$21=0,G732=1),计算结果!B$16,0)</f>
        <v>-2.5123290220525618E-3</v>
      </c>
      <c r="I732" s="2">
        <f t="shared" ca="1" si="34"/>
        <v>5.2202055984298399</v>
      </c>
      <c r="J732" s="3">
        <f ca="1">1-I732/MAX(I$2:I732)</f>
        <v>1.9639223576213616E-2</v>
      </c>
      <c r="K732" s="21">
        <v>133.54</v>
      </c>
      <c r="L732" s="37">
        <v>3.2879999999999998</v>
      </c>
    </row>
    <row r="733" spans="1:12" hidden="1" x14ac:dyDescent="0.15">
      <c r="A733" s="1">
        <v>40182</v>
      </c>
      <c r="B733" s="16">
        <v>4.2879000000000005</v>
      </c>
      <c r="C733" s="3">
        <f t="shared" si="35"/>
        <v>-2.3320895522371821E-5</v>
      </c>
      <c r="D733" s="3">
        <f>IFERROR(1-B733/MAX(B$2:B733),0)</f>
        <v>1.9662086467454487E-2</v>
      </c>
      <c r="E733" s="3">
        <f ca="1">IFERROR(B733/AVERAGE(OFFSET(B733,0,0,-计算结果!B$17,1))-1,B733/AVERAGE(OFFSET(B733,0,0,-ROW(),1))-1)</f>
        <v>0.56633306540786332</v>
      </c>
      <c r="F733" s="4" t="str">
        <f ca="1">IF(MONTH(A733)&lt;&gt;MONTH(A734),IF(OR(AND(E733&lt;计算结果!B$18,E733&gt;计算结果!B$19),E733&lt;计算结果!B$20),"买","卖"),F732)</f>
        <v>买</v>
      </c>
      <c r="G733" s="4" t="str">
        <f t="shared" ca="1" si="33"/>
        <v/>
      </c>
      <c r="H733" s="3">
        <f ca="1">IF(F732="买",B733/B732-1,计算结果!B$21*(计算结果!B$22*(B733/B732-1)+(1-计算结果!B$22)*(K733/K732-1-IF(G733=1,计算结果!B$16,0))))-IF(AND(计算结果!B$21=0,G733=1),计算结果!B$16,0)</f>
        <v>-2.3320895522371821E-5</v>
      </c>
      <c r="I733" s="2">
        <f t="shared" ca="1" si="34"/>
        <v>5.2200838585604732</v>
      </c>
      <c r="J733" s="3">
        <f ca="1">1-I733/MAX(I$2:I733)</f>
        <v>1.9662086467454931E-2</v>
      </c>
      <c r="K733" s="21">
        <v>133.85</v>
      </c>
      <c r="L733" s="37">
        <v>3.2879</v>
      </c>
    </row>
    <row r="734" spans="1:12" hidden="1" x14ac:dyDescent="0.15">
      <c r="A734" s="1">
        <v>40183</v>
      </c>
      <c r="B734" s="16">
        <v>4.3177000000000003</v>
      </c>
      <c r="C734" s="3">
        <f t="shared" si="35"/>
        <v>6.9497889409733116E-3</v>
      </c>
      <c r="D734" s="3">
        <f>IFERROR(1-B734/MAX(B$2:B734),0)</f>
        <v>1.2848944877569157E-2</v>
      </c>
      <c r="E734" s="3">
        <f ca="1">IFERROR(B734/AVERAGE(OFFSET(B734,0,0,-计算结果!B$17,1))-1,B734/AVERAGE(OFFSET(B734,0,0,-ROW(),1))-1)</f>
        <v>0.57073000109271321</v>
      </c>
      <c r="F734" s="4" t="str">
        <f ca="1">IF(MONTH(A734)&lt;&gt;MONTH(A735),IF(OR(AND(E734&lt;计算结果!B$18,E734&gt;计算结果!B$19),E734&lt;计算结果!B$20),"买","卖"),F733)</f>
        <v>买</v>
      </c>
      <c r="G734" s="4" t="str">
        <f t="shared" ca="1" si="33"/>
        <v/>
      </c>
      <c r="H734" s="3">
        <f ca="1">IF(F733="买",B734/B733-1,计算结果!B$21*(计算结果!B$22*(B734/B733-1)+(1-计算结果!B$22)*(K734/K733-1-IF(G734=1,计算结果!B$16,0))))-IF(AND(计算结果!B$21=0,G734=1),计算结果!B$16,0)</f>
        <v>6.9497889409733116E-3</v>
      </c>
      <c r="I734" s="2">
        <f t="shared" ca="1" si="34"/>
        <v>5.2563623396316501</v>
      </c>
      <c r="J734" s="3">
        <f ca="1">1-I734/MAX(I$2:I734)</f>
        <v>1.284894487756949E-2</v>
      </c>
      <c r="K734" s="21">
        <v>133.69</v>
      </c>
      <c r="L734" s="37">
        <v>3.3176999999999999</v>
      </c>
    </row>
    <row r="735" spans="1:12" hidden="1" x14ac:dyDescent="0.15">
      <c r="A735" s="1">
        <v>40184</v>
      </c>
      <c r="B735" s="16">
        <v>4.2925000000000004</v>
      </c>
      <c r="C735" s="3">
        <f t="shared" si="35"/>
        <v>-5.8364406975935923E-3</v>
      </c>
      <c r="D735" s="3">
        <f>IFERROR(1-B735/MAX(B$2:B735),0)</f>
        <v>1.8610393470358089E-2</v>
      </c>
      <c r="E735" s="3">
        <f ca="1">IFERROR(B735/AVERAGE(OFFSET(B735,0,0,-计算结果!B$17,1))-1,B735/AVERAGE(OFFSET(B735,0,0,-ROW(),1))-1)</f>
        <v>0.55520624908500493</v>
      </c>
      <c r="F735" s="4" t="str">
        <f ca="1">IF(MONTH(A735)&lt;&gt;MONTH(A736),IF(OR(AND(E735&lt;计算结果!B$18,E735&gt;计算结果!B$19),E735&lt;计算结果!B$20),"买","卖"),F734)</f>
        <v>买</v>
      </c>
      <c r="G735" s="4" t="str">
        <f t="shared" ca="1" si="33"/>
        <v/>
      </c>
      <c r="H735" s="3">
        <f ca="1">IF(F734="买",B735/B734-1,计算结果!B$21*(计算结果!B$22*(B735/B734-1)+(1-计算结果!B$22)*(K735/K734-1-IF(G735=1,计算结果!B$16,0))))-IF(AND(计算结果!B$21=0,G735=1),计算结果!B$16,0)</f>
        <v>-5.8364406975935923E-3</v>
      </c>
      <c r="I735" s="2">
        <f t="shared" ca="1" si="34"/>
        <v>5.2256838925513254</v>
      </c>
      <c r="J735" s="3">
        <f ca="1">1-I735/MAX(I$2:I735)</f>
        <v>1.8610393470358644E-2</v>
      </c>
      <c r="K735" s="21">
        <v>133.75</v>
      </c>
      <c r="L735" s="37">
        <v>3.2925</v>
      </c>
    </row>
    <row r="736" spans="1:12" hidden="1" x14ac:dyDescent="0.15">
      <c r="A736" s="1">
        <v>40185</v>
      </c>
      <c r="B736" s="16">
        <v>4.2435</v>
      </c>
      <c r="C736" s="3">
        <f t="shared" si="35"/>
        <v>-1.1415259172976255E-2</v>
      </c>
      <c r="D736" s="3">
        <f>IFERROR(1-B736/MAX(B$2:B736),0)</f>
        <v>2.9813210178559202E-2</v>
      </c>
      <c r="E736" s="3">
        <f ca="1">IFERROR(B736/AVERAGE(OFFSET(B736,0,0,-计算结果!B$17,1))-1,B736/AVERAGE(OFFSET(B736,0,0,-ROW(),1))-1)</f>
        <v>0.53147602987283449</v>
      </c>
      <c r="F736" s="4" t="str">
        <f ca="1">IF(MONTH(A736)&lt;&gt;MONTH(A737),IF(OR(AND(E736&lt;计算结果!B$18,E736&gt;计算结果!B$19),E736&lt;计算结果!B$20),"买","卖"),F735)</f>
        <v>买</v>
      </c>
      <c r="G736" s="4" t="str">
        <f t="shared" ref="G736:G799" ca="1" si="36">IF(F735&lt;&gt;F736,1,"")</f>
        <v/>
      </c>
      <c r="H736" s="3">
        <f ca="1">IF(F735="买",B736/B735-1,计算结果!B$21*(计算结果!B$22*(B736/B735-1)+(1-计算结果!B$22)*(K736/K735-1-IF(G736=1,计算结果!B$16,0))))-IF(AND(计算结果!B$21=0,G736=1),计算结果!B$16,0)</f>
        <v>-1.1415259172976255E-2</v>
      </c>
      <c r="I736" s="2">
        <f t="shared" ref="I736:I799" ca="1" si="37">IFERROR(I735*(1+H736),I735)</f>
        <v>5.1660313565618043</v>
      </c>
      <c r="J736" s="3">
        <f ca="1">1-I736/MAX(I$2:I736)</f>
        <v>2.9813210178559646E-2</v>
      </c>
      <c r="K736" s="21">
        <v>133.78</v>
      </c>
      <c r="L736" s="37">
        <v>3.2435</v>
      </c>
    </row>
    <row r="737" spans="1:12" hidden="1" x14ac:dyDescent="0.15">
      <c r="A737" s="1">
        <v>40186</v>
      </c>
      <c r="B737" s="16">
        <v>4.2591999999999999</v>
      </c>
      <c r="C737" s="3">
        <f t="shared" si="35"/>
        <v>3.6997761281960528E-3</v>
      </c>
      <c r="D737" s="3">
        <f>IFERROR(1-B737/MAX(B$2:B737),0)</f>
        <v>2.622373625368668E-2</v>
      </c>
      <c r="E737" s="3">
        <f ca="1">IFERROR(B737/AVERAGE(OFFSET(B737,0,0,-计算结果!B$17,1))-1,B737/AVERAGE(OFFSET(B737,0,0,-ROW(),1))-1)</f>
        <v>0.53117570365825539</v>
      </c>
      <c r="F737" s="4" t="str">
        <f ca="1">IF(MONTH(A737)&lt;&gt;MONTH(A738),IF(OR(AND(E737&lt;计算结果!B$18,E737&gt;计算结果!B$19),E737&lt;计算结果!B$20),"买","卖"),F736)</f>
        <v>买</v>
      </c>
      <c r="G737" s="4" t="str">
        <f t="shared" ca="1" si="36"/>
        <v/>
      </c>
      <c r="H737" s="3">
        <f ca="1">IF(F736="买",B737/B736-1,计算结果!B$21*(计算结果!B$22*(B737/B736-1)+(1-计算结果!B$22)*(K737/K736-1-IF(G737=1,计算结果!B$16,0))))-IF(AND(计算结果!B$21=0,G737=1),计算结果!B$16,0)</f>
        <v>3.6997761281960528E-3</v>
      </c>
      <c r="I737" s="2">
        <f t="shared" ca="1" si="37"/>
        <v>5.1851445160523237</v>
      </c>
      <c r="J737" s="3">
        <f ca="1">1-I737/MAX(I$2:I737)</f>
        <v>2.6223736253687235E-2</v>
      </c>
      <c r="K737" s="21">
        <v>133.9</v>
      </c>
      <c r="L737" s="37">
        <v>3.2591999999999999</v>
      </c>
    </row>
    <row r="738" spans="1:12" hidden="1" x14ac:dyDescent="0.15">
      <c r="A738" s="1">
        <v>40189</v>
      </c>
      <c r="B738" s="16">
        <v>4.3868</v>
      </c>
      <c r="C738" s="3">
        <f t="shared" si="35"/>
        <v>2.9958677685950397E-2</v>
      </c>
      <c r="D738" s="3">
        <f>IFERROR(1-B738/MAX(B$2:B738),0)</f>
        <v>0</v>
      </c>
      <c r="E738" s="3">
        <f ca="1">IFERROR(B738/AVERAGE(OFFSET(B738,0,0,-计算结果!B$17,1))-1,B738/AVERAGE(OFFSET(B738,0,0,-ROW(),1))-1)</f>
        <v>0.57079461171758017</v>
      </c>
      <c r="F738" s="4" t="str">
        <f ca="1">IF(MONTH(A738)&lt;&gt;MONTH(A739),IF(OR(AND(E738&lt;计算结果!B$18,E738&gt;计算结果!B$19),E738&lt;计算结果!B$20),"买","卖"),F737)</f>
        <v>买</v>
      </c>
      <c r="G738" s="4" t="str">
        <f t="shared" ca="1" si="36"/>
        <v/>
      </c>
      <c r="H738" s="3">
        <f ca="1">IF(F737="买",B738/B737-1,计算结果!B$21*(计算结果!B$22*(B738/B737-1)+(1-计算结果!B$22)*(K738/K737-1-IF(G738=1,计算结果!B$16,0))))-IF(AND(计算结果!B$21=0,G738=1),计算结果!B$16,0)</f>
        <v>2.9958677685950397E-2</v>
      </c>
      <c r="I738" s="2">
        <f t="shared" ca="1" si="37"/>
        <v>5.3404845893638084</v>
      </c>
      <c r="J738" s="3">
        <f ca="1">1-I738/MAX(I$2:I738)</f>
        <v>0</v>
      </c>
      <c r="K738" s="21">
        <v>134.13</v>
      </c>
      <c r="L738" s="37">
        <v>3.3868</v>
      </c>
    </row>
    <row r="739" spans="1:12" hidden="1" x14ac:dyDescent="0.15">
      <c r="A739" s="1">
        <v>40190</v>
      </c>
      <c r="B739" s="16">
        <v>4.4784000000000006</v>
      </c>
      <c r="C739" s="3">
        <f t="shared" si="35"/>
        <v>2.08808242910552E-2</v>
      </c>
      <c r="D739" s="3">
        <f>IFERROR(1-B739/MAX(B$2:B739),0)</f>
        <v>0</v>
      </c>
      <c r="E739" s="3">
        <f ca="1">IFERROR(B739/AVERAGE(OFFSET(B739,0,0,-计算结果!B$17,1))-1,B739/AVERAGE(OFFSET(B739,0,0,-ROW(),1))-1)</f>
        <v>0.59704230292937965</v>
      </c>
      <c r="F739" s="4" t="str">
        <f ca="1">IF(MONTH(A739)&lt;&gt;MONTH(A740),IF(OR(AND(E739&lt;计算结果!B$18,E739&gt;计算结果!B$19),E739&lt;计算结果!B$20),"买","卖"),F738)</f>
        <v>买</v>
      </c>
      <c r="G739" s="4" t="str">
        <f t="shared" ca="1" si="36"/>
        <v/>
      </c>
      <c r="H739" s="3">
        <f ca="1">IF(F738="买",B739/B738-1,计算结果!B$21*(计算结果!B$22*(B739/B738-1)+(1-计算结果!B$22)*(K739/K738-1-IF(G739=1,计算结果!B$16,0))))-IF(AND(计算结果!B$21=0,G739=1),计算结果!B$16,0)</f>
        <v>2.08808242910552E-2</v>
      </c>
      <c r="I739" s="2">
        <f t="shared" ca="1" si="37"/>
        <v>5.4519983097034022</v>
      </c>
      <c r="J739" s="3">
        <f ca="1">1-I739/MAX(I$2:I739)</f>
        <v>0</v>
      </c>
      <c r="K739" s="21">
        <v>134.19999999999999</v>
      </c>
      <c r="L739" s="37">
        <v>3.4784000000000002</v>
      </c>
    </row>
    <row r="740" spans="1:12" hidden="1" x14ac:dyDescent="0.15">
      <c r="A740" s="1">
        <v>40191</v>
      </c>
      <c r="B740" s="16">
        <v>4.5318000000000005</v>
      </c>
      <c r="C740" s="3">
        <f t="shared" si="35"/>
        <v>1.1923901393354752E-2</v>
      </c>
      <c r="D740" s="3">
        <f>IFERROR(1-B740/MAX(B$2:B740),0)</f>
        <v>0</v>
      </c>
      <c r="E740" s="3">
        <f ca="1">IFERROR(B740/AVERAGE(OFFSET(B740,0,0,-计算结果!B$17,1))-1,B740/AVERAGE(OFFSET(B740,0,0,-ROW(),1))-1)</f>
        <v>0.60949703562927371</v>
      </c>
      <c r="F740" s="4" t="str">
        <f ca="1">IF(MONTH(A740)&lt;&gt;MONTH(A741),IF(OR(AND(E740&lt;计算结果!B$18,E740&gt;计算结果!B$19),E740&lt;计算结果!B$20),"买","卖"),F739)</f>
        <v>买</v>
      </c>
      <c r="G740" s="4" t="str">
        <f t="shared" ca="1" si="36"/>
        <v/>
      </c>
      <c r="H740" s="3">
        <f ca="1">IF(F739="买",B740/B739-1,计算结果!B$21*(计算结果!B$22*(B740/B739-1)+(1-计算结果!B$22)*(K740/K739-1-IF(G740=1,计算结果!B$16,0))))-IF(AND(计算结果!B$21=0,G740=1),计算结果!B$16,0)</f>
        <v>1.1923901393354752E-2</v>
      </c>
      <c r="I740" s="2">
        <f t="shared" ca="1" si="37"/>
        <v>5.517007399945042</v>
      </c>
      <c r="J740" s="3">
        <f ca="1">1-I740/MAX(I$2:I740)</f>
        <v>0</v>
      </c>
      <c r="K740" s="21">
        <v>134.22</v>
      </c>
      <c r="L740" s="37">
        <v>3.5318000000000001</v>
      </c>
    </row>
    <row r="741" spans="1:12" hidden="1" x14ac:dyDescent="0.15">
      <c r="A741" s="1">
        <v>40192</v>
      </c>
      <c r="B741" s="16">
        <v>4.6006</v>
      </c>
      <c r="C741" s="3">
        <f t="shared" si="35"/>
        <v>1.5181605543051147E-2</v>
      </c>
      <c r="D741" s="3">
        <f>IFERROR(1-B741/MAX(B$2:B741),0)</f>
        <v>0</v>
      </c>
      <c r="E741" s="3">
        <f ca="1">IFERROR(B741/AVERAGE(OFFSET(B741,0,0,-计算结果!B$17,1))-1,B741/AVERAGE(OFFSET(B741,0,0,-ROW(),1))-1)</f>
        <v>0.62726649511418664</v>
      </c>
      <c r="F741" s="4" t="str">
        <f ca="1">IF(MONTH(A741)&lt;&gt;MONTH(A742),IF(OR(AND(E741&lt;计算结果!B$18,E741&gt;计算结果!B$19),E741&lt;计算结果!B$20),"买","卖"),F740)</f>
        <v>买</v>
      </c>
      <c r="G741" s="4" t="str">
        <f t="shared" ca="1" si="36"/>
        <v/>
      </c>
      <c r="H741" s="3">
        <f ca="1">IF(F740="买",B741/B740-1,计算结果!B$21*(计算结果!B$22*(B741/B740-1)+(1-计算结果!B$22)*(K741/K740-1-IF(G741=1,计算结果!B$16,0))))-IF(AND(计算结果!B$21=0,G741=1),计算结果!B$16,0)</f>
        <v>1.5181605543051147E-2</v>
      </c>
      <c r="I741" s="2">
        <f t="shared" ca="1" si="37"/>
        <v>5.600764430069102</v>
      </c>
      <c r="J741" s="3">
        <f ca="1">1-I741/MAX(I$2:I741)</f>
        <v>0</v>
      </c>
      <c r="K741" s="21">
        <v>134.37</v>
      </c>
      <c r="L741" s="37">
        <v>3.6006</v>
      </c>
    </row>
    <row r="742" spans="1:12" hidden="1" x14ac:dyDescent="0.15">
      <c r="A742" s="1">
        <v>40193</v>
      </c>
      <c r="B742" s="16">
        <v>4.5982000000000003</v>
      </c>
      <c r="C742" s="3">
        <f t="shared" si="35"/>
        <v>-5.2167108638001558E-4</v>
      </c>
      <c r="D742" s="3">
        <f>IFERROR(1-B742/MAX(B$2:B742),0)</f>
        <v>5.2167108638001558E-4</v>
      </c>
      <c r="E742" s="3">
        <f ca="1">IFERROR(B742/AVERAGE(OFFSET(B742,0,0,-计算结果!B$17,1))-1,B742/AVERAGE(OFFSET(B742,0,0,-ROW(),1))-1)</f>
        <v>0.61977081838666392</v>
      </c>
      <c r="F742" s="4" t="str">
        <f ca="1">IF(MONTH(A742)&lt;&gt;MONTH(A743),IF(OR(AND(E742&lt;计算结果!B$18,E742&gt;计算结果!B$19),E742&lt;计算结果!B$20),"买","卖"),F741)</f>
        <v>买</v>
      </c>
      <c r="G742" s="4" t="str">
        <f t="shared" ca="1" si="36"/>
        <v/>
      </c>
      <c r="H742" s="3">
        <f ca="1">IF(F741="买",B742/B741-1,计算结果!B$21*(计算结果!B$22*(B742/B741-1)+(1-计算结果!B$22)*(K742/K741-1-IF(G742=1,计算结果!B$16,0))))-IF(AND(计算结果!B$21=0,G742=1),计算结果!B$16,0)</f>
        <v>-5.2167108638001558E-4</v>
      </c>
      <c r="I742" s="2">
        <f t="shared" ca="1" si="37"/>
        <v>5.5978426732043092</v>
      </c>
      <c r="J742" s="3">
        <f ca="1">1-I742/MAX(I$2:I742)</f>
        <v>5.2167108638001558E-4</v>
      </c>
      <c r="K742" s="21">
        <v>134.32</v>
      </c>
      <c r="L742" s="37">
        <v>3.5981999999999998</v>
      </c>
    </row>
    <row r="743" spans="1:12" hidden="1" x14ac:dyDescent="0.15">
      <c r="A743" s="1">
        <v>40196</v>
      </c>
      <c r="B743" s="16">
        <v>4.66</v>
      </c>
      <c r="C743" s="3">
        <f t="shared" si="35"/>
        <v>1.3440041755469423E-2</v>
      </c>
      <c r="D743" s="3">
        <f>IFERROR(1-B743/MAX(B$2:B743),0)</f>
        <v>0</v>
      </c>
      <c r="E743" s="3">
        <f ca="1">IFERROR(B743/AVERAGE(OFFSET(B743,0,0,-计算结果!B$17,1))-1,B743/AVERAGE(OFFSET(B743,0,0,-ROW(),1))-1)</f>
        <v>0.63484828147976269</v>
      </c>
      <c r="F743" s="4" t="str">
        <f ca="1">IF(MONTH(A743)&lt;&gt;MONTH(A744),IF(OR(AND(E743&lt;计算结果!B$18,E743&gt;计算结果!B$19),E743&lt;计算结果!B$20),"买","卖"),F742)</f>
        <v>买</v>
      </c>
      <c r="G743" s="4" t="str">
        <f t="shared" ca="1" si="36"/>
        <v/>
      </c>
      <c r="H743" s="3">
        <f ca="1">IF(F742="买",B743/B742-1,计算结果!B$21*(计算结果!B$22*(B743/B742-1)+(1-计算结果!B$22)*(K743/K742-1-IF(G743=1,计算结果!B$16,0))))-IF(AND(计算结果!B$21=0,G743=1),计算结果!B$16,0)</f>
        <v>1.3440041755469423E-2</v>
      </c>
      <c r="I743" s="2">
        <f t="shared" ca="1" si="37"/>
        <v>5.6730779124727233</v>
      </c>
      <c r="J743" s="3">
        <f ca="1">1-I743/MAX(I$2:I743)</f>
        <v>0</v>
      </c>
      <c r="K743" s="21">
        <v>134.38</v>
      </c>
      <c r="L743" s="37">
        <v>3.66</v>
      </c>
    </row>
    <row r="744" spans="1:12" hidden="1" x14ac:dyDescent="0.15">
      <c r="A744" s="1">
        <v>40197</v>
      </c>
      <c r="B744" s="16">
        <v>4.7186000000000003</v>
      </c>
      <c r="C744" s="3">
        <f t="shared" si="35"/>
        <v>1.2575107296137311E-2</v>
      </c>
      <c r="D744" s="3">
        <f>IFERROR(1-B744/MAX(B$2:B744),0)</f>
        <v>0</v>
      </c>
      <c r="E744" s="3">
        <f ca="1">IFERROR(B744/AVERAGE(OFFSET(B744,0,0,-计算结果!B$17,1))-1,B744/AVERAGE(OFFSET(B744,0,0,-ROW(),1))-1)</f>
        <v>0.64850111912401687</v>
      </c>
      <c r="F744" s="4" t="str">
        <f ca="1">IF(MONTH(A744)&lt;&gt;MONTH(A745),IF(OR(AND(E744&lt;计算结果!B$18,E744&gt;计算结果!B$19),E744&lt;计算结果!B$20),"买","卖"),F743)</f>
        <v>买</v>
      </c>
      <c r="G744" s="4" t="str">
        <f t="shared" ca="1" si="36"/>
        <v/>
      </c>
      <c r="H744" s="3">
        <f ca="1">IF(F743="买",B744/B743-1,计算结果!B$21*(计算结果!B$22*(B744/B743-1)+(1-计算结果!B$22)*(K744/K743-1-IF(G744=1,计算结果!B$16,0))))-IF(AND(计算结果!B$21=0,G744=1),计算结果!B$16,0)</f>
        <v>1.2575107296137311E-2</v>
      </c>
      <c r="I744" s="2">
        <f t="shared" ca="1" si="37"/>
        <v>5.7444174759214146</v>
      </c>
      <c r="J744" s="3">
        <f ca="1">1-I744/MAX(I$2:I744)</f>
        <v>0</v>
      </c>
      <c r="K744" s="21">
        <v>134.47999999999999</v>
      </c>
      <c r="L744" s="37">
        <v>3.7185999999999999</v>
      </c>
    </row>
    <row r="745" spans="1:12" hidden="1" x14ac:dyDescent="0.15">
      <c r="A745" s="1">
        <v>40198</v>
      </c>
      <c r="B745" s="16">
        <v>4.5476000000000001</v>
      </c>
      <c r="C745" s="3">
        <f t="shared" si="35"/>
        <v>-3.6239562582121909E-2</v>
      </c>
      <c r="D745" s="3">
        <f>IFERROR(1-B745/MAX(B$2:B745),0)</f>
        <v>3.6239562582121909E-2</v>
      </c>
      <c r="E745" s="3">
        <f ca="1">IFERROR(B745/AVERAGE(OFFSET(B745,0,0,-计算结果!B$17,1))-1,B745/AVERAGE(OFFSET(B745,0,0,-ROW(),1))-1)</f>
        <v>0.58232510236093815</v>
      </c>
      <c r="F745" s="4" t="str">
        <f ca="1">IF(MONTH(A745)&lt;&gt;MONTH(A746),IF(OR(AND(E745&lt;计算结果!B$18,E745&gt;计算结果!B$19),E745&lt;计算结果!B$20),"买","卖"),F744)</f>
        <v>买</v>
      </c>
      <c r="G745" s="4" t="str">
        <f t="shared" ca="1" si="36"/>
        <v/>
      </c>
      <c r="H745" s="3">
        <f ca="1">IF(F744="买",B745/B744-1,计算结果!B$21*(计算结果!B$22*(B745/B744-1)+(1-计算结果!B$22)*(K745/K744-1-IF(G745=1,计算结果!B$16,0))))-IF(AND(计算结果!B$21=0,G745=1),计算结果!B$16,0)</f>
        <v>-3.6239562582121909E-2</v>
      </c>
      <c r="I745" s="2">
        <f t="shared" ca="1" si="37"/>
        <v>5.5362422993049254</v>
      </c>
      <c r="J745" s="3">
        <f ca="1">1-I745/MAX(I$2:I745)</f>
        <v>3.623956258212202E-2</v>
      </c>
      <c r="K745" s="21">
        <v>134.55000000000001</v>
      </c>
      <c r="L745" s="37">
        <v>3.5476000000000001</v>
      </c>
    </row>
    <row r="746" spans="1:12" hidden="1" x14ac:dyDescent="0.15">
      <c r="A746" s="1">
        <v>40199</v>
      </c>
      <c r="B746" s="16">
        <v>4.6421999999999999</v>
      </c>
      <c r="C746" s="3">
        <f t="shared" si="35"/>
        <v>2.0802181370393136E-2</v>
      </c>
      <c r="D746" s="3">
        <f>IFERROR(1-B746/MAX(B$2:B746),0)</f>
        <v>1.6191243165345703E-2</v>
      </c>
      <c r="E746" s="3">
        <f ca="1">IFERROR(B746/AVERAGE(OFFSET(B746,0,0,-计算结果!B$17,1))-1,B746/AVERAGE(OFFSET(B746,0,0,-ROW(),1))-1)</f>
        <v>0.6085777878907932</v>
      </c>
      <c r="F746" s="4" t="str">
        <f ca="1">IF(MONTH(A746)&lt;&gt;MONTH(A747),IF(OR(AND(E746&lt;计算结果!B$18,E746&gt;计算结果!B$19),E746&lt;计算结果!B$20),"买","卖"),F745)</f>
        <v>买</v>
      </c>
      <c r="G746" s="4" t="str">
        <f t="shared" ca="1" si="36"/>
        <v/>
      </c>
      <c r="H746" s="3">
        <f ca="1">IF(F745="买",B746/B745-1,计算结果!B$21*(计算结果!B$22*(B746/B745-1)+(1-计算结果!B$22)*(K746/K745-1-IF(G746=1,计算结果!B$16,0))))-IF(AND(计算结果!B$21=0,G746=1),计算结果!B$16,0)</f>
        <v>2.0802181370393136E-2</v>
      </c>
      <c r="I746" s="2">
        <f t="shared" ca="1" si="37"/>
        <v>5.6514082157255086</v>
      </c>
      <c r="J746" s="3">
        <f ca="1">1-I746/MAX(I$2:I746)</f>
        <v>1.6191243165345925E-2</v>
      </c>
      <c r="K746" s="21">
        <v>134.66</v>
      </c>
      <c r="L746" s="37">
        <v>3.6421999999999999</v>
      </c>
    </row>
    <row r="747" spans="1:12" hidden="1" x14ac:dyDescent="0.15">
      <c r="A747" s="1">
        <v>40200</v>
      </c>
      <c r="B747" s="16">
        <v>4.5199999999999996</v>
      </c>
      <c r="C747" s="3">
        <f t="shared" si="35"/>
        <v>-2.6323725819654586E-2</v>
      </c>
      <c r="D747" s="3">
        <f>IFERROR(1-B747/MAX(B$2:B747),0)</f>
        <v>4.2088755139236378E-2</v>
      </c>
      <c r="E747" s="3">
        <f ca="1">IFERROR(B747/AVERAGE(OFFSET(B747,0,0,-计算结果!B$17,1))-1,B747/AVERAGE(OFFSET(B747,0,0,-ROW(),1))-1)</f>
        <v>0.5600811487637849</v>
      </c>
      <c r="F747" s="4" t="str">
        <f ca="1">IF(MONTH(A747)&lt;&gt;MONTH(A748),IF(OR(AND(E747&lt;计算结果!B$18,E747&gt;计算结果!B$19),E747&lt;计算结果!B$20),"买","卖"),F746)</f>
        <v>买</v>
      </c>
      <c r="G747" s="4" t="str">
        <f t="shared" ca="1" si="36"/>
        <v/>
      </c>
      <c r="H747" s="3">
        <f ca="1">IF(F746="买",B747/B746-1,计算结果!B$21*(计算结果!B$22*(B747/B746-1)+(1-计算结果!B$22)*(K747/K746-1-IF(G747=1,计算结果!B$16,0))))-IF(AND(计算结果!B$21=0,G747=1),计算结果!B$16,0)</f>
        <v>-2.6323725819654586E-2</v>
      </c>
      <c r="I747" s="2">
        <f t="shared" ca="1" si="37"/>
        <v>5.502642095359807</v>
      </c>
      <c r="J747" s="3">
        <f ca="1">1-I747/MAX(I$2:I747)</f>
        <v>4.2088755139236489E-2</v>
      </c>
      <c r="K747" s="21">
        <v>134.97</v>
      </c>
      <c r="L747" s="37">
        <v>3.52</v>
      </c>
    </row>
    <row r="748" spans="1:12" hidden="1" x14ac:dyDescent="0.15">
      <c r="A748" s="1">
        <v>40203</v>
      </c>
      <c r="B748" s="16">
        <v>4.4404000000000003</v>
      </c>
      <c r="C748" s="3">
        <f t="shared" si="35"/>
        <v>-1.7610619469026423E-2</v>
      </c>
      <c r="D748" s="3">
        <f>IFERROR(1-B748/MAX(B$2:B748),0)</f>
        <v>5.89581655575806E-2</v>
      </c>
      <c r="E748" s="3">
        <f ca="1">IFERROR(B748/AVERAGE(OFFSET(B748,0,0,-计算结果!B$17,1))-1,B748/AVERAGE(OFFSET(B748,0,0,-ROW(),1))-1)</f>
        <v>0.5267800450453779</v>
      </c>
      <c r="F748" s="4" t="str">
        <f ca="1">IF(MONTH(A748)&lt;&gt;MONTH(A749),IF(OR(AND(E748&lt;计算结果!B$18,E748&gt;计算结果!B$19),E748&lt;计算结果!B$20),"买","卖"),F747)</f>
        <v>买</v>
      </c>
      <c r="G748" s="4" t="str">
        <f t="shared" ca="1" si="36"/>
        <v/>
      </c>
      <c r="H748" s="3">
        <f ca="1">IF(F747="买",B748/B747-1,计算结果!B$21*(计算结果!B$22*(B748/B747-1)+(1-计算结果!B$22)*(K748/K747-1-IF(G748=1,计算结果!B$16,0))))-IF(AND(计算结果!B$21=0,G748=1),计算结果!B$16,0)</f>
        <v>-1.7610619469026423E-2</v>
      </c>
      <c r="I748" s="2">
        <f t="shared" ca="1" si="37"/>
        <v>5.405737159344179</v>
      </c>
      <c r="J748" s="3">
        <f ca="1">1-I748/MAX(I$2:I748)</f>
        <v>5.8958165557580933E-2</v>
      </c>
      <c r="K748" s="21">
        <v>135.08000000000001</v>
      </c>
      <c r="L748" s="37">
        <v>3.4403999999999999</v>
      </c>
    </row>
    <row r="749" spans="1:12" hidden="1" x14ac:dyDescent="0.15">
      <c r="A749" s="1">
        <v>40204</v>
      </c>
      <c r="B749" s="16">
        <v>4.3090999999999999</v>
      </c>
      <c r="C749" s="3">
        <f t="shared" si="35"/>
        <v>-2.9569408161426947E-2</v>
      </c>
      <c r="D749" s="3">
        <f>IFERROR(1-B749/MAX(B$2:B749),0)</f>
        <v>8.6784215657186525E-2</v>
      </c>
      <c r="E749" s="3">
        <f ca="1">IFERROR(B749/AVERAGE(OFFSET(B749,0,0,-计算结果!B$17,1))-1,B749/AVERAGE(OFFSET(B749,0,0,-ROW(),1))-1)</f>
        <v>0.47631933072742028</v>
      </c>
      <c r="F749" s="4" t="str">
        <f ca="1">IF(MONTH(A749)&lt;&gt;MONTH(A750),IF(OR(AND(E749&lt;计算结果!B$18,E749&gt;计算结果!B$19),E749&lt;计算结果!B$20),"买","卖"),F748)</f>
        <v>买</v>
      </c>
      <c r="G749" s="4" t="str">
        <f t="shared" ca="1" si="36"/>
        <v/>
      </c>
      <c r="H749" s="3">
        <f ca="1">IF(F748="买",B749/B748-1,计算结果!B$21*(计算结果!B$22*(B749/B748-1)+(1-计算结果!B$22)*(K749/K748-1-IF(G749=1,计算结果!B$16,0))))-IF(AND(计算结果!B$21=0,G749=1),计算结果!B$16,0)</f>
        <v>-2.9569408161426947E-2</v>
      </c>
      <c r="I749" s="2">
        <f t="shared" ca="1" si="37"/>
        <v>5.245892710866138</v>
      </c>
      <c r="J749" s="3">
        <f ca="1">1-I749/MAX(I$2:I749)</f>
        <v>8.6784215657186747E-2</v>
      </c>
      <c r="K749" s="21">
        <v>135.15</v>
      </c>
      <c r="L749" s="37">
        <v>3.3090999999999999</v>
      </c>
    </row>
    <row r="750" spans="1:12" hidden="1" x14ac:dyDescent="0.15">
      <c r="A750" s="1">
        <v>40205</v>
      </c>
      <c r="B750" s="16">
        <v>4.2481</v>
      </c>
      <c r="C750" s="3">
        <f t="shared" si="35"/>
        <v>-1.4156088278294732E-2</v>
      </c>
      <c r="D750" s="3">
        <f>IFERROR(1-B750/MAX(B$2:B750),0)</f>
        <v>9.9711778917475624E-2</v>
      </c>
      <c r="E750" s="3">
        <f ca="1">IFERROR(B750/AVERAGE(OFFSET(B750,0,0,-计算结果!B$17,1))-1,B750/AVERAGE(OFFSET(B750,0,0,-ROW(),1))-1)</f>
        <v>0.45033611003560492</v>
      </c>
      <c r="F750" s="4" t="str">
        <f ca="1">IF(MONTH(A750)&lt;&gt;MONTH(A751),IF(OR(AND(E750&lt;计算结果!B$18,E750&gt;计算结果!B$19),E750&lt;计算结果!B$20),"买","卖"),F749)</f>
        <v>买</v>
      </c>
      <c r="G750" s="4" t="str">
        <f t="shared" ca="1" si="36"/>
        <v/>
      </c>
      <c r="H750" s="3">
        <f ca="1">IF(F749="买",B750/B749-1,计算结果!B$21*(计算结果!B$22*(B750/B749-1)+(1-计算结果!B$22)*(K750/K749-1-IF(G750=1,计算结果!B$16,0))))-IF(AND(计算结果!B$21=0,G750=1),计算结果!B$16,0)</f>
        <v>-1.4156088278294732E-2</v>
      </c>
      <c r="I750" s="2">
        <f t="shared" ca="1" si="37"/>
        <v>5.1716313905526539</v>
      </c>
      <c r="J750" s="3">
        <f ca="1">1-I750/MAX(I$2:I750)</f>
        <v>9.9711778917475846E-2</v>
      </c>
      <c r="K750" s="21">
        <v>135.27000000000001</v>
      </c>
      <c r="L750" s="37">
        <v>3.2481</v>
      </c>
    </row>
    <row r="751" spans="1:12" hidden="1" x14ac:dyDescent="0.15">
      <c r="A751" s="1">
        <v>40206</v>
      </c>
      <c r="B751" s="16">
        <v>4.2484999999999999</v>
      </c>
      <c r="C751" s="3">
        <f t="shared" si="35"/>
        <v>9.4159742002331015E-5</v>
      </c>
      <c r="D751" s="3">
        <f>IFERROR(1-B751/MAX(B$2:B751),0)</f>
        <v>9.9627008010850782E-2</v>
      </c>
      <c r="E751" s="3">
        <f ca="1">IFERROR(B751/AVERAGE(OFFSET(B751,0,0,-计算结果!B$17,1))-1,B751/AVERAGE(OFFSET(B751,0,0,-ROW(),1))-1)</f>
        <v>0.44550379069931245</v>
      </c>
      <c r="F751" s="4" t="str">
        <f ca="1">IF(MONTH(A751)&lt;&gt;MONTH(A752),IF(OR(AND(E751&lt;计算结果!B$18,E751&gt;计算结果!B$19),E751&lt;计算结果!B$20),"买","卖"),F750)</f>
        <v>买</v>
      </c>
      <c r="G751" s="4" t="str">
        <f t="shared" ca="1" si="36"/>
        <v/>
      </c>
      <c r="H751" s="3">
        <f ca="1">IF(F750="买",B751/B750-1,计算结果!B$21*(计算结果!B$22*(B751/B750-1)+(1-计算结果!B$22)*(K751/K750-1-IF(G751=1,计算结果!B$16,0))))-IF(AND(计算结果!B$21=0,G751=1),计算结果!B$16,0)</f>
        <v>9.4159742002331015E-5</v>
      </c>
      <c r="I751" s="2">
        <f t="shared" ca="1" si="37"/>
        <v>5.1721183500301198</v>
      </c>
      <c r="J751" s="3">
        <f ca="1">1-I751/MAX(I$2:I751)</f>
        <v>9.9627008010850893E-2</v>
      </c>
      <c r="K751" s="21">
        <v>135.38</v>
      </c>
      <c r="L751" s="37">
        <v>3.2484999999999999</v>
      </c>
    </row>
    <row r="752" spans="1:12" hidden="1" x14ac:dyDescent="0.15">
      <c r="A752" s="1">
        <v>40207</v>
      </c>
      <c r="B752" s="16">
        <v>4.2995999999999999</v>
      </c>
      <c r="C752" s="3">
        <f t="shared" si="35"/>
        <v>1.2027774508650113E-2</v>
      </c>
      <c r="D752" s="3">
        <f>IFERROR(1-B752/MAX(B$2:B752),0)</f>
        <v>8.8797524689526619E-2</v>
      </c>
      <c r="E752" s="3">
        <f ca="1">IFERROR(B752/AVERAGE(OFFSET(B752,0,0,-计算结果!B$17,1))-1,B752/AVERAGE(OFFSET(B752,0,0,-ROW(),1))-1)</f>
        <v>0.45764360349460143</v>
      </c>
      <c r="F752" s="4" t="str">
        <f ca="1">IF(MONTH(A752)&lt;&gt;MONTH(A753),IF(OR(AND(E752&lt;计算结果!B$18,E752&gt;计算结果!B$19),E752&lt;计算结果!B$20),"买","卖"),F751)</f>
        <v>买</v>
      </c>
      <c r="G752" s="4" t="str">
        <f t="shared" ca="1" si="36"/>
        <v/>
      </c>
      <c r="H752" s="3">
        <f ca="1">IF(F751="买",B752/B751-1,计算结果!B$21*(计算结果!B$22*(B752/B751-1)+(1-计算结果!B$22)*(K752/K751-1-IF(G752=1,计算结果!B$16,0))))-IF(AND(计算结果!B$21=0,G752=1),计算结果!B$16,0)</f>
        <v>1.2027774508650113E-2</v>
      </c>
      <c r="I752" s="2">
        <f t="shared" ca="1" si="37"/>
        <v>5.2343274232763335</v>
      </c>
      <c r="J752" s="3">
        <f ca="1">1-I752/MAX(I$2:I752)</f>
        <v>8.8797524689526841E-2</v>
      </c>
      <c r="K752" s="21">
        <v>135.46</v>
      </c>
      <c r="L752" s="37">
        <v>3.2995999999999999</v>
      </c>
    </row>
    <row r="753" spans="1:12" hidden="1" x14ac:dyDescent="0.15">
      <c r="A753" s="1">
        <v>40210</v>
      </c>
      <c r="B753" s="16">
        <v>4.3441999999999998</v>
      </c>
      <c r="C753" s="3">
        <f t="shared" si="35"/>
        <v>1.0373057958879883E-2</v>
      </c>
      <c r="D753" s="3">
        <f>IFERROR(1-B753/MAX(B$2:B753),0)</f>
        <v>7.9345568600856287E-2</v>
      </c>
      <c r="E753" s="3">
        <f ca="1">IFERROR(B753/AVERAGE(OFFSET(B753,0,0,-计算结果!B$17,1))-1,B753/AVERAGE(OFFSET(B753,0,0,-ROW(),1))-1)</f>
        <v>0.46743664927203898</v>
      </c>
      <c r="F753" s="4" t="str">
        <f ca="1">IF(MONTH(A753)&lt;&gt;MONTH(A754),IF(OR(AND(E753&lt;计算结果!B$18,E753&gt;计算结果!B$19),E753&lt;计算结果!B$20),"买","卖"),F752)</f>
        <v>买</v>
      </c>
      <c r="G753" s="4" t="str">
        <f t="shared" ca="1" si="36"/>
        <v/>
      </c>
      <c r="H753" s="3">
        <f ca="1">IF(F752="买",B753/B752-1,计算结果!B$21*(计算结果!B$22*(B753/B752-1)+(1-计算结果!B$22)*(K753/K752-1-IF(G753=1,计算结果!B$16,0))))-IF(AND(计算结果!B$21=0,G753=1),计算结果!B$16,0)</f>
        <v>1.0373057958879883E-2</v>
      </c>
      <c r="I753" s="2">
        <f t="shared" ca="1" si="37"/>
        <v>5.2886234050137331</v>
      </c>
      <c r="J753" s="3">
        <f ca="1">1-I753/MAX(I$2:I753)</f>
        <v>7.9345568600856509E-2</v>
      </c>
      <c r="K753" s="21">
        <v>135.74</v>
      </c>
      <c r="L753" s="37">
        <v>3.3441999999999998</v>
      </c>
    </row>
    <row r="754" spans="1:12" hidden="1" x14ac:dyDescent="0.15">
      <c r="A754" s="1">
        <v>40211</v>
      </c>
      <c r="B754" s="16">
        <v>4.3972999999999995</v>
      </c>
      <c r="C754" s="3">
        <f t="shared" si="35"/>
        <v>1.2223194143915928E-2</v>
      </c>
      <c r="D754" s="3">
        <f>IFERROR(1-B754/MAX(B$2:B754),0)</f>
        <v>6.8092230746408022E-2</v>
      </c>
      <c r="E754" s="3">
        <f ca="1">IFERROR(B754/AVERAGE(OFFSET(B754,0,0,-计算结果!B$17,1))-1,B754/AVERAGE(OFFSET(B754,0,0,-ROW(),1))-1)</f>
        <v>0.47988015582186172</v>
      </c>
      <c r="F754" s="4" t="str">
        <f ca="1">IF(MONTH(A754)&lt;&gt;MONTH(A755),IF(OR(AND(E754&lt;计算结果!B$18,E754&gt;计算结果!B$19),E754&lt;计算结果!B$20),"买","卖"),F753)</f>
        <v>买</v>
      </c>
      <c r="G754" s="4" t="str">
        <f t="shared" ca="1" si="36"/>
        <v/>
      </c>
      <c r="H754" s="3">
        <f ca="1">IF(F753="买",B754/B753-1,计算结果!B$21*(计算结果!B$22*(B754/B753-1)+(1-计算结果!B$22)*(K754/K753-1-IF(G754=1,计算结果!B$16,0))))-IF(AND(计算结果!B$21=0,G754=1),计算结果!B$16,0)</f>
        <v>1.2223194143915928E-2</v>
      </c>
      <c r="I754" s="2">
        <f t="shared" ca="1" si="37"/>
        <v>5.3532672756472737</v>
      </c>
      <c r="J754" s="3">
        <f ca="1">1-I754/MAX(I$2:I754)</f>
        <v>6.8092230746408244E-2</v>
      </c>
      <c r="K754" s="21">
        <v>135.82</v>
      </c>
      <c r="L754" s="37">
        <v>3.3973</v>
      </c>
    </row>
    <row r="755" spans="1:12" hidden="1" x14ac:dyDescent="0.15">
      <c r="A755" s="1">
        <v>40212</v>
      </c>
      <c r="B755" s="16">
        <v>4.4726999999999997</v>
      </c>
      <c r="C755" s="3">
        <f t="shared" si="35"/>
        <v>1.7146885588884109E-2</v>
      </c>
      <c r="D755" s="3">
        <f>IFERROR(1-B755/MAX(B$2:B755),0)</f>
        <v>5.2112914847624481E-2</v>
      </c>
      <c r="E755" s="3">
        <f ca="1">IFERROR(B755/AVERAGE(OFFSET(B755,0,0,-计算结果!B$17,1))-1,B755/AVERAGE(OFFSET(B755,0,0,-ROW(),1))-1)</f>
        <v>0.49955632774974279</v>
      </c>
      <c r="F755" s="4" t="str">
        <f ca="1">IF(MONTH(A755)&lt;&gt;MONTH(A756),IF(OR(AND(E755&lt;计算结果!B$18,E755&gt;计算结果!B$19),E755&lt;计算结果!B$20),"买","卖"),F754)</f>
        <v>买</v>
      </c>
      <c r="G755" s="4" t="str">
        <f t="shared" ca="1" si="36"/>
        <v/>
      </c>
      <c r="H755" s="3">
        <f ca="1">IF(F754="买",B755/B754-1,计算结果!B$21*(计算结果!B$22*(B755/B754-1)+(1-计算结果!B$22)*(K755/K754-1-IF(G755=1,计算结果!B$16,0))))-IF(AND(计算结果!B$21=0,G755=1),计算结果!B$16,0)</f>
        <v>1.7146885588884109E-2</v>
      </c>
      <c r="I755" s="2">
        <f t="shared" ca="1" si="37"/>
        <v>5.4450591371495145</v>
      </c>
      <c r="J755" s="3">
        <f ca="1">1-I755/MAX(I$2:I755)</f>
        <v>5.2112914847624703E-2</v>
      </c>
      <c r="K755" s="21">
        <v>135.72</v>
      </c>
      <c r="L755" s="37">
        <v>3.4727000000000001</v>
      </c>
    </row>
    <row r="756" spans="1:12" hidden="1" x14ac:dyDescent="0.15">
      <c r="A756" s="1">
        <v>40213</v>
      </c>
      <c r="B756" s="16">
        <v>4.5190999999999999</v>
      </c>
      <c r="C756" s="3">
        <f t="shared" si="35"/>
        <v>1.0374046996221464E-2</v>
      </c>
      <c r="D756" s="3">
        <f>IFERROR(1-B756/MAX(B$2:B756),0)</f>
        <v>4.227948967914219E-2</v>
      </c>
      <c r="E756" s="3">
        <f ca="1">IFERROR(B756/AVERAGE(OFFSET(B756,0,0,-计算结果!B$17,1))-1,B756/AVERAGE(OFFSET(B756,0,0,-ROW(),1))-1)</f>
        <v>0.50927397553583753</v>
      </c>
      <c r="F756" s="4" t="str">
        <f ca="1">IF(MONTH(A756)&lt;&gt;MONTH(A757),IF(OR(AND(E756&lt;计算结果!B$18,E756&gt;计算结果!B$19),E756&lt;计算结果!B$20),"买","卖"),F755)</f>
        <v>买</v>
      </c>
      <c r="G756" s="4" t="str">
        <f t="shared" ca="1" si="36"/>
        <v/>
      </c>
      <c r="H756" s="3">
        <f ca="1">IF(F755="买",B756/B755-1,计算结果!B$21*(计算结果!B$22*(B756/B755-1)+(1-计算结果!B$22)*(K756/K755-1-IF(G756=1,计算结果!B$16,0))))-IF(AND(计算结果!B$21=0,G756=1),计算结果!B$16,0)</f>
        <v>1.0374046996221464E-2</v>
      </c>
      <c r="I756" s="2">
        <f t="shared" ca="1" si="37"/>
        <v>5.5015464365355085</v>
      </c>
      <c r="J756" s="3">
        <f ca="1">1-I756/MAX(I$2:I756)</f>
        <v>4.2279489679142634E-2</v>
      </c>
      <c r="K756" s="21">
        <v>135.79</v>
      </c>
      <c r="L756" s="37">
        <v>3.5190999999999999</v>
      </c>
    </row>
    <row r="757" spans="1:12" hidden="1" x14ac:dyDescent="0.15">
      <c r="A757" s="1">
        <v>40214</v>
      </c>
      <c r="B757" s="16">
        <v>4.4927000000000001</v>
      </c>
      <c r="C757" s="3">
        <f t="shared" si="35"/>
        <v>-5.8418711690380043E-3</v>
      </c>
      <c r="D757" s="3">
        <f>IFERROR(1-B757/MAX(B$2:B757),0)</f>
        <v>4.787436951638202E-2</v>
      </c>
      <c r="E757" s="3">
        <f ca="1">IFERROR(B757/AVERAGE(OFFSET(B757,0,0,-计算结果!B$17,1))-1,B757/AVERAGE(OFFSET(B757,0,0,-ROW(),1))-1)</f>
        <v>0.49473847384565905</v>
      </c>
      <c r="F757" s="4" t="str">
        <f ca="1">IF(MONTH(A757)&lt;&gt;MONTH(A758),IF(OR(AND(E757&lt;计算结果!B$18,E757&gt;计算结果!B$19),E757&lt;计算结果!B$20),"买","卖"),F756)</f>
        <v>买</v>
      </c>
      <c r="G757" s="4" t="str">
        <f t="shared" ca="1" si="36"/>
        <v/>
      </c>
      <c r="H757" s="3">
        <f ca="1">IF(F756="买",B757/B756-1,计算结果!B$21*(计算结果!B$22*(B757/B756-1)+(1-计算结果!B$22)*(K757/K756-1-IF(G757=1,计算结果!B$16,0))))-IF(AND(计算结果!B$21=0,G757=1),计算结果!B$16,0)</f>
        <v>-5.8418711690380043E-3</v>
      </c>
      <c r="I757" s="2">
        <f t="shared" ca="1" si="37"/>
        <v>5.4694071110227878</v>
      </c>
      <c r="J757" s="3">
        <f ca="1">1-I757/MAX(I$2:I757)</f>
        <v>4.7874369516382465E-2</v>
      </c>
      <c r="K757" s="21">
        <v>136.04</v>
      </c>
      <c r="L757" s="37">
        <v>3.4927000000000001</v>
      </c>
    </row>
    <row r="758" spans="1:12" hidden="1" x14ac:dyDescent="0.15">
      <c r="A758" s="1">
        <v>40217</v>
      </c>
      <c r="B758" s="16">
        <v>4.4323999999999995</v>
      </c>
      <c r="C758" s="3">
        <f t="shared" si="35"/>
        <v>-1.3421773098582279E-2</v>
      </c>
      <c r="D758" s="3">
        <f>IFERROR(1-B758/MAX(B$2:B758),0)</f>
        <v>6.0653583690077784E-2</v>
      </c>
      <c r="E758" s="3">
        <f ca="1">IFERROR(B758/AVERAGE(OFFSET(B758,0,0,-计算结果!B$17,1))-1,B758/AVERAGE(OFFSET(B758,0,0,-ROW(),1))-1)</f>
        <v>0.46909896913088556</v>
      </c>
      <c r="F758" s="4" t="str">
        <f ca="1">IF(MONTH(A758)&lt;&gt;MONTH(A759),IF(OR(AND(E758&lt;计算结果!B$18,E758&gt;计算结果!B$19),E758&lt;计算结果!B$20),"买","卖"),F757)</f>
        <v>买</v>
      </c>
      <c r="G758" s="4" t="str">
        <f t="shared" ca="1" si="36"/>
        <v/>
      </c>
      <c r="H758" s="3">
        <f ca="1">IF(F757="买",B758/B757-1,计算结果!B$21*(计算结果!B$22*(B758/B757-1)+(1-计算结果!B$22)*(K758/K757-1-IF(G758=1,计算结果!B$16,0))))-IF(AND(计算结果!B$21=0,G758=1),计算结果!B$16,0)</f>
        <v>-1.3421773098582279E-2</v>
      </c>
      <c r="I758" s="2">
        <f t="shared" ca="1" si="37"/>
        <v>5.3959979697948679</v>
      </c>
      <c r="J758" s="3">
        <f ca="1">1-I758/MAX(I$2:I758)</f>
        <v>6.0653583690078117E-2</v>
      </c>
      <c r="K758" s="21">
        <v>136.21</v>
      </c>
      <c r="L758" s="37">
        <v>3.4323999999999999</v>
      </c>
    </row>
    <row r="759" spans="1:12" hidden="1" x14ac:dyDescent="0.15">
      <c r="A759" s="1">
        <v>40218</v>
      </c>
      <c r="B759" s="16">
        <v>4.4604999999999997</v>
      </c>
      <c r="C759" s="3">
        <f t="shared" si="35"/>
        <v>6.3396805342479379E-3</v>
      </c>
      <c r="D759" s="3">
        <f>IFERROR(1-B759/MAX(B$2:B759),0)</f>
        <v>5.4698427499682234E-2</v>
      </c>
      <c r="E759" s="3">
        <f ca="1">IFERROR(B759/AVERAGE(OFFSET(B759,0,0,-计算结果!B$17,1))-1,B759/AVERAGE(OFFSET(B759,0,0,-ROW(),1))-1)</f>
        <v>0.4729240208299621</v>
      </c>
      <c r="F759" s="4" t="str">
        <f ca="1">IF(MONTH(A759)&lt;&gt;MONTH(A760),IF(OR(AND(E759&lt;计算结果!B$18,E759&gt;计算结果!B$19),E759&lt;计算结果!B$20),"买","卖"),F758)</f>
        <v>买</v>
      </c>
      <c r="G759" s="4" t="str">
        <f t="shared" ca="1" si="36"/>
        <v/>
      </c>
      <c r="H759" s="3">
        <f ca="1">IF(F758="买",B759/B758-1,计算结果!B$21*(计算结果!B$22*(B759/B758-1)+(1-计算结果!B$22)*(K759/K758-1-IF(G759=1,计算结果!B$16,0))))-IF(AND(计算结果!B$21=0,G759=1),计算结果!B$16,0)</f>
        <v>6.3396805342479379E-3</v>
      </c>
      <c r="I759" s="2">
        <f t="shared" ca="1" si="37"/>
        <v>5.430206873086818</v>
      </c>
      <c r="J759" s="3">
        <f ca="1">1-I759/MAX(I$2:I759)</f>
        <v>5.4698427499682456E-2</v>
      </c>
      <c r="K759" s="21">
        <v>136.25</v>
      </c>
      <c r="L759" s="37">
        <v>3.4605000000000001</v>
      </c>
    </row>
    <row r="760" spans="1:12" hidden="1" x14ac:dyDescent="0.15">
      <c r="A760" s="1">
        <v>40219</v>
      </c>
      <c r="B760" s="16">
        <v>4.5175000000000001</v>
      </c>
      <c r="C760" s="3">
        <f t="shared" si="35"/>
        <v>1.277883645331257E-2</v>
      </c>
      <c r="D760" s="3">
        <f>IFERROR(1-B760/MAX(B$2:B760),0)</f>
        <v>4.2618573305641561E-2</v>
      </c>
      <c r="E760" s="3">
        <f ca="1">IFERROR(B760/AVERAGE(OFFSET(B760,0,0,-计算结果!B$17,1))-1,B760/AVERAGE(OFFSET(B760,0,0,-ROW(),1))-1)</f>
        <v>0.48621130745166674</v>
      </c>
      <c r="F760" s="4" t="str">
        <f ca="1">IF(MONTH(A760)&lt;&gt;MONTH(A761),IF(OR(AND(E760&lt;计算结果!B$18,E760&gt;计算结果!B$19),E760&lt;计算结果!B$20),"买","卖"),F759)</f>
        <v>买</v>
      </c>
      <c r="G760" s="4" t="str">
        <f t="shared" ca="1" si="36"/>
        <v/>
      </c>
      <c r="H760" s="3">
        <f ca="1">IF(F759="买",B760/B759-1,计算结果!B$21*(计算结果!B$22*(B760/B759-1)+(1-计算结果!B$22)*(K760/K759-1-IF(G760=1,计算结果!B$16,0))))-IF(AND(计算结果!B$21=0,G760=1),计算结果!B$16,0)</f>
        <v>1.277883645331257E-2</v>
      </c>
      <c r="I760" s="2">
        <f t="shared" ca="1" si="37"/>
        <v>5.4995985986256484</v>
      </c>
      <c r="J760" s="3">
        <f ca="1">1-I760/MAX(I$2:I760)</f>
        <v>4.2618573305641783E-2</v>
      </c>
      <c r="K760" s="21">
        <v>136.41</v>
      </c>
      <c r="L760" s="37">
        <v>3.5175000000000001</v>
      </c>
    </row>
    <row r="761" spans="1:12" hidden="1" x14ac:dyDescent="0.15">
      <c r="A761" s="1">
        <v>40220</v>
      </c>
      <c r="B761" s="16">
        <v>4.4611999999999998</v>
      </c>
      <c r="C761" s="3">
        <f t="shared" si="35"/>
        <v>-1.2462645268400685E-2</v>
      </c>
      <c r="D761" s="3">
        <f>IFERROR(1-B761/MAX(B$2:B761),0)</f>
        <v>5.4550078413088787E-2</v>
      </c>
      <c r="E761" s="3">
        <f ca="1">IFERROR(B761/AVERAGE(OFFSET(B761,0,0,-计算结果!B$17,1))-1,B761/AVERAGE(OFFSET(B761,0,0,-ROW(),1))-1)</f>
        <v>0.46239941879128166</v>
      </c>
      <c r="F761" s="4" t="str">
        <f ca="1">IF(MONTH(A761)&lt;&gt;MONTH(A762),IF(OR(AND(E761&lt;计算结果!B$18,E761&gt;计算结果!B$19),E761&lt;计算结果!B$20),"买","卖"),F760)</f>
        <v>买</v>
      </c>
      <c r="G761" s="4" t="str">
        <f t="shared" ca="1" si="36"/>
        <v/>
      </c>
      <c r="H761" s="3">
        <f ca="1">IF(F760="买",B761/B760-1,计算结果!B$21*(计算结果!B$22*(B761/B760-1)+(1-计算结果!B$22)*(K761/K760-1-IF(G761=1,计算结果!B$16,0))))-IF(AND(计算结果!B$21=0,G761=1),计算结果!B$16,0)</f>
        <v>-1.2462645268400685E-2</v>
      </c>
      <c r="I761" s="2">
        <f t="shared" ca="1" si="37"/>
        <v>5.4310590521723832</v>
      </c>
      <c r="J761" s="3">
        <f ca="1">1-I761/MAX(I$2:I761)</f>
        <v>5.4550078413088898E-2</v>
      </c>
      <c r="K761" s="21">
        <v>136.47999999999999</v>
      </c>
      <c r="L761" s="37">
        <v>3.4611999999999998</v>
      </c>
    </row>
    <row r="762" spans="1:12" hidden="1" x14ac:dyDescent="0.15">
      <c r="A762" s="1">
        <v>40221</v>
      </c>
      <c r="B762" s="16">
        <v>4.5019</v>
      </c>
      <c r="C762" s="3">
        <f t="shared" si="35"/>
        <v>9.1231058907916829E-3</v>
      </c>
      <c r="D762" s="3">
        <f>IFERROR(1-B762/MAX(B$2:B762),0)</f>
        <v>4.5924638664010531E-2</v>
      </c>
      <c r="E762" s="3">
        <f ca="1">IFERROR(B762/AVERAGE(OFFSET(B762,0,0,-计算结果!B$17,1))-1,B762/AVERAGE(OFFSET(B762,0,0,-ROW(),1))-1)</f>
        <v>0.47029426497019955</v>
      </c>
      <c r="F762" s="4" t="str">
        <f ca="1">IF(MONTH(A762)&lt;&gt;MONTH(A763),IF(OR(AND(E762&lt;计算结果!B$18,E762&gt;计算结果!B$19),E762&lt;计算结果!B$20),"买","卖"),F761)</f>
        <v>买</v>
      </c>
      <c r="G762" s="4" t="str">
        <f t="shared" ca="1" si="36"/>
        <v/>
      </c>
      <c r="H762" s="3">
        <f ca="1">IF(F761="买",B762/B761-1,计算结果!B$21*(计算结果!B$22*(B762/B761-1)+(1-计算结果!B$22)*(K762/K761-1-IF(G762=1,计算结果!B$16,0))))-IF(AND(计算结果!B$21=0,G762=1),计算结果!B$16,0)</f>
        <v>9.1231058907916829E-3</v>
      </c>
      <c r="I762" s="2">
        <f t="shared" ca="1" si="37"/>
        <v>5.4806071790044948</v>
      </c>
      <c r="J762" s="3">
        <f ca="1">1-I762/MAX(I$2:I762)</f>
        <v>4.5924638664010753E-2</v>
      </c>
      <c r="K762" s="21">
        <v>136.59</v>
      </c>
      <c r="L762" s="37">
        <v>3.5019</v>
      </c>
    </row>
    <row r="763" spans="1:12" hidden="1" x14ac:dyDescent="0.15">
      <c r="A763" s="1">
        <v>40231</v>
      </c>
      <c r="B763" s="16">
        <v>4.5171999999999999</v>
      </c>
      <c r="C763" s="3">
        <f t="shared" si="35"/>
        <v>3.3985650503121079E-3</v>
      </c>
      <c r="D763" s="3">
        <f>IFERROR(1-B763/MAX(B$2:B763),0)</f>
        <v>4.2682151485610276E-2</v>
      </c>
      <c r="E763" s="3">
        <f ca="1">IFERROR(B763/AVERAGE(OFFSET(B763,0,0,-计算结果!B$17,1))-1,B763/AVERAGE(OFFSET(B763,0,0,-ROW(),1))-1)</f>
        <v>0.46992079996673608</v>
      </c>
      <c r="F763" s="4" t="str">
        <f ca="1">IF(MONTH(A763)&lt;&gt;MONTH(A764),IF(OR(AND(E763&lt;计算结果!B$18,E763&gt;计算结果!B$19),E763&lt;计算结果!B$20),"买","卖"),F762)</f>
        <v>买</v>
      </c>
      <c r="G763" s="4" t="str">
        <f t="shared" ca="1" si="36"/>
        <v/>
      </c>
      <c r="H763" s="3">
        <f ca="1">IF(F762="买",B763/B762-1,计算结果!B$21*(计算结果!B$22*(B763/B762-1)+(1-计算结果!B$22)*(K763/K762-1-IF(G763=1,计算结果!B$16,0))))-IF(AND(计算结果!B$21=0,G763=1),计算结果!B$16,0)</f>
        <v>3.3985650503121079E-3</v>
      </c>
      <c r="I763" s="2">
        <f t="shared" ca="1" si="37"/>
        <v>5.4992333790175492</v>
      </c>
      <c r="J763" s="3">
        <f ca="1">1-I763/MAX(I$2:I763)</f>
        <v>4.2682151485610387E-2</v>
      </c>
      <c r="K763" s="21">
        <v>136.76</v>
      </c>
      <c r="L763" s="37">
        <v>3.5171999999999999</v>
      </c>
    </row>
    <row r="764" spans="1:12" hidden="1" x14ac:dyDescent="0.15">
      <c r="A764" s="1">
        <v>40232</v>
      </c>
      <c r="B764" s="16">
        <v>4.5785</v>
      </c>
      <c r="C764" s="3">
        <f t="shared" si="35"/>
        <v>1.3570353316213701E-2</v>
      </c>
      <c r="D764" s="3">
        <f>IFERROR(1-B764/MAX(B$2:B764),0)</f>
        <v>2.9691010045352462E-2</v>
      </c>
      <c r="E764" s="3">
        <f ca="1">IFERROR(B764/AVERAGE(OFFSET(B764,0,0,-计算结果!B$17,1))-1,B764/AVERAGE(OFFSET(B764,0,0,-ROW(),1))-1)</f>
        <v>0.48439862160026048</v>
      </c>
      <c r="F764" s="4" t="str">
        <f ca="1">IF(MONTH(A764)&lt;&gt;MONTH(A765),IF(OR(AND(E764&lt;计算结果!B$18,E764&gt;计算结果!B$19),E764&lt;计算结果!B$20),"买","卖"),F763)</f>
        <v>买</v>
      </c>
      <c r="G764" s="4" t="str">
        <f t="shared" ca="1" si="36"/>
        <v/>
      </c>
      <c r="H764" s="3">
        <f ca="1">IF(F763="买",B764/B763-1,计算结果!B$21*(计算结果!B$22*(B764/B763-1)+(1-计算结果!B$22)*(K764/K763-1-IF(G764=1,计算结果!B$16,0))))-IF(AND(计算结果!B$21=0,G764=1),计算结果!B$16,0)</f>
        <v>1.3570353316213701E-2</v>
      </c>
      <c r="I764" s="2">
        <f t="shared" ca="1" si="37"/>
        <v>5.5738599189391334</v>
      </c>
      <c r="J764" s="3">
        <f ca="1">1-I764/MAX(I$2:I764)</f>
        <v>2.9691010045352462E-2</v>
      </c>
      <c r="K764" s="21">
        <v>136.76</v>
      </c>
      <c r="L764" s="37">
        <v>3.5785</v>
      </c>
    </row>
    <row r="765" spans="1:12" hidden="1" x14ac:dyDescent="0.15">
      <c r="A765" s="1">
        <v>40233</v>
      </c>
      <c r="B765" s="16">
        <v>4.7109000000000005</v>
      </c>
      <c r="C765" s="3">
        <f t="shared" si="35"/>
        <v>2.891776782789135E-2</v>
      </c>
      <c r="D765" s="3">
        <f>IFERROR(1-B765/MAX(B$2:B765),0)</f>
        <v>1.6318399525282468E-3</v>
      </c>
      <c r="E765" s="3">
        <f ca="1">IFERROR(B765/AVERAGE(OFFSET(B765,0,0,-计算结果!B$17,1))-1,B765/AVERAGE(OFFSET(B765,0,0,-ROW(),1))-1)</f>
        <v>0.52139048882601013</v>
      </c>
      <c r="F765" s="4" t="str">
        <f ca="1">IF(MONTH(A765)&lt;&gt;MONTH(A766),IF(OR(AND(E765&lt;计算结果!B$18,E765&gt;计算结果!B$19),E765&lt;计算结果!B$20),"买","卖"),F764)</f>
        <v>买</v>
      </c>
      <c r="G765" s="4" t="str">
        <f t="shared" ca="1" si="36"/>
        <v/>
      </c>
      <c r="H765" s="3">
        <f ca="1">IF(F764="买",B765/B764-1,计算结果!B$21*(计算结果!B$22*(B765/B764-1)+(1-计算结果!B$22)*(K765/K764-1-IF(G765=1,计算结果!B$16,0))))-IF(AND(计算结果!B$21=0,G765=1),计算结果!B$16,0)</f>
        <v>2.891776782789135E-2</v>
      </c>
      <c r="I765" s="2">
        <f t="shared" ca="1" si="37"/>
        <v>5.7350435059802045</v>
      </c>
      <c r="J765" s="3">
        <f ca="1">1-I765/MAX(I$2:I765)</f>
        <v>1.6318399525282468E-3</v>
      </c>
      <c r="K765" s="21">
        <v>136.82</v>
      </c>
      <c r="L765" s="37">
        <v>3.7109000000000001</v>
      </c>
    </row>
    <row r="766" spans="1:12" hidden="1" x14ac:dyDescent="0.15">
      <c r="A766" s="1">
        <v>40234</v>
      </c>
      <c r="B766" s="16">
        <v>4.7996999999999996</v>
      </c>
      <c r="C766" s="3">
        <f t="shared" si="35"/>
        <v>1.8849901292746329E-2</v>
      </c>
      <c r="D766" s="3">
        <f>IFERROR(1-B766/MAX(B$2:B766),0)</f>
        <v>0</v>
      </c>
      <c r="E766" s="3">
        <f ca="1">IFERROR(B766/AVERAGE(OFFSET(B766,0,0,-计算结果!B$17,1))-1,B766/AVERAGE(OFFSET(B766,0,0,-ROW(),1))-1)</f>
        <v>0.54402957573348609</v>
      </c>
      <c r="F766" s="4" t="str">
        <f ca="1">IF(MONTH(A766)&lt;&gt;MONTH(A767),IF(OR(AND(E766&lt;计算结果!B$18,E766&gt;计算结果!B$19),E766&lt;计算结果!B$20),"买","卖"),F765)</f>
        <v>买</v>
      </c>
      <c r="G766" s="4" t="str">
        <f t="shared" ca="1" si="36"/>
        <v/>
      </c>
      <c r="H766" s="3">
        <f ca="1">IF(F765="买",B766/B765-1,计算结果!B$21*(计算结果!B$22*(B766/B765-1)+(1-计算结果!B$22)*(K766/K765-1-IF(G766=1,计算结果!B$16,0))))-IF(AND(计算结果!B$21=0,G766=1),计算结果!B$16,0)</f>
        <v>1.8849901292746329E-2</v>
      </c>
      <c r="I766" s="2">
        <f t="shared" ca="1" si="37"/>
        <v>5.8431485099775369</v>
      </c>
      <c r="J766" s="3">
        <f ca="1">1-I766/MAX(I$2:I766)</f>
        <v>0</v>
      </c>
      <c r="K766" s="21">
        <v>136.80000000000001</v>
      </c>
      <c r="L766" s="37">
        <v>3.7997000000000001</v>
      </c>
    </row>
    <row r="767" spans="1:12" hidden="1" x14ac:dyDescent="0.15">
      <c r="A767" s="1">
        <v>40235</v>
      </c>
      <c r="B767" s="16">
        <v>4.8012999999999995</v>
      </c>
      <c r="C767" s="3">
        <f t="shared" si="35"/>
        <v>3.3335416796886896E-4</v>
      </c>
      <c r="D767" s="3">
        <f>IFERROR(1-B767/MAX(B$2:B767),0)</f>
        <v>0</v>
      </c>
      <c r="E767" s="3">
        <f ca="1">IFERROR(B767/AVERAGE(OFFSET(B767,0,0,-计算结果!B$17,1))-1,B767/AVERAGE(OFFSET(B767,0,0,-ROW(),1))-1)</f>
        <v>0.53857155013856994</v>
      </c>
      <c r="F767" s="4" t="str">
        <f ca="1">IF(MONTH(A767)&lt;&gt;MONTH(A768),IF(OR(AND(E767&lt;计算结果!B$18,E767&gt;计算结果!B$19),E767&lt;计算结果!B$20),"买","卖"),F766)</f>
        <v>买</v>
      </c>
      <c r="G767" s="4" t="str">
        <f t="shared" ca="1" si="36"/>
        <v/>
      </c>
      <c r="H767" s="3">
        <f ca="1">IF(F766="买",B767/B766-1,计算结果!B$21*(计算结果!B$22*(B767/B766-1)+(1-计算结果!B$22)*(K767/K766-1-IF(G767=1,计算结果!B$16,0))))-IF(AND(计算结果!B$21=0,G767=1),计算结果!B$16,0)</f>
        <v>3.3335416796886896E-4</v>
      </c>
      <c r="I767" s="2">
        <f t="shared" ca="1" si="37"/>
        <v>5.8450963478873987</v>
      </c>
      <c r="J767" s="3">
        <f ca="1">1-I767/MAX(I$2:I767)</f>
        <v>0</v>
      </c>
      <c r="K767" s="21">
        <v>136.94</v>
      </c>
      <c r="L767" s="37">
        <v>3.8012999999999999</v>
      </c>
    </row>
    <row r="768" spans="1:12" hidden="1" x14ac:dyDescent="0.15">
      <c r="A768" s="1">
        <v>40238</v>
      </c>
      <c r="B768" s="16">
        <v>4.8651</v>
      </c>
      <c r="C768" s="3">
        <f t="shared" si="35"/>
        <v>1.3288067814966942E-2</v>
      </c>
      <c r="D768" s="3">
        <f>IFERROR(1-B768/MAX(B$2:B768),0)</f>
        <v>0</v>
      </c>
      <c r="E768" s="3">
        <f ca="1">IFERROR(B768/AVERAGE(OFFSET(B768,0,0,-计算结果!B$17,1))-1,B768/AVERAGE(OFFSET(B768,0,0,-ROW(),1))-1)</f>
        <v>0.55288275458986758</v>
      </c>
      <c r="F768" s="4" t="str">
        <f ca="1">IF(MONTH(A768)&lt;&gt;MONTH(A769),IF(OR(AND(E768&lt;计算结果!B$18,E768&gt;计算结果!B$19),E768&lt;计算结果!B$20),"买","卖"),F767)</f>
        <v>买</v>
      </c>
      <c r="G768" s="4" t="str">
        <f t="shared" ca="1" si="36"/>
        <v/>
      </c>
      <c r="H768" s="3">
        <f ca="1">IF(F767="买",B768/B767-1,计算结果!B$21*(计算结果!B$22*(B768/B767-1)+(1-计算结果!B$22)*(K768/K767-1-IF(G768=1,计算结果!B$16,0))))-IF(AND(计算结果!B$21=0,G768=1),计算结果!B$16,0)</f>
        <v>1.3288067814966942E-2</v>
      </c>
      <c r="I768" s="2">
        <f t="shared" ca="1" si="37"/>
        <v>5.9227663845431424</v>
      </c>
      <c r="J768" s="3">
        <f ca="1">1-I768/MAX(I$2:I768)</f>
        <v>0</v>
      </c>
      <c r="K768" s="21">
        <v>137.16</v>
      </c>
      <c r="L768" s="37">
        <v>3.8651</v>
      </c>
    </row>
    <row r="769" spans="1:12" hidden="1" x14ac:dyDescent="0.15">
      <c r="A769" s="1">
        <v>40239</v>
      </c>
      <c r="B769" s="16">
        <v>4.9196</v>
      </c>
      <c r="C769" s="3">
        <f t="shared" si="35"/>
        <v>1.1202236336354865E-2</v>
      </c>
      <c r="D769" s="3">
        <f>IFERROR(1-B769/MAX(B$2:B769),0)</f>
        <v>0</v>
      </c>
      <c r="E769" s="3">
        <f ca="1">IFERROR(B769/AVERAGE(OFFSET(B769,0,0,-计算结果!B$17,1))-1,B769/AVERAGE(OFFSET(B769,0,0,-ROW(),1))-1)</f>
        <v>0.56405038620490511</v>
      </c>
      <c r="F769" s="4" t="str">
        <f ca="1">IF(MONTH(A769)&lt;&gt;MONTH(A770),IF(OR(AND(E769&lt;计算结果!B$18,E769&gt;计算结果!B$19),E769&lt;计算结果!B$20),"买","卖"),F768)</f>
        <v>买</v>
      </c>
      <c r="G769" s="4" t="str">
        <f t="shared" ca="1" si="36"/>
        <v/>
      </c>
      <c r="H769" s="3">
        <f ca="1">IF(F768="买",B769/B768-1,计算结果!B$21*(计算结果!B$22*(B769/B768-1)+(1-计算结果!B$22)*(K769/K768-1-IF(G769=1,计算结果!B$16,0))))-IF(AND(计算结果!B$21=0,G769=1),计算结果!B$16,0)</f>
        <v>1.1202236336354865E-2</v>
      </c>
      <c r="I769" s="2">
        <f t="shared" ca="1" si="37"/>
        <v>5.9891146133478124</v>
      </c>
      <c r="J769" s="3">
        <f ca="1">1-I769/MAX(I$2:I769)</f>
        <v>0</v>
      </c>
      <c r="K769" s="21">
        <v>137.29</v>
      </c>
      <c r="L769" s="37">
        <v>3.9196</v>
      </c>
    </row>
    <row r="770" spans="1:12" hidden="1" x14ac:dyDescent="0.15">
      <c r="A770" s="1">
        <v>40240</v>
      </c>
      <c r="B770" s="16">
        <v>4.9474</v>
      </c>
      <c r="C770" s="3">
        <f t="shared" si="35"/>
        <v>5.6508659240588344E-3</v>
      </c>
      <c r="D770" s="3">
        <f>IFERROR(1-B770/MAX(B$2:B770),0)</f>
        <v>0</v>
      </c>
      <c r="E770" s="3">
        <f ca="1">IFERROR(B770/AVERAGE(OFFSET(B770,0,0,-计算结果!B$17,1))-1,B770/AVERAGE(OFFSET(B770,0,0,-ROW(),1))-1)</f>
        <v>0.5666290392097646</v>
      </c>
      <c r="F770" s="4" t="str">
        <f ca="1">IF(MONTH(A770)&lt;&gt;MONTH(A771),IF(OR(AND(E770&lt;计算结果!B$18,E770&gt;计算结果!B$19),E770&lt;计算结果!B$20),"买","卖"),F769)</f>
        <v>买</v>
      </c>
      <c r="G770" s="4" t="str">
        <f t="shared" ca="1" si="36"/>
        <v/>
      </c>
      <c r="H770" s="3">
        <f ca="1">IF(F769="买",B770/B769-1,计算结果!B$21*(计算结果!B$22*(B770/B769-1)+(1-计算结果!B$22)*(K770/K769-1-IF(G770=1,计算结果!B$16,0))))-IF(AND(计算结果!B$21=0,G770=1),计算结果!B$16,0)</f>
        <v>5.6508659240588344E-3</v>
      </c>
      <c r="I770" s="2">
        <f t="shared" ca="1" si="37"/>
        <v>6.0229582970316624</v>
      </c>
      <c r="J770" s="3">
        <f ca="1">1-I770/MAX(I$2:I770)</f>
        <v>0</v>
      </c>
      <c r="K770" s="21">
        <v>137.38</v>
      </c>
      <c r="L770" s="37">
        <v>3.9474</v>
      </c>
    </row>
    <row r="771" spans="1:12" hidden="1" x14ac:dyDescent="0.15">
      <c r="A771" s="1">
        <v>40241</v>
      </c>
      <c r="B771" s="16">
        <v>4.8414999999999999</v>
      </c>
      <c r="C771" s="3">
        <f t="shared" si="35"/>
        <v>-2.1405182520111588E-2</v>
      </c>
      <c r="D771" s="3">
        <f>IFERROR(1-B771/MAX(B$2:B771),0)</f>
        <v>2.1405182520111588E-2</v>
      </c>
      <c r="E771" s="3">
        <f ca="1">IFERROR(B771/AVERAGE(OFFSET(B771,0,0,-计算结果!B$17,1))-1,B771/AVERAGE(OFFSET(B771,0,0,-ROW(),1))-1)</f>
        <v>0.52720570092304908</v>
      </c>
      <c r="F771" s="4" t="str">
        <f ca="1">IF(MONTH(A771)&lt;&gt;MONTH(A772),IF(OR(AND(E771&lt;计算结果!B$18,E771&gt;计算结果!B$19),E771&lt;计算结果!B$20),"买","卖"),F770)</f>
        <v>买</v>
      </c>
      <c r="G771" s="4" t="str">
        <f t="shared" ca="1" si="36"/>
        <v/>
      </c>
      <c r="H771" s="3">
        <f ca="1">IF(F770="买",B771/B770-1,计算结果!B$21*(计算结果!B$22*(B771/B770-1)+(1-计算结果!B$22)*(K771/K770-1-IF(G771=1,计算结果!B$16,0))))-IF(AND(计算结果!B$21=0,G771=1),计算结果!B$16,0)</f>
        <v>-2.1405182520111588E-2</v>
      </c>
      <c r="I771" s="2">
        <f t="shared" ca="1" si="37"/>
        <v>5.8940357753726795</v>
      </c>
      <c r="J771" s="3">
        <f ca="1">1-I771/MAX(I$2:I771)</f>
        <v>2.1405182520111588E-2</v>
      </c>
      <c r="K771" s="21">
        <v>137.43</v>
      </c>
      <c r="L771" s="37">
        <v>3.8414999999999999</v>
      </c>
    </row>
    <row r="772" spans="1:12" hidden="1" x14ac:dyDescent="0.15">
      <c r="A772" s="1">
        <v>40242</v>
      </c>
      <c r="B772" s="16">
        <v>4.8753000000000002</v>
      </c>
      <c r="C772" s="3">
        <f t="shared" ref="C772:C835" si="38">IFERROR(B772/B771-1,0)</f>
        <v>6.9813074460394198E-3</v>
      </c>
      <c r="D772" s="3">
        <f>IFERROR(1-B772/MAX(B$2:B772),0)</f>
        <v>1.4573311234183595E-2</v>
      </c>
      <c r="E772" s="3">
        <f ca="1">IFERROR(B772/AVERAGE(OFFSET(B772,0,0,-计算结果!B$17,1))-1,B772/AVERAGE(OFFSET(B772,0,0,-ROW(),1))-1)</f>
        <v>0.53196414522533741</v>
      </c>
      <c r="F772" s="4" t="str">
        <f ca="1">IF(MONTH(A772)&lt;&gt;MONTH(A773),IF(OR(AND(E772&lt;计算结果!B$18,E772&gt;计算结果!B$19),E772&lt;计算结果!B$20),"买","卖"),F771)</f>
        <v>买</v>
      </c>
      <c r="G772" s="4" t="str">
        <f t="shared" ca="1" si="36"/>
        <v/>
      </c>
      <c r="H772" s="3">
        <f ca="1">IF(F771="买",B772/B771-1,计算结果!B$21*(计算结果!B$22*(B772/B771-1)+(1-计算结果!B$22)*(K772/K771-1-IF(G772=1,计算结果!B$16,0))))-IF(AND(计算结果!B$21=0,G772=1),计算结果!B$16,0)</f>
        <v>6.9813074460394198E-3</v>
      </c>
      <c r="I772" s="2">
        <f t="shared" ca="1" si="37"/>
        <v>5.9351838512185111</v>
      </c>
      <c r="J772" s="3">
        <f ca="1">1-I772/MAX(I$2:I772)</f>
        <v>1.4573311234183706E-2</v>
      </c>
      <c r="K772" s="21">
        <v>137.66999999999999</v>
      </c>
      <c r="L772" s="37">
        <v>3.8753000000000002</v>
      </c>
    </row>
    <row r="773" spans="1:12" hidden="1" x14ac:dyDescent="0.15">
      <c r="A773" s="1">
        <v>40245</v>
      </c>
      <c r="B773" s="16">
        <v>4.9706000000000001</v>
      </c>
      <c r="C773" s="3">
        <f t="shared" si="38"/>
        <v>1.9547515024716411E-2</v>
      </c>
      <c r="D773" s="3">
        <f>IFERROR(1-B773/MAX(B$2:B773),0)</f>
        <v>0</v>
      </c>
      <c r="E773" s="3">
        <f ca="1">IFERROR(B773/AVERAGE(OFFSET(B773,0,0,-计算结果!B$17,1))-1,B773/AVERAGE(OFFSET(B773,0,0,-ROW(),1))-1)</f>
        <v>0.55576643344386234</v>
      </c>
      <c r="F773" s="4" t="str">
        <f ca="1">IF(MONTH(A773)&lt;&gt;MONTH(A774),IF(OR(AND(E773&lt;计算结果!B$18,E773&gt;计算结果!B$19),E773&lt;计算结果!B$20),"买","卖"),F772)</f>
        <v>买</v>
      </c>
      <c r="G773" s="4" t="str">
        <f t="shared" ca="1" si="36"/>
        <v/>
      </c>
      <c r="H773" s="3">
        <f ca="1">IF(F772="买",B773/B772-1,计算结果!B$21*(计算结果!B$22*(B773/B772-1)+(1-计算结果!B$22)*(K773/K772-1-IF(G773=1,计算结果!B$16,0))))-IF(AND(计算结果!B$21=0,G773=1),计算结果!B$16,0)</f>
        <v>1.9547515024716411E-2</v>
      </c>
      <c r="I773" s="2">
        <f t="shared" ca="1" si="37"/>
        <v>6.0512019467246594</v>
      </c>
      <c r="J773" s="3">
        <f ca="1">1-I773/MAX(I$2:I773)</f>
        <v>0</v>
      </c>
      <c r="K773" s="21">
        <v>137.72999999999999</v>
      </c>
      <c r="L773" s="37">
        <v>3.9706000000000001</v>
      </c>
    </row>
    <row r="774" spans="1:12" hidden="1" x14ac:dyDescent="0.15">
      <c r="A774" s="1">
        <v>40246</v>
      </c>
      <c r="B774" s="16">
        <v>5.0004</v>
      </c>
      <c r="C774" s="3">
        <f t="shared" si="38"/>
        <v>5.9952520822434963E-3</v>
      </c>
      <c r="D774" s="3">
        <f>IFERROR(1-B774/MAX(B$2:B774),0)</f>
        <v>0</v>
      </c>
      <c r="E774" s="3">
        <f ca="1">IFERROR(B774/AVERAGE(OFFSET(B774,0,0,-计算结果!B$17,1))-1,B774/AVERAGE(OFFSET(B774,0,0,-ROW(),1))-1)</f>
        <v>0.55897746187594621</v>
      </c>
      <c r="F774" s="4" t="str">
        <f ca="1">IF(MONTH(A774)&lt;&gt;MONTH(A775),IF(OR(AND(E774&lt;计算结果!B$18,E774&gt;计算结果!B$19),E774&lt;计算结果!B$20),"买","卖"),F773)</f>
        <v>买</v>
      </c>
      <c r="G774" s="4" t="str">
        <f t="shared" ca="1" si="36"/>
        <v/>
      </c>
      <c r="H774" s="3">
        <f ca="1">IF(F773="买",B774/B773-1,计算结果!B$21*(计算结果!B$22*(B774/B773-1)+(1-计算结果!B$22)*(K774/K773-1-IF(G774=1,计算结果!B$16,0))))-IF(AND(计算结果!B$21=0,G774=1),计算结果!B$16,0)</f>
        <v>5.9952520822434963E-3</v>
      </c>
      <c r="I774" s="2">
        <f t="shared" ca="1" si="37"/>
        <v>6.0874804277958363</v>
      </c>
      <c r="J774" s="3">
        <f ca="1">1-I774/MAX(I$2:I774)</f>
        <v>0</v>
      </c>
      <c r="K774" s="21">
        <v>137.72999999999999</v>
      </c>
      <c r="L774" s="37">
        <v>4.0004</v>
      </c>
    </row>
    <row r="775" spans="1:12" hidden="1" x14ac:dyDescent="0.15">
      <c r="A775" s="1">
        <v>40247</v>
      </c>
      <c r="B775" s="16">
        <v>5.0026999999999999</v>
      </c>
      <c r="C775" s="3">
        <f t="shared" si="38"/>
        <v>4.5996320294383608E-4</v>
      </c>
      <c r="D775" s="3">
        <f>IFERROR(1-B775/MAX(B$2:B775),0)</f>
        <v>0</v>
      </c>
      <c r="E775" s="3">
        <f ca="1">IFERROR(B775/AVERAGE(OFFSET(B775,0,0,-计算结果!B$17,1))-1,B775/AVERAGE(OFFSET(B775,0,0,-ROW(),1))-1)</f>
        <v>0.55372825810637138</v>
      </c>
      <c r="F775" s="4" t="str">
        <f ca="1">IF(MONTH(A775)&lt;&gt;MONTH(A776),IF(OR(AND(E775&lt;计算结果!B$18,E775&gt;计算结果!B$19),E775&lt;计算结果!B$20),"买","卖"),F774)</f>
        <v>买</v>
      </c>
      <c r="G775" s="4" t="str">
        <f t="shared" ca="1" si="36"/>
        <v/>
      </c>
      <c r="H775" s="3">
        <f ca="1">IF(F774="买",B775/B774-1,计算结果!B$21*(计算结果!B$22*(B775/B774-1)+(1-计算结果!B$22)*(K775/K774-1-IF(G775=1,计算结果!B$16,0))))-IF(AND(计算结果!B$21=0,G775=1),计算结果!B$16,0)</f>
        <v>4.5996320294383608E-4</v>
      </c>
      <c r="I775" s="2">
        <f t="shared" ca="1" si="37"/>
        <v>6.0902804447912633</v>
      </c>
      <c r="J775" s="3">
        <f ca="1">1-I775/MAX(I$2:I775)</f>
        <v>0</v>
      </c>
      <c r="K775" s="21">
        <v>137.81</v>
      </c>
      <c r="L775" s="37">
        <v>4.0026999999999999</v>
      </c>
    </row>
    <row r="776" spans="1:12" hidden="1" x14ac:dyDescent="0.15">
      <c r="A776" s="1">
        <v>40248</v>
      </c>
      <c r="B776" s="16">
        <v>5.0433000000000003</v>
      </c>
      <c r="C776" s="3">
        <f t="shared" si="38"/>
        <v>8.1156175665142438E-3</v>
      </c>
      <c r="D776" s="3">
        <f>IFERROR(1-B776/MAX(B$2:B776),0)</f>
        <v>0</v>
      </c>
      <c r="E776" s="3">
        <f ca="1">IFERROR(B776/AVERAGE(OFFSET(B776,0,0,-计算结果!B$17,1))-1,B776/AVERAGE(OFFSET(B776,0,0,-ROW(),1))-1)</f>
        <v>0.56035509915316029</v>
      </c>
      <c r="F776" s="4" t="str">
        <f ca="1">IF(MONTH(A776)&lt;&gt;MONTH(A777),IF(OR(AND(E776&lt;计算结果!B$18,E776&gt;计算结果!B$19),E776&lt;计算结果!B$20),"买","卖"),F775)</f>
        <v>买</v>
      </c>
      <c r="G776" s="4" t="str">
        <f t="shared" ca="1" si="36"/>
        <v/>
      </c>
      <c r="H776" s="3">
        <f ca="1">IF(F775="买",B776/B775-1,计算结果!B$21*(计算结果!B$22*(B776/B775-1)+(1-计算结果!B$22)*(K776/K775-1-IF(G776=1,计算结果!B$16,0))))-IF(AND(计算结果!B$21=0,G776=1),计算结果!B$16,0)</f>
        <v>8.1156175665142438E-3</v>
      </c>
      <c r="I776" s="2">
        <f t="shared" ca="1" si="37"/>
        <v>6.1397068317540091</v>
      </c>
      <c r="J776" s="3">
        <f ca="1">1-I776/MAX(I$2:I776)</f>
        <v>0</v>
      </c>
      <c r="K776" s="21">
        <v>137.85</v>
      </c>
      <c r="L776" s="37">
        <v>4.0433000000000003</v>
      </c>
    </row>
    <row r="777" spans="1:12" hidden="1" x14ac:dyDescent="0.15">
      <c r="A777" s="1">
        <v>40249</v>
      </c>
      <c r="B777" s="16">
        <v>4.8771000000000004</v>
      </c>
      <c r="C777" s="3">
        <f t="shared" si="38"/>
        <v>-3.2954613050978465E-2</v>
      </c>
      <c r="D777" s="3">
        <f>IFERROR(1-B777/MAX(B$2:B777),0)</f>
        <v>3.2954613050978465E-2</v>
      </c>
      <c r="E777" s="3">
        <f ca="1">IFERROR(B777/AVERAGE(OFFSET(B777,0,0,-计算结果!B$17,1))-1,B777/AVERAGE(OFFSET(B777,0,0,-ROW(),1))-1)</f>
        <v>0.50341689550245738</v>
      </c>
      <c r="F777" s="4" t="str">
        <f ca="1">IF(MONTH(A777)&lt;&gt;MONTH(A778),IF(OR(AND(E777&lt;计算结果!B$18,E777&gt;计算结果!B$19),E777&lt;计算结果!B$20),"买","卖"),F776)</f>
        <v>买</v>
      </c>
      <c r="G777" s="4" t="str">
        <f t="shared" ca="1" si="36"/>
        <v/>
      </c>
      <c r="H777" s="3">
        <f ca="1">IF(F776="买",B777/B776-1,计算结果!B$21*(计算结果!B$22*(B777/B776-1)+(1-计算结果!B$22)*(K777/K776-1-IF(G777=1,计算结果!B$16,0))))-IF(AND(计算结果!B$21=0,G777=1),计算结果!B$16,0)</f>
        <v>-3.2954613050978465E-2</v>
      </c>
      <c r="I777" s="2">
        <f t="shared" ca="1" si="37"/>
        <v>5.9373751688671064</v>
      </c>
      <c r="J777" s="3">
        <f ca="1">1-I777/MAX(I$2:I777)</f>
        <v>3.2954613050978576E-2</v>
      </c>
      <c r="K777" s="21">
        <v>137.9</v>
      </c>
      <c r="L777" s="37">
        <v>3.8771</v>
      </c>
    </row>
    <row r="778" spans="1:12" hidden="1" x14ac:dyDescent="0.15">
      <c r="A778" s="1">
        <v>40252</v>
      </c>
      <c r="B778" s="16">
        <v>4.7875999999999994</v>
      </c>
      <c r="C778" s="3">
        <f t="shared" si="38"/>
        <v>-1.8351069282975696E-2</v>
      </c>
      <c r="D778" s="3">
        <f>IFERROR(1-B778/MAX(B$2:B778),0)</f>
        <v>5.0700929946662088E-2</v>
      </c>
      <c r="E778" s="3">
        <f ca="1">IFERROR(B778/AVERAGE(OFFSET(B778,0,0,-计算结果!B$17,1))-1,B778/AVERAGE(OFFSET(B778,0,0,-ROW(),1))-1)</f>
        <v>0.47076235013499201</v>
      </c>
      <c r="F778" s="4" t="str">
        <f ca="1">IF(MONTH(A778)&lt;&gt;MONTH(A779),IF(OR(AND(E778&lt;计算结果!B$18,E778&gt;计算结果!B$19),E778&lt;计算结果!B$20),"买","卖"),F777)</f>
        <v>买</v>
      </c>
      <c r="G778" s="4" t="str">
        <f t="shared" ca="1" si="36"/>
        <v/>
      </c>
      <c r="H778" s="3">
        <f ca="1">IF(F777="买",B778/B777-1,计算结果!B$21*(计算结果!B$22*(B778/B777-1)+(1-计算结果!B$22)*(K778/K777-1-IF(G778=1,计算结果!B$16,0))))-IF(AND(计算结果!B$21=0,G778=1),计算结果!B$16,0)</f>
        <v>-1.8351069282975696E-2</v>
      </c>
      <c r="I778" s="2">
        <f t="shared" ca="1" si="37"/>
        <v>5.8284179857842062</v>
      </c>
      <c r="J778" s="3">
        <f ca="1">1-I778/MAX(I$2:I778)</f>
        <v>5.0700929946662088E-2</v>
      </c>
      <c r="K778" s="21">
        <v>137.96</v>
      </c>
      <c r="L778" s="37">
        <v>3.7875999999999999</v>
      </c>
    </row>
    <row r="779" spans="1:12" hidden="1" x14ac:dyDescent="0.15">
      <c r="A779" s="1">
        <v>40253</v>
      </c>
      <c r="B779" s="16">
        <v>4.8502000000000001</v>
      </c>
      <c r="C779" s="3">
        <f t="shared" si="38"/>
        <v>1.307544489932333E-2</v>
      </c>
      <c r="D779" s="3">
        <f>IFERROR(1-B779/MAX(B$2:B779),0)</f>
        <v>3.8288422263200728E-2</v>
      </c>
      <c r="E779" s="3">
        <f ca="1">IFERROR(B779/AVERAGE(OFFSET(B779,0,0,-计算结果!B$17,1))-1,B779/AVERAGE(OFFSET(B779,0,0,-ROW(),1))-1)</f>
        <v>0.48488170419972265</v>
      </c>
      <c r="F779" s="4" t="str">
        <f ca="1">IF(MONTH(A779)&lt;&gt;MONTH(A780),IF(OR(AND(E779&lt;计算结果!B$18,E779&gt;计算结果!B$19),E779&lt;计算结果!B$20),"买","卖"),F778)</f>
        <v>买</v>
      </c>
      <c r="G779" s="4" t="str">
        <f t="shared" ca="1" si="36"/>
        <v/>
      </c>
      <c r="H779" s="3">
        <f ca="1">IF(F778="买",B779/B778-1,计算结果!B$21*(计算结果!B$22*(B779/B778-1)+(1-计算结果!B$22)*(K779/K778-1-IF(G779=1,计算结果!B$16,0))))-IF(AND(计算结果!B$21=0,G779=1),计算结果!B$16,0)</f>
        <v>1.307544489932333E-2</v>
      </c>
      <c r="I779" s="2">
        <f t="shared" ca="1" si="37"/>
        <v>5.9046271440075531</v>
      </c>
      <c r="J779" s="3">
        <f ca="1">1-I779/MAX(I$2:I779)</f>
        <v>3.8288422263200728E-2</v>
      </c>
      <c r="K779" s="21">
        <v>137.99</v>
      </c>
      <c r="L779" s="37">
        <v>3.8502000000000001</v>
      </c>
    </row>
    <row r="780" spans="1:12" hidden="1" x14ac:dyDescent="0.15">
      <c r="A780" s="1">
        <v>40254</v>
      </c>
      <c r="B780" s="16">
        <v>4.9740000000000002</v>
      </c>
      <c r="C780" s="3">
        <f t="shared" si="38"/>
        <v>2.5524720630077047E-2</v>
      </c>
      <c r="D780" s="3">
        <f>IFERROR(1-B780/MAX(B$2:B780),0)</f>
        <v>1.3741002914758216E-2</v>
      </c>
      <c r="E780" s="3">
        <f ca="1">IFERROR(B780/AVERAGE(OFFSET(B780,0,0,-计算结果!B$17,1))-1,B780/AVERAGE(OFFSET(B780,0,0,-ROW(),1))-1)</f>
        <v>0.51746872052657245</v>
      </c>
      <c r="F780" s="4" t="str">
        <f ca="1">IF(MONTH(A780)&lt;&gt;MONTH(A781),IF(OR(AND(E780&lt;计算结果!B$18,E780&gt;计算结果!B$19),E780&lt;计算结果!B$20),"买","卖"),F779)</f>
        <v>买</v>
      </c>
      <c r="G780" s="4" t="str">
        <f t="shared" ca="1" si="36"/>
        <v/>
      </c>
      <c r="H780" s="3">
        <f ca="1">IF(F779="买",B780/B779-1,计算结果!B$21*(计算结果!B$22*(B780/B779-1)+(1-计算结果!B$22)*(K780/K779-1-IF(G780=1,计算结果!B$16,0))))-IF(AND(计算结果!B$21=0,G780=1),计算结果!B$16,0)</f>
        <v>2.5524720630077047E-2</v>
      </c>
      <c r="I780" s="2">
        <f t="shared" ca="1" si="37"/>
        <v>6.0553411022831156</v>
      </c>
      <c r="J780" s="3">
        <f ca="1">1-I780/MAX(I$2:I780)</f>
        <v>1.3741002914758327E-2</v>
      </c>
      <c r="K780" s="21">
        <v>138.07</v>
      </c>
      <c r="L780" s="37">
        <v>3.9740000000000002</v>
      </c>
    </row>
    <row r="781" spans="1:12" hidden="1" x14ac:dyDescent="0.15">
      <c r="A781" s="1">
        <v>40255</v>
      </c>
      <c r="B781" s="16">
        <v>5.0278</v>
      </c>
      <c r="C781" s="3">
        <f t="shared" si="38"/>
        <v>1.0816244471250513E-2</v>
      </c>
      <c r="D781" s="3">
        <f>IFERROR(1-B781/MAX(B$2:B781),0)</f>
        <v>3.0733844903139129E-3</v>
      </c>
      <c r="E781" s="3">
        <f ca="1">IFERROR(B781/AVERAGE(OFFSET(B781,0,0,-计算结果!B$17,1))-1,B781/AVERAGE(OFFSET(B781,0,0,-ROW(),1))-1)</f>
        <v>0.52839474675877529</v>
      </c>
      <c r="F781" s="4" t="str">
        <f ca="1">IF(MONTH(A781)&lt;&gt;MONTH(A782),IF(OR(AND(E781&lt;计算结果!B$18,E781&gt;计算结果!B$19),E781&lt;计算结果!B$20),"买","卖"),F780)</f>
        <v>买</v>
      </c>
      <c r="G781" s="4" t="str">
        <f t="shared" ca="1" si="36"/>
        <v/>
      </c>
      <c r="H781" s="3">
        <f ca="1">IF(F780="买",B781/B780-1,计算结果!B$21*(计算结果!B$22*(B781/B780-1)+(1-计算结果!B$22)*(K781/K780-1-IF(G781=1,计算结果!B$16,0))))-IF(AND(计算结果!B$21=0,G781=1),计算结果!B$16,0)</f>
        <v>1.0816244471250513E-2</v>
      </c>
      <c r="I781" s="2">
        <f t="shared" ca="1" si="37"/>
        <v>6.1208371520022213</v>
      </c>
      <c r="J781" s="3">
        <f ca="1">1-I781/MAX(I$2:I781)</f>
        <v>3.0733844903140239E-3</v>
      </c>
      <c r="K781" s="21">
        <v>138.01</v>
      </c>
      <c r="L781" s="37">
        <v>4.0278</v>
      </c>
    </row>
    <row r="782" spans="1:12" hidden="1" x14ac:dyDescent="0.15">
      <c r="A782" s="1">
        <v>40256</v>
      </c>
      <c r="B782" s="16">
        <v>5.0848000000000004</v>
      </c>
      <c r="C782" s="3">
        <f t="shared" si="38"/>
        <v>1.1336966466446663E-2</v>
      </c>
      <c r="D782" s="3">
        <f>IFERROR(1-B782/MAX(B$2:B782),0)</f>
        <v>0</v>
      </c>
      <c r="E782" s="3">
        <f ca="1">IFERROR(B782/AVERAGE(OFFSET(B782,0,0,-计算结果!B$17,1))-1,B782/AVERAGE(OFFSET(B782,0,0,-ROW(),1))-1)</f>
        <v>0.54019575991139979</v>
      </c>
      <c r="F782" s="4" t="str">
        <f ca="1">IF(MONTH(A782)&lt;&gt;MONTH(A783),IF(OR(AND(E782&lt;计算结果!B$18,E782&gt;计算结果!B$19),E782&lt;计算结果!B$20),"买","卖"),F781)</f>
        <v>买</v>
      </c>
      <c r="G782" s="4" t="str">
        <f t="shared" ca="1" si="36"/>
        <v/>
      </c>
      <c r="H782" s="3">
        <f ca="1">IF(F781="买",B782/B781-1,计算结果!B$21*(计算结果!B$22*(B782/B781-1)+(1-计算结果!B$22)*(K782/K781-1-IF(G782=1,计算结果!B$16,0))))-IF(AND(计算结果!B$21=0,G782=1),计算结果!B$16,0)</f>
        <v>1.1336966466446663E-2</v>
      </c>
      <c r="I782" s="2">
        <f t="shared" ca="1" si="37"/>
        <v>6.1902288775410517</v>
      </c>
      <c r="J782" s="3">
        <f ca="1">1-I782/MAX(I$2:I782)</f>
        <v>0</v>
      </c>
      <c r="K782" s="21">
        <v>138.08000000000001</v>
      </c>
      <c r="L782" s="37">
        <v>4.0848000000000004</v>
      </c>
    </row>
    <row r="783" spans="1:12" hidden="1" x14ac:dyDescent="0.15">
      <c r="A783" s="1">
        <v>40259</v>
      </c>
      <c r="B783" s="16">
        <v>5.1521999999999997</v>
      </c>
      <c r="C783" s="3">
        <f t="shared" si="38"/>
        <v>1.3255191944619105E-2</v>
      </c>
      <c r="D783" s="3">
        <f>IFERROR(1-B783/MAX(B$2:B783),0)</f>
        <v>0</v>
      </c>
      <c r="E783" s="3">
        <f ca="1">IFERROR(B783/AVERAGE(OFFSET(B783,0,0,-计算结果!B$17,1))-1,B783/AVERAGE(OFFSET(B783,0,0,-ROW(),1))-1)</f>
        <v>0.55502348754002817</v>
      </c>
      <c r="F783" s="4" t="str">
        <f ca="1">IF(MONTH(A783)&lt;&gt;MONTH(A784),IF(OR(AND(E783&lt;计算结果!B$18,E783&gt;计算结果!B$19),E783&lt;计算结果!B$20),"买","卖"),F782)</f>
        <v>买</v>
      </c>
      <c r="G783" s="4" t="str">
        <f t="shared" ca="1" si="36"/>
        <v/>
      </c>
      <c r="H783" s="3">
        <f ca="1">IF(F782="买",B783/B782-1,计算结果!B$21*(计算结果!B$22*(B783/B782-1)+(1-计算结果!B$22)*(K783/K782-1-IF(G783=1,计算结果!B$16,0))))-IF(AND(计算结果!B$21=0,G783=1),计算结果!B$16,0)</f>
        <v>1.3255191944619105E-2</v>
      </c>
      <c r="I783" s="2">
        <f t="shared" ca="1" si="37"/>
        <v>6.2722815494939823</v>
      </c>
      <c r="J783" s="3">
        <f ca="1">1-I783/MAX(I$2:I783)</f>
        <v>0</v>
      </c>
      <c r="K783" s="21">
        <v>138.16999999999999</v>
      </c>
      <c r="L783" s="37">
        <v>4.1521999999999997</v>
      </c>
    </row>
    <row r="784" spans="1:12" hidden="1" x14ac:dyDescent="0.15">
      <c r="A784" s="1">
        <v>40260</v>
      </c>
      <c r="B784" s="16">
        <v>5.1863999999999999</v>
      </c>
      <c r="C784" s="3">
        <f t="shared" si="38"/>
        <v>6.6379410737160693E-3</v>
      </c>
      <c r="D784" s="3">
        <f>IFERROR(1-B784/MAX(B$2:B784),0)</f>
        <v>0</v>
      </c>
      <c r="E784" s="3">
        <f ca="1">IFERROR(B784/AVERAGE(OFFSET(B784,0,0,-计算结果!B$17,1))-1,B784/AVERAGE(OFFSET(B784,0,0,-ROW(),1))-1)</f>
        <v>0.55975474369040334</v>
      </c>
      <c r="F784" s="4" t="str">
        <f ca="1">IF(MONTH(A784)&lt;&gt;MONTH(A785),IF(OR(AND(E784&lt;计算结果!B$18,E784&gt;计算结果!B$19),E784&lt;计算结果!B$20),"买","卖"),F783)</f>
        <v>买</v>
      </c>
      <c r="G784" s="4" t="str">
        <f t="shared" ca="1" si="36"/>
        <v/>
      </c>
      <c r="H784" s="3">
        <f ca="1">IF(F783="买",B784/B783-1,计算结果!B$21*(计算结果!B$22*(B784/B783-1)+(1-计算结果!B$22)*(K784/K783-1-IF(G784=1,计算结果!B$16,0))))-IF(AND(计算结果!B$21=0,G784=1),计算结果!B$16,0)</f>
        <v>6.6379410737160693E-3</v>
      </c>
      <c r="I784" s="2">
        <f t="shared" ca="1" si="37"/>
        <v>6.3139165848172798</v>
      </c>
      <c r="J784" s="3">
        <f ca="1">1-I784/MAX(I$2:I784)</f>
        <v>0</v>
      </c>
      <c r="K784" s="21">
        <v>138.30000000000001</v>
      </c>
      <c r="L784" s="37">
        <v>4.1863999999999999</v>
      </c>
    </row>
    <row r="785" spans="1:12" hidden="1" x14ac:dyDescent="0.15">
      <c r="A785" s="1">
        <v>40261</v>
      </c>
      <c r="B785" s="16">
        <v>5.2278000000000002</v>
      </c>
      <c r="C785" s="3">
        <f t="shared" si="38"/>
        <v>7.9824155483572135E-3</v>
      </c>
      <c r="D785" s="3">
        <f>IFERROR(1-B785/MAX(B$2:B785),0)</f>
        <v>0</v>
      </c>
      <c r="E785" s="3">
        <f ca="1">IFERROR(B785/AVERAGE(OFFSET(B785,0,0,-计算结果!B$17,1))-1,B785/AVERAGE(OFFSET(B785,0,0,-ROW(),1))-1)</f>
        <v>0.56640931349837276</v>
      </c>
      <c r="F785" s="4" t="str">
        <f ca="1">IF(MONTH(A785)&lt;&gt;MONTH(A786),IF(OR(AND(E785&lt;计算结果!B$18,E785&gt;计算结果!B$19),E785&lt;计算结果!B$20),"买","卖"),F784)</f>
        <v>买</v>
      </c>
      <c r="G785" s="4" t="str">
        <f t="shared" ca="1" si="36"/>
        <v/>
      </c>
      <c r="H785" s="3">
        <f ca="1">IF(F784="买",B785/B784-1,计算结果!B$21*(计算结果!B$22*(B785/B784-1)+(1-计算结果!B$22)*(K785/K784-1-IF(G785=1,计算结果!B$16,0))))-IF(AND(计算结果!B$21=0,G785=1),计算结果!B$16,0)</f>
        <v>7.9824155483572135E-3</v>
      </c>
      <c r="I785" s="2">
        <f t="shared" ca="1" si="37"/>
        <v>6.3643168907349557</v>
      </c>
      <c r="J785" s="3">
        <f ca="1">1-I785/MAX(I$2:I785)</f>
        <v>0</v>
      </c>
      <c r="K785" s="21">
        <v>138.34</v>
      </c>
      <c r="L785" s="37">
        <v>4.2278000000000002</v>
      </c>
    </row>
    <row r="786" spans="1:12" hidden="1" x14ac:dyDescent="0.15">
      <c r="A786" s="1">
        <v>40262</v>
      </c>
      <c r="B786" s="16">
        <v>5.1101999999999999</v>
      </c>
      <c r="C786" s="3">
        <f t="shared" si="38"/>
        <v>-2.2495122231148912E-2</v>
      </c>
      <c r="D786" s="3">
        <f>IFERROR(1-B786/MAX(B$2:B786),0)</f>
        <v>2.2495122231148912E-2</v>
      </c>
      <c r="E786" s="3">
        <f ca="1">IFERROR(B786/AVERAGE(OFFSET(B786,0,0,-计算结果!B$17,1))-1,B786/AVERAGE(OFFSET(B786,0,0,-ROW(),1))-1)</f>
        <v>0.52553774289398314</v>
      </c>
      <c r="F786" s="4" t="str">
        <f ca="1">IF(MONTH(A786)&lt;&gt;MONTH(A787),IF(OR(AND(E786&lt;计算结果!B$18,E786&gt;计算结果!B$19),E786&lt;计算结果!B$20),"买","卖"),F785)</f>
        <v>买</v>
      </c>
      <c r="G786" s="4" t="str">
        <f t="shared" ca="1" si="36"/>
        <v/>
      </c>
      <c r="H786" s="3">
        <f ca="1">IF(F785="买",B786/B785-1,计算结果!B$21*(计算结果!B$22*(B786/B785-1)+(1-计算结果!B$22)*(K786/K785-1-IF(G786=1,计算结果!B$16,0))))-IF(AND(计算结果!B$21=0,G786=1),计算结果!B$16,0)</f>
        <v>-2.2495122231148912E-2</v>
      </c>
      <c r="I786" s="2">
        <f t="shared" ca="1" si="37"/>
        <v>6.2211508043601071</v>
      </c>
      <c r="J786" s="3">
        <f ca="1">1-I786/MAX(I$2:I786)</f>
        <v>2.2495122231148912E-2</v>
      </c>
      <c r="K786" s="21">
        <v>138.36000000000001</v>
      </c>
      <c r="L786" s="37">
        <v>4.1101999999999999</v>
      </c>
    </row>
    <row r="787" spans="1:12" hidden="1" x14ac:dyDescent="0.15">
      <c r="A787" s="1">
        <v>40263</v>
      </c>
      <c r="B787" s="16">
        <v>5.1332000000000004</v>
      </c>
      <c r="C787" s="3">
        <f t="shared" si="38"/>
        <v>4.5008023169348377E-3</v>
      </c>
      <c r="D787" s="3">
        <f>IFERROR(1-B787/MAX(B$2:B787),0)</f>
        <v>1.8095566012471753E-2</v>
      </c>
      <c r="E787" s="3">
        <f ca="1">IFERROR(B787/AVERAGE(OFFSET(B787,0,0,-计算结果!B$17,1))-1,B787/AVERAGE(OFFSET(B787,0,0,-ROW(),1))-1)</f>
        <v>0.52680672966909281</v>
      </c>
      <c r="F787" s="4" t="str">
        <f ca="1">IF(MONTH(A787)&lt;&gt;MONTH(A788),IF(OR(AND(E787&lt;计算结果!B$18,E787&gt;计算结果!B$19),E787&lt;计算结果!B$20),"买","卖"),F786)</f>
        <v>买</v>
      </c>
      <c r="G787" s="4" t="str">
        <f t="shared" ca="1" si="36"/>
        <v/>
      </c>
      <c r="H787" s="3">
        <f ca="1">IF(F786="买",B787/B786-1,计算结果!B$21*(计算结果!B$22*(B787/B786-1)+(1-计算结果!B$22)*(K787/K786-1-IF(G787=1,计算结果!B$16,0))))-IF(AND(计算结果!B$21=0,G787=1),计算结果!B$16,0)</f>
        <v>4.5008023169348377E-3</v>
      </c>
      <c r="I787" s="2">
        <f t="shared" ca="1" si="37"/>
        <v>6.2491509743143725</v>
      </c>
      <c r="J787" s="3">
        <f ca="1">1-I787/MAX(I$2:I787)</f>
        <v>1.8095566012471753E-2</v>
      </c>
      <c r="K787" s="21">
        <v>138.43</v>
      </c>
      <c r="L787" s="37">
        <v>4.1332000000000004</v>
      </c>
    </row>
    <row r="788" spans="1:12" hidden="1" x14ac:dyDescent="0.15">
      <c r="A788" s="1">
        <v>40266</v>
      </c>
      <c r="B788" s="16">
        <v>5.1558000000000002</v>
      </c>
      <c r="C788" s="3">
        <f t="shared" si="38"/>
        <v>4.4027117587468467E-3</v>
      </c>
      <c r="D788" s="3">
        <f>IFERROR(1-B788/MAX(B$2:B788),0)</f>
        <v>1.3772523814989057E-2</v>
      </c>
      <c r="E788" s="3">
        <f ca="1">IFERROR(B788/AVERAGE(OFFSET(B788,0,0,-计算结果!B$17,1))-1,B788/AVERAGE(OFFSET(B788,0,0,-ROW(),1))-1)</f>
        <v>0.52801821153289485</v>
      </c>
      <c r="F788" s="4" t="str">
        <f ca="1">IF(MONTH(A788)&lt;&gt;MONTH(A789),IF(OR(AND(E788&lt;计算结果!B$18,E788&gt;计算结果!B$19),E788&lt;计算结果!B$20),"买","卖"),F787)</f>
        <v>买</v>
      </c>
      <c r="G788" s="4" t="str">
        <f t="shared" ca="1" si="36"/>
        <v/>
      </c>
      <c r="H788" s="3">
        <f ca="1">IF(F787="买",B788/B787-1,计算结果!B$21*(计算结果!B$22*(B788/B787-1)+(1-计算结果!B$22)*(K788/K787-1-IF(G788=1,计算结果!B$16,0))))-IF(AND(计算结果!B$21=0,G788=1),计算结果!B$16,0)</f>
        <v>4.4027117587468467E-3</v>
      </c>
      <c r="I788" s="2">
        <f t="shared" ca="1" si="37"/>
        <v>6.2766641847911711</v>
      </c>
      <c r="J788" s="3">
        <f ca="1">1-I788/MAX(I$2:I788)</f>
        <v>1.3772523814989057E-2</v>
      </c>
      <c r="K788" s="21">
        <v>138.38999999999999</v>
      </c>
      <c r="L788" s="37">
        <v>4.1558000000000002</v>
      </c>
    </row>
    <row r="789" spans="1:12" hidden="1" x14ac:dyDescent="0.15">
      <c r="A789" s="1">
        <v>40267</v>
      </c>
      <c r="B789" s="16">
        <v>5.1695000000000002</v>
      </c>
      <c r="C789" s="3">
        <f t="shared" si="38"/>
        <v>2.657201598200043E-3</v>
      </c>
      <c r="D789" s="3">
        <f>IFERROR(1-B789/MAX(B$2:B789),0)</f>
        <v>1.1151918589081489E-2</v>
      </c>
      <c r="E789" s="3">
        <f ca="1">IFERROR(B789/AVERAGE(OFFSET(B789,0,0,-计算结果!B$17,1))-1,B789/AVERAGE(OFFSET(B789,0,0,-ROW(),1))-1)</f>
        <v>0.52667743760706154</v>
      </c>
      <c r="F789" s="4" t="str">
        <f ca="1">IF(MONTH(A789)&lt;&gt;MONTH(A790),IF(OR(AND(E789&lt;计算结果!B$18,E789&gt;计算结果!B$19),E789&lt;计算结果!B$20),"买","卖"),F788)</f>
        <v>买</v>
      </c>
      <c r="G789" s="4" t="str">
        <f t="shared" ca="1" si="36"/>
        <v/>
      </c>
      <c r="H789" s="3">
        <f ca="1">IF(F788="买",B789/B788-1,计算结果!B$21*(计算结果!B$22*(B789/B788-1)+(1-计算结果!B$22)*(K789/K788-1-IF(G789=1,计算结果!B$16,0))))-IF(AND(计算结果!B$21=0,G789=1),计算结果!B$16,0)</f>
        <v>2.657201598200043E-3</v>
      </c>
      <c r="I789" s="2">
        <f t="shared" ca="1" si="37"/>
        <v>6.2933425468943636</v>
      </c>
      <c r="J789" s="3">
        <f ca="1">1-I789/MAX(I$2:I789)</f>
        <v>1.1151918589081378E-2</v>
      </c>
      <c r="K789" s="21">
        <v>138.24</v>
      </c>
      <c r="L789" s="37">
        <v>4.1695000000000002</v>
      </c>
    </row>
    <row r="790" spans="1:12" hidden="1" x14ac:dyDescent="0.15">
      <c r="A790" s="1">
        <v>40268</v>
      </c>
      <c r="B790" s="16">
        <v>5.2866999999999997</v>
      </c>
      <c r="C790" s="3">
        <f t="shared" si="38"/>
        <v>2.2671438243543784E-2</v>
      </c>
      <c r="D790" s="3">
        <f>IFERROR(1-B790/MAX(B$2:B790),0)</f>
        <v>0</v>
      </c>
      <c r="E790" s="3">
        <f ca="1">IFERROR(B790/AVERAGE(OFFSET(B790,0,0,-计算结果!B$17,1))-1,B790/AVERAGE(OFFSET(B790,0,0,-ROW(),1))-1)</f>
        <v>0.55547295494845161</v>
      </c>
      <c r="F790" s="4" t="str">
        <f ca="1">IF(MONTH(A790)&lt;&gt;MONTH(A791),IF(OR(AND(E790&lt;计算结果!B$18,E790&gt;计算结果!B$19),E790&lt;计算结果!B$20),"买","卖"),F789)</f>
        <v>买</v>
      </c>
      <c r="G790" s="4" t="str">
        <f t="shared" ca="1" si="36"/>
        <v/>
      </c>
      <c r="H790" s="3">
        <f ca="1">IF(F789="买",B790/B789-1,计算结果!B$21*(计算结果!B$22*(B790/B789-1)+(1-计算结果!B$22)*(K790/K789-1-IF(G790=1,计算结果!B$16,0))))-IF(AND(计算结果!B$21=0,G790=1),计算结果!B$16,0)</f>
        <v>2.2671438243543784E-2</v>
      </c>
      <c r="I790" s="2">
        <f t="shared" ca="1" si="37"/>
        <v>6.4360216737917453</v>
      </c>
      <c r="J790" s="3">
        <f ca="1">1-I790/MAX(I$2:I790)</f>
        <v>0</v>
      </c>
      <c r="K790" s="21">
        <v>138.37</v>
      </c>
      <c r="L790" s="37">
        <v>4.2866999999999997</v>
      </c>
    </row>
    <row r="791" spans="1:12" hidden="1" x14ac:dyDescent="0.15">
      <c r="A791" s="1">
        <v>40269</v>
      </c>
      <c r="B791" s="16">
        <v>5.3461999999999996</v>
      </c>
      <c r="C791" s="3">
        <f t="shared" si="38"/>
        <v>1.1254657915145572E-2</v>
      </c>
      <c r="D791" s="3">
        <f>IFERROR(1-B791/MAX(B$2:B791),0)</f>
        <v>0</v>
      </c>
      <c r="E791" s="3">
        <f ca="1">IFERROR(B791/AVERAGE(OFFSET(B791,0,0,-计算结果!B$17,1))-1,B791/AVERAGE(OFFSET(B791,0,0,-ROW(),1))-1)</f>
        <v>0.56716024146536381</v>
      </c>
      <c r="F791" s="4" t="str">
        <f ca="1">IF(MONTH(A791)&lt;&gt;MONTH(A792),IF(OR(AND(E791&lt;计算结果!B$18,E791&gt;计算结果!B$19),E791&lt;计算结果!B$20),"买","卖"),F790)</f>
        <v>买</v>
      </c>
      <c r="G791" s="4" t="str">
        <f t="shared" ca="1" si="36"/>
        <v/>
      </c>
      <c r="H791" s="3">
        <f ca="1">IF(F790="买",B791/B790-1,计算结果!B$21*(计算结果!B$22*(B791/B790-1)+(1-计算结果!B$22)*(K791/K790-1-IF(G791=1,计算结果!B$16,0))))-IF(AND(计算结果!B$21=0,G791=1),计算结果!B$16,0)</f>
        <v>1.1254657915145572E-2</v>
      </c>
      <c r="I791" s="2">
        <f t="shared" ca="1" si="37"/>
        <v>6.5084568960647342</v>
      </c>
      <c r="J791" s="3">
        <f ca="1">1-I791/MAX(I$2:I791)</f>
        <v>0</v>
      </c>
      <c r="K791" s="21">
        <v>138.49</v>
      </c>
      <c r="L791" s="37">
        <v>4.3461999999999996</v>
      </c>
    </row>
    <row r="792" spans="1:12" hidden="1" x14ac:dyDescent="0.15">
      <c r="A792" s="1">
        <v>40270</v>
      </c>
      <c r="B792" s="16">
        <v>5.3352000000000004</v>
      </c>
      <c r="C792" s="3">
        <f t="shared" si="38"/>
        <v>-2.057536193932008E-3</v>
      </c>
      <c r="D792" s="3">
        <f>IFERROR(1-B792/MAX(B$2:B792),0)</f>
        <v>2.057536193932008E-3</v>
      </c>
      <c r="E792" s="3">
        <f ca="1">IFERROR(B792/AVERAGE(OFFSET(B792,0,0,-计算结果!B$17,1))-1,B792/AVERAGE(OFFSET(B792,0,0,-ROW(),1))-1)</f>
        <v>0.55802505055049889</v>
      </c>
      <c r="F792" s="4" t="str">
        <f ca="1">IF(MONTH(A792)&lt;&gt;MONTH(A793),IF(OR(AND(E792&lt;计算结果!B$18,E792&gt;计算结果!B$19),E792&lt;计算结果!B$20),"买","卖"),F791)</f>
        <v>买</v>
      </c>
      <c r="G792" s="4" t="str">
        <f t="shared" ca="1" si="36"/>
        <v/>
      </c>
      <c r="H792" s="3">
        <f ca="1">IF(F791="买",B792/B791-1,计算结果!B$21*(计算结果!B$22*(B792/B791-1)+(1-计算结果!B$22)*(K792/K791-1-IF(G792=1,计算结果!B$16,0))))-IF(AND(计算结果!B$21=0,G792=1),计算结果!B$16,0)</f>
        <v>-2.057536193932008E-3</v>
      </c>
      <c r="I792" s="2">
        <f t="shared" ca="1" si="37"/>
        <v>6.4950655104344346</v>
      </c>
      <c r="J792" s="3">
        <f ca="1">1-I792/MAX(I$2:I792)</f>
        <v>2.057536193932008E-3</v>
      </c>
      <c r="K792" s="21">
        <v>138.4</v>
      </c>
      <c r="L792" s="37">
        <v>4.3352000000000004</v>
      </c>
    </row>
    <row r="793" spans="1:12" hidden="1" x14ac:dyDescent="0.15">
      <c r="A793" s="1">
        <v>40274</v>
      </c>
      <c r="B793" s="16">
        <v>5.3716999999999997</v>
      </c>
      <c r="C793" s="3">
        <f t="shared" si="38"/>
        <v>6.841355525565973E-3</v>
      </c>
      <c r="D793" s="3">
        <f>IFERROR(1-B793/MAX(B$2:B793),0)</f>
        <v>0</v>
      </c>
      <c r="E793" s="3">
        <f ca="1">IFERROR(B793/AVERAGE(OFFSET(B793,0,0,-计算结果!B$17,1))-1,B793/AVERAGE(OFFSET(B793,0,0,-ROW(),1))-1)</f>
        <v>0.56249589273028855</v>
      </c>
      <c r="F793" s="4" t="str">
        <f ca="1">IF(MONTH(A793)&lt;&gt;MONTH(A794),IF(OR(AND(E793&lt;计算结果!B$18,E793&gt;计算结果!B$19),E793&lt;计算结果!B$20),"买","卖"),F792)</f>
        <v>买</v>
      </c>
      <c r="G793" s="4" t="str">
        <f t="shared" ca="1" si="36"/>
        <v/>
      </c>
      <c r="H793" s="3">
        <f ca="1">IF(F792="买",B793/B792-1,计算结果!B$21*(计算结果!B$22*(B793/B792-1)+(1-计算结果!B$22)*(K793/K792-1-IF(G793=1,计算结果!B$16,0))))-IF(AND(计算结果!B$21=0,G793=1),计算结果!B$16,0)</f>
        <v>6.841355525565973E-3</v>
      </c>
      <c r="I793" s="2">
        <f t="shared" ca="1" si="37"/>
        <v>6.5395005627531582</v>
      </c>
      <c r="J793" s="3">
        <f ca="1">1-I793/MAX(I$2:I793)</f>
        <v>0</v>
      </c>
      <c r="K793" s="21">
        <v>138.32</v>
      </c>
      <c r="L793" s="37">
        <v>4.3716999999999997</v>
      </c>
    </row>
    <row r="794" spans="1:12" hidden="1" x14ac:dyDescent="0.15">
      <c r="A794" s="1">
        <v>40275</v>
      </c>
      <c r="B794" s="16">
        <v>5.4162999999999997</v>
      </c>
      <c r="C794" s="3">
        <f t="shared" si="38"/>
        <v>8.3027719343968798E-3</v>
      </c>
      <c r="D794" s="3">
        <f>IFERROR(1-B794/MAX(B$2:B794),0)</f>
        <v>0</v>
      </c>
      <c r="E794" s="3">
        <f ca="1">IFERROR(B794/AVERAGE(OFFSET(B794,0,0,-计算结果!B$17,1))-1,B794/AVERAGE(OFFSET(B794,0,0,-ROW(),1))-1)</f>
        <v>0.569238019786936</v>
      </c>
      <c r="F794" s="4" t="str">
        <f ca="1">IF(MONTH(A794)&lt;&gt;MONTH(A795),IF(OR(AND(E794&lt;计算结果!B$18,E794&gt;计算结果!B$19),E794&lt;计算结果!B$20),"买","卖"),F793)</f>
        <v>买</v>
      </c>
      <c r="G794" s="4" t="str">
        <f t="shared" ca="1" si="36"/>
        <v/>
      </c>
      <c r="H794" s="3">
        <f ca="1">IF(F793="买",B794/B793-1,计算结果!B$21*(计算结果!B$22*(B794/B793-1)+(1-计算结果!B$22)*(K794/K793-1-IF(G794=1,计算结果!B$16,0))))-IF(AND(计算结果!B$21=0,G794=1),计算结果!B$16,0)</f>
        <v>8.3027719343968798E-3</v>
      </c>
      <c r="I794" s="2">
        <f t="shared" ca="1" si="37"/>
        <v>6.5937965444905577</v>
      </c>
      <c r="J794" s="3">
        <f ca="1">1-I794/MAX(I$2:I794)</f>
        <v>0</v>
      </c>
      <c r="K794" s="21">
        <v>138.26</v>
      </c>
      <c r="L794" s="37">
        <v>4.4162999999999997</v>
      </c>
    </row>
    <row r="795" spans="1:12" hidden="1" x14ac:dyDescent="0.15">
      <c r="A795" s="1">
        <v>40276</v>
      </c>
      <c r="B795" s="16">
        <v>5.3826999999999998</v>
      </c>
      <c r="C795" s="3">
        <f t="shared" si="38"/>
        <v>-6.2034968520945366E-3</v>
      </c>
      <c r="D795" s="3">
        <f>IFERROR(1-B795/MAX(B$2:B795),0)</f>
        <v>6.2034968520945366E-3</v>
      </c>
      <c r="E795" s="3">
        <f ca="1">IFERROR(B795/AVERAGE(OFFSET(B795,0,0,-计算结果!B$17,1))-1,B795/AVERAGE(OFFSET(B795,0,0,-ROW(),1))-1)</f>
        <v>0.55347251847257106</v>
      </c>
      <c r="F795" s="4" t="str">
        <f ca="1">IF(MONTH(A795)&lt;&gt;MONTH(A796),IF(OR(AND(E795&lt;计算结果!B$18,E795&gt;计算结果!B$19),E795&lt;计算结果!B$20),"买","卖"),F794)</f>
        <v>买</v>
      </c>
      <c r="G795" s="4" t="str">
        <f t="shared" ca="1" si="36"/>
        <v/>
      </c>
      <c r="H795" s="3">
        <f ca="1">IF(F794="买",B795/B794-1,计算结果!B$21*(计算结果!B$22*(B795/B794-1)+(1-计算结果!B$22)*(K795/K794-1-IF(G795=1,计算结果!B$16,0))))-IF(AND(计算结果!B$21=0,G795=1),计算结果!B$16,0)</f>
        <v>-6.2034968520945366E-3</v>
      </c>
      <c r="I795" s="2">
        <f t="shared" ca="1" si="37"/>
        <v>6.5528919483834587</v>
      </c>
      <c r="J795" s="3">
        <f ca="1">1-I795/MAX(I$2:I795)</f>
        <v>6.2034968520945366E-3</v>
      </c>
      <c r="K795" s="21">
        <v>138.30000000000001</v>
      </c>
      <c r="L795" s="37">
        <v>4.3826999999999998</v>
      </c>
    </row>
    <row r="796" spans="1:12" hidden="1" x14ac:dyDescent="0.15">
      <c r="A796" s="1">
        <v>40277</v>
      </c>
      <c r="B796" s="16">
        <v>5.4188000000000001</v>
      </c>
      <c r="C796" s="3">
        <f t="shared" si="38"/>
        <v>6.7066713731027683E-3</v>
      </c>
      <c r="D796" s="3">
        <f>IFERROR(1-B796/MAX(B$2:B796),0)</f>
        <v>0</v>
      </c>
      <c r="E796" s="3">
        <f ca="1">IFERROR(B796/AVERAGE(OFFSET(B796,0,0,-计算结果!B$17,1))-1,B796/AVERAGE(OFFSET(B796,0,0,-ROW(),1))-1)</f>
        <v>0.55798203355610321</v>
      </c>
      <c r="F796" s="4" t="str">
        <f ca="1">IF(MONTH(A796)&lt;&gt;MONTH(A797),IF(OR(AND(E796&lt;计算结果!B$18,E796&gt;计算结果!B$19),E796&lt;计算结果!B$20),"买","卖"),F795)</f>
        <v>买</v>
      </c>
      <c r="G796" s="4" t="str">
        <f t="shared" ca="1" si="36"/>
        <v/>
      </c>
      <c r="H796" s="3">
        <f ca="1">IF(F795="买",B796/B795-1,计算结果!B$21*(计算结果!B$22*(B796/B795-1)+(1-计算结果!B$22)*(K796/K795-1-IF(G796=1,计算结果!B$16,0))))-IF(AND(计算结果!B$21=0,G796=1),计算结果!B$16,0)</f>
        <v>6.7066713731027683E-3</v>
      </c>
      <c r="I796" s="2">
        <f t="shared" ca="1" si="37"/>
        <v>6.5968400412247172</v>
      </c>
      <c r="J796" s="3">
        <f ca="1">1-I796/MAX(I$2:I796)</f>
        <v>0</v>
      </c>
      <c r="K796" s="21">
        <v>138.29</v>
      </c>
      <c r="L796" s="37">
        <v>4.4188000000000001</v>
      </c>
    </row>
    <row r="797" spans="1:12" hidden="1" x14ac:dyDescent="0.15">
      <c r="A797" s="1">
        <v>40280</v>
      </c>
      <c r="B797" s="16">
        <v>5.4279000000000002</v>
      </c>
      <c r="C797" s="3">
        <f t="shared" si="38"/>
        <v>1.6793385989517517E-3</v>
      </c>
      <c r="D797" s="3">
        <f>IFERROR(1-B797/MAX(B$2:B797),0)</f>
        <v>0</v>
      </c>
      <c r="E797" s="3">
        <f ca="1">IFERROR(B797/AVERAGE(OFFSET(B797,0,0,-计算结果!B$17,1))-1,B797/AVERAGE(OFFSET(B797,0,0,-ROW(),1))-1)</f>
        <v>0.55474207934830244</v>
      </c>
      <c r="F797" s="4" t="str">
        <f ca="1">IF(MONTH(A797)&lt;&gt;MONTH(A798),IF(OR(AND(E797&lt;计算结果!B$18,E797&gt;计算结果!B$19),E797&lt;计算结果!B$20),"买","卖"),F796)</f>
        <v>买</v>
      </c>
      <c r="G797" s="4" t="str">
        <f t="shared" ca="1" si="36"/>
        <v/>
      </c>
      <c r="H797" s="3">
        <f ca="1">IF(F796="买",B797/B796-1,计算结果!B$21*(计算结果!B$22*(B797/B796-1)+(1-计算结果!B$22)*(K797/K796-1-IF(G797=1,计算结果!B$16,0))))-IF(AND(计算结果!B$21=0,G797=1),计算结果!B$16,0)</f>
        <v>1.6793385989517517E-3</v>
      </c>
      <c r="I797" s="2">
        <f t="shared" ca="1" si="37"/>
        <v>6.6079183693370567</v>
      </c>
      <c r="J797" s="3">
        <f ca="1">1-I797/MAX(I$2:I797)</f>
        <v>0</v>
      </c>
      <c r="K797" s="21">
        <v>138.18</v>
      </c>
      <c r="L797" s="37">
        <v>4.4279000000000002</v>
      </c>
    </row>
    <row r="798" spans="1:12" hidden="1" x14ac:dyDescent="0.15">
      <c r="A798" s="1">
        <v>40281</v>
      </c>
      <c r="B798" s="16">
        <v>5.2541000000000002</v>
      </c>
      <c r="C798" s="3">
        <f t="shared" si="38"/>
        <v>-3.2019749811160847E-2</v>
      </c>
      <c r="D798" s="3">
        <f>IFERROR(1-B798/MAX(B$2:B798),0)</f>
        <v>3.2019749811160847E-2</v>
      </c>
      <c r="E798" s="3">
        <f ca="1">IFERROR(B798/AVERAGE(OFFSET(B798,0,0,-计算结果!B$17,1))-1,B798/AVERAGE(OFFSET(B798,0,0,-ROW(),1))-1)</f>
        <v>0.49962879454901477</v>
      </c>
      <c r="F798" s="4" t="str">
        <f ca="1">IF(MONTH(A798)&lt;&gt;MONTH(A799),IF(OR(AND(E798&lt;计算结果!B$18,E798&gt;计算结果!B$19),E798&lt;计算结果!B$20),"买","卖"),F797)</f>
        <v>买</v>
      </c>
      <c r="G798" s="4" t="str">
        <f t="shared" ca="1" si="36"/>
        <v/>
      </c>
      <c r="H798" s="3">
        <f ca="1">IF(F797="买",B798/B797-1,计算结果!B$21*(计算结果!B$22*(B798/B797-1)+(1-计算结果!B$22)*(K798/K797-1-IF(G798=1,计算结果!B$16,0))))-IF(AND(计算结果!B$21=0,G798=1),计算结果!B$16,0)</f>
        <v>-3.2019749811160847E-2</v>
      </c>
      <c r="I798" s="2">
        <f t="shared" ca="1" si="37"/>
        <v>6.3963344763783105</v>
      </c>
      <c r="J798" s="3">
        <f ca="1">1-I798/MAX(I$2:I798)</f>
        <v>3.2019749811160736E-2</v>
      </c>
      <c r="K798" s="21">
        <v>138.22999999999999</v>
      </c>
      <c r="L798" s="37">
        <v>4.2541000000000002</v>
      </c>
    </row>
    <row r="799" spans="1:12" hidden="1" x14ac:dyDescent="0.15">
      <c r="A799" s="1">
        <v>40282</v>
      </c>
      <c r="B799" s="16">
        <v>5.3015999999999996</v>
      </c>
      <c r="C799" s="3">
        <f t="shared" si="38"/>
        <v>9.040558801697518E-3</v>
      </c>
      <c r="D799" s="3">
        <f>IFERROR(1-B799/MAX(B$2:B799),0)</f>
        <v>2.3268667440446644E-2</v>
      </c>
      <c r="E799" s="3">
        <f ca="1">IFERROR(B799/AVERAGE(OFFSET(B799,0,0,-计算结果!B$17,1))-1,B799/AVERAGE(OFFSET(B799,0,0,-ROW(),1))-1)</f>
        <v>0.50765829900259152</v>
      </c>
      <c r="F799" s="4" t="str">
        <f ca="1">IF(MONTH(A799)&lt;&gt;MONTH(A800),IF(OR(AND(E799&lt;计算结果!B$18,E799&gt;计算结果!B$19),E799&lt;计算结果!B$20),"买","卖"),F798)</f>
        <v>买</v>
      </c>
      <c r="G799" s="4" t="str">
        <f t="shared" ca="1" si="36"/>
        <v/>
      </c>
      <c r="H799" s="3">
        <f ca="1">IF(F798="买",B799/B798-1,计算结果!B$21*(计算结果!B$22*(B799/B798-1)+(1-计算结果!B$22)*(K799/K798-1-IF(G799=1,计算结果!B$16,0))))-IF(AND(计算结果!B$21=0,G799=1),计算结果!B$16,0)</f>
        <v>9.040558801697518E-3</v>
      </c>
      <c r="I799" s="2">
        <f t="shared" ca="1" si="37"/>
        <v>6.4541609143273337</v>
      </c>
      <c r="J799" s="3">
        <f ca="1">1-I799/MAX(I$2:I799)</f>
        <v>2.3268667440446755E-2</v>
      </c>
      <c r="K799" s="21">
        <v>138.22</v>
      </c>
      <c r="L799" s="37">
        <v>4.3015999999999996</v>
      </c>
    </row>
    <row r="800" spans="1:12" hidden="1" x14ac:dyDescent="0.15">
      <c r="A800" s="1">
        <v>40283</v>
      </c>
      <c r="B800" s="16">
        <v>5.3014999999999999</v>
      </c>
      <c r="C800" s="3">
        <f t="shared" si="38"/>
        <v>-1.8862230270033642E-5</v>
      </c>
      <c r="D800" s="3">
        <f>IFERROR(1-B800/MAX(B$2:B800),0)</f>
        <v>2.3287090771753394E-2</v>
      </c>
      <c r="E800" s="3">
        <f ca="1">IFERROR(B800/AVERAGE(OFFSET(B800,0,0,-计算结果!B$17,1))-1,B800/AVERAGE(OFFSET(B800,0,0,-ROW(),1))-1)</f>
        <v>0.50221916056320093</v>
      </c>
      <c r="F800" s="4" t="str">
        <f ca="1">IF(MONTH(A800)&lt;&gt;MONTH(A801),IF(OR(AND(E800&lt;计算结果!B$18,E800&gt;计算结果!B$19),E800&lt;计算结果!B$20),"买","卖"),F799)</f>
        <v>买</v>
      </c>
      <c r="G800" s="4" t="str">
        <f t="shared" ref="G800:G863" ca="1" si="39">IF(F799&lt;&gt;F800,1,"")</f>
        <v/>
      </c>
      <c r="H800" s="3">
        <f ca="1">IF(F799="买",B800/B799-1,计算结果!B$21*(计算结果!B$22*(B800/B799-1)+(1-计算结果!B$22)*(K800/K799-1-IF(G800=1,计算结果!B$16,0))))-IF(AND(计算结果!B$21=0,G800=1),计算结果!B$16,0)</f>
        <v>-1.8862230270033642E-5</v>
      </c>
      <c r="I800" s="2">
        <f t="shared" ref="I800:I863" ca="1" si="40">IFERROR(I799*(1+H800),I799)</f>
        <v>6.4540391744579679</v>
      </c>
      <c r="J800" s="3">
        <f ca="1">1-I800/MAX(I$2:I800)</f>
        <v>2.3287090771753394E-2</v>
      </c>
      <c r="K800" s="21">
        <v>138.33000000000001</v>
      </c>
      <c r="L800" s="37">
        <v>4.3014999999999999</v>
      </c>
    </row>
    <row r="801" spans="1:12" hidden="1" x14ac:dyDescent="0.15">
      <c r="A801" s="1">
        <v>40284</v>
      </c>
      <c r="B801" s="16">
        <v>5.3010000000000002</v>
      </c>
      <c r="C801" s="3">
        <f t="shared" si="38"/>
        <v>-9.4312930302709042E-5</v>
      </c>
      <c r="D801" s="3">
        <f>IFERROR(1-B801/MAX(B$2:B801),0)</f>
        <v>2.3379207428287141E-2</v>
      </c>
      <c r="E801" s="3">
        <f ca="1">IFERROR(B801/AVERAGE(OFFSET(B801,0,0,-计算结果!B$17,1))-1,B801/AVERAGE(OFFSET(B801,0,0,-ROW(),1))-1)</f>
        <v>0.496714437463883</v>
      </c>
      <c r="F801" s="4" t="str">
        <f ca="1">IF(MONTH(A801)&lt;&gt;MONTH(A802),IF(OR(AND(E801&lt;计算结果!B$18,E801&gt;计算结果!B$19),E801&lt;计算结果!B$20),"买","卖"),F800)</f>
        <v>买</v>
      </c>
      <c r="G801" s="4" t="str">
        <f t="shared" ca="1" si="39"/>
        <v/>
      </c>
      <c r="H801" s="3">
        <f ca="1">IF(F800="买",B801/B800-1,计算结果!B$21*(计算结果!B$22*(B801/B800-1)+(1-计算结果!B$22)*(K801/K800-1-IF(G801=1,计算结果!B$16,0))))-IF(AND(计算结果!B$21=0,G801=1),计算结果!B$16,0)</f>
        <v>-9.4312930302709042E-5</v>
      </c>
      <c r="I801" s="2">
        <f t="shared" ca="1" si="40"/>
        <v>6.4534304751111362</v>
      </c>
      <c r="J801" s="3">
        <f ca="1">1-I801/MAX(I$2:I801)</f>
        <v>2.3379207428287252E-2</v>
      </c>
      <c r="K801" s="21">
        <v>138.41999999999999</v>
      </c>
      <c r="L801" s="37">
        <v>4.3010000000000002</v>
      </c>
    </row>
    <row r="802" spans="1:12" hidden="1" x14ac:dyDescent="0.15">
      <c r="A802" s="1">
        <v>40287</v>
      </c>
      <c r="B802" s="16">
        <v>5.0685000000000002</v>
      </c>
      <c r="C802" s="3">
        <f t="shared" si="38"/>
        <v>-4.3859649122807043E-2</v>
      </c>
      <c r="D802" s="3">
        <f>IFERROR(1-B802/MAX(B$2:B802),0)</f>
        <v>6.6213452716520238E-2</v>
      </c>
      <c r="E802" s="3">
        <f ca="1">IFERROR(B802/AVERAGE(OFFSET(B802,0,0,-计算结果!B$17,1))-1,B802/AVERAGE(OFFSET(B802,0,0,-ROW(),1))-1)</f>
        <v>0.42630544163830719</v>
      </c>
      <c r="F802" s="4" t="str">
        <f ca="1">IF(MONTH(A802)&lt;&gt;MONTH(A803),IF(OR(AND(E802&lt;计算结果!B$18,E802&gt;计算结果!B$19),E802&lt;计算结果!B$20),"买","卖"),F801)</f>
        <v>买</v>
      </c>
      <c r="G802" s="4" t="str">
        <f t="shared" ca="1" si="39"/>
        <v/>
      </c>
      <c r="H802" s="3">
        <f ca="1">IF(F801="买",B802/B801-1,计算结果!B$21*(计算结果!B$22*(B802/B801-1)+(1-计算结果!B$22)*(K802/K801-1-IF(G802=1,计算结果!B$16,0))))-IF(AND(计算结果!B$21=0,G802=1),计算结果!B$16,0)</f>
        <v>-4.3859649122807043E-2</v>
      </c>
      <c r="I802" s="2">
        <f t="shared" ca="1" si="40"/>
        <v>6.1703852788343321</v>
      </c>
      <c r="J802" s="3">
        <f ca="1">1-I802/MAX(I$2:I802)</f>
        <v>6.6213452716520238E-2</v>
      </c>
      <c r="K802" s="21">
        <v>138.51</v>
      </c>
      <c r="L802" s="37">
        <v>4.0685000000000002</v>
      </c>
    </row>
    <row r="803" spans="1:12" hidden="1" x14ac:dyDescent="0.15">
      <c r="A803" s="1">
        <v>40288</v>
      </c>
      <c r="B803" s="16">
        <v>5.0654000000000003</v>
      </c>
      <c r="C803" s="3">
        <f t="shared" si="38"/>
        <v>-6.1162079510701517E-4</v>
      </c>
      <c r="D803" s="3">
        <f>IFERROR(1-B803/MAX(B$2:B803),0)</f>
        <v>6.6784575987029915E-2</v>
      </c>
      <c r="E803" s="3">
        <f ca="1">IFERROR(B803/AVERAGE(OFFSET(B803,0,0,-计算结果!B$17,1))-1,B803/AVERAGE(OFFSET(B803,0,0,-ROW(),1))-1)</f>
        <v>0.42067119816213916</v>
      </c>
      <c r="F803" s="4" t="str">
        <f ca="1">IF(MONTH(A803)&lt;&gt;MONTH(A804),IF(OR(AND(E803&lt;计算结果!B$18,E803&gt;计算结果!B$19),E803&lt;计算结果!B$20),"买","卖"),F802)</f>
        <v>买</v>
      </c>
      <c r="G803" s="4" t="str">
        <f t="shared" ca="1" si="39"/>
        <v/>
      </c>
      <c r="H803" s="3">
        <f ca="1">IF(F802="买",B803/B802-1,计算结果!B$21*(计算结果!B$22*(B803/B802-1)+(1-计算结果!B$22)*(K803/K802-1-IF(G803=1,计算结果!B$16,0))))-IF(AND(计算结果!B$21=0,G803=1),计算结果!B$16,0)</f>
        <v>-6.1162079510701517E-4</v>
      </c>
      <c r="I803" s="2">
        <f t="shared" ca="1" si="40"/>
        <v>6.1666113428839751</v>
      </c>
      <c r="J803" s="3">
        <f ca="1">1-I803/MAX(I$2:I803)</f>
        <v>6.6784575987029915E-2</v>
      </c>
      <c r="K803" s="21">
        <v>138.56</v>
      </c>
      <c r="L803" s="37">
        <v>4.0654000000000003</v>
      </c>
    </row>
    <row r="804" spans="1:12" hidden="1" x14ac:dyDescent="0.15">
      <c r="A804" s="1">
        <v>40289</v>
      </c>
      <c r="B804" s="16">
        <v>5.1928000000000001</v>
      </c>
      <c r="C804" s="3">
        <f t="shared" si="38"/>
        <v>2.515102459825469E-2</v>
      </c>
      <c r="D804" s="3">
        <f>IFERROR(1-B804/MAX(B$2:B804),0)</f>
        <v>4.3313251902209027E-2</v>
      </c>
      <c r="E804" s="3">
        <f ca="1">IFERROR(B804/AVERAGE(OFFSET(B804,0,0,-计算结果!B$17,1))-1,B804/AVERAGE(OFFSET(B804,0,0,-ROW(),1))-1)</f>
        <v>0.45141830099122093</v>
      </c>
      <c r="F804" s="4" t="str">
        <f ca="1">IF(MONTH(A804)&lt;&gt;MONTH(A805),IF(OR(AND(E804&lt;计算结果!B$18,E804&gt;计算结果!B$19),E804&lt;计算结果!B$20),"买","卖"),F803)</f>
        <v>买</v>
      </c>
      <c r="G804" s="4" t="str">
        <f t="shared" ca="1" si="39"/>
        <v/>
      </c>
      <c r="H804" s="3">
        <f ca="1">IF(F803="买",B804/B803-1,计算结果!B$21*(计算结果!B$22*(B804/B803-1)+(1-计算结果!B$22)*(K804/K803-1-IF(G804=1,计算结果!B$16,0))))-IF(AND(计算结果!B$21=0,G804=1),计算结果!B$16,0)</f>
        <v>2.515102459825469E-2</v>
      </c>
      <c r="I804" s="2">
        <f t="shared" ca="1" si="40"/>
        <v>6.3217079364567264</v>
      </c>
      <c r="J804" s="3">
        <f ca="1">1-I804/MAX(I$2:I804)</f>
        <v>4.3313251902209027E-2</v>
      </c>
      <c r="K804" s="21">
        <v>138.56</v>
      </c>
      <c r="L804" s="37">
        <v>4.1928000000000001</v>
      </c>
    </row>
    <row r="805" spans="1:12" hidden="1" x14ac:dyDescent="0.15">
      <c r="A805" s="1">
        <v>40290</v>
      </c>
      <c r="B805" s="16">
        <v>5.2380000000000004</v>
      </c>
      <c r="C805" s="3">
        <f t="shared" si="38"/>
        <v>8.7043598829148472E-3</v>
      </c>
      <c r="D805" s="3">
        <f>IFERROR(1-B805/MAX(B$2:B805),0)</f>
        <v>3.4985906151550283E-2</v>
      </c>
      <c r="E805" s="3">
        <f ca="1">IFERROR(B805/AVERAGE(OFFSET(B805,0,0,-计算结果!B$17,1))-1,B805/AVERAGE(OFFSET(B805,0,0,-ROW(),1))-1)</f>
        <v>0.45912804135898422</v>
      </c>
      <c r="F805" s="4" t="str">
        <f ca="1">IF(MONTH(A805)&lt;&gt;MONTH(A806),IF(OR(AND(E805&lt;计算结果!B$18,E805&gt;计算结果!B$19),E805&lt;计算结果!B$20),"买","卖"),F804)</f>
        <v>买</v>
      </c>
      <c r="G805" s="4" t="str">
        <f t="shared" ca="1" si="39"/>
        <v/>
      </c>
      <c r="H805" s="3">
        <f ca="1">IF(F804="买",B805/B804-1,计算结果!B$21*(计算结果!B$22*(B805/B804-1)+(1-计算结果!B$22)*(K805/K804-1-IF(G805=1,计算结果!B$16,0))))-IF(AND(计算结果!B$21=0,G805=1),计算结果!B$16,0)</f>
        <v>8.7043598829148472E-3</v>
      </c>
      <c r="I805" s="2">
        <f t="shared" ca="1" si="40"/>
        <v>6.3767343574103243</v>
      </c>
      <c r="J805" s="3">
        <f ca="1">1-I805/MAX(I$2:I805)</f>
        <v>3.4985906151550394E-2</v>
      </c>
      <c r="K805" s="21">
        <v>138.72</v>
      </c>
      <c r="L805" s="37">
        <v>4.2380000000000004</v>
      </c>
    </row>
    <row r="806" spans="1:12" hidden="1" x14ac:dyDescent="0.15">
      <c r="A806" s="1">
        <v>40291</v>
      </c>
      <c r="B806" s="16">
        <v>5.2401</v>
      </c>
      <c r="C806" s="3">
        <f t="shared" si="38"/>
        <v>4.0091638029782217E-4</v>
      </c>
      <c r="D806" s="3">
        <f>IFERROR(1-B806/MAX(B$2:B806),0)</f>
        <v>3.4599016194108212E-2</v>
      </c>
      <c r="E806" s="3">
        <f ca="1">IFERROR(B806/AVERAGE(OFFSET(B806,0,0,-计算结果!B$17,1))-1,B806/AVERAGE(OFFSET(B806,0,0,-ROW(),1))-1)</f>
        <v>0.45480234993189828</v>
      </c>
      <c r="F806" s="4" t="str">
        <f ca="1">IF(MONTH(A806)&lt;&gt;MONTH(A807),IF(OR(AND(E806&lt;计算结果!B$18,E806&gt;计算结果!B$19),E806&lt;计算结果!B$20),"买","卖"),F805)</f>
        <v>买</v>
      </c>
      <c r="G806" s="4" t="str">
        <f t="shared" ca="1" si="39"/>
        <v/>
      </c>
      <c r="H806" s="3">
        <f ca="1">IF(F805="买",B806/B805-1,计算结果!B$21*(计算结果!B$22*(B806/B805-1)+(1-计算结果!B$22)*(K806/K805-1-IF(G806=1,计算结果!B$16,0))))-IF(AND(计算结果!B$21=0,G806=1),计算结果!B$16,0)</f>
        <v>4.0091638029782217E-4</v>
      </c>
      <c r="I806" s="2">
        <f t="shared" ca="1" si="40"/>
        <v>6.3792908946670179</v>
      </c>
      <c r="J806" s="3">
        <f ca="1">1-I806/MAX(I$2:I806)</f>
        <v>3.4599016194108323E-2</v>
      </c>
      <c r="K806" s="21">
        <v>138.69999999999999</v>
      </c>
      <c r="L806" s="37">
        <v>4.2401</v>
      </c>
    </row>
    <row r="807" spans="1:12" hidden="1" x14ac:dyDescent="0.15">
      <c r="A807" s="1">
        <v>40294</v>
      </c>
      <c r="B807" s="16">
        <v>5.1657000000000002</v>
      </c>
      <c r="C807" s="3">
        <f t="shared" si="38"/>
        <v>-1.4198202324383069E-2</v>
      </c>
      <c r="D807" s="3">
        <f>IFERROR(1-B807/MAX(B$2:B807),0)</f>
        <v>4.830597468634279E-2</v>
      </c>
      <c r="E807" s="3">
        <f ca="1">IFERROR(B807/AVERAGE(OFFSET(B807,0,0,-计算结果!B$17,1))-1,B807/AVERAGE(OFFSET(B807,0,0,-ROW(),1))-1)</f>
        <v>0.42949883666216038</v>
      </c>
      <c r="F807" s="4" t="str">
        <f ca="1">IF(MONTH(A807)&lt;&gt;MONTH(A808),IF(OR(AND(E807&lt;计算结果!B$18,E807&gt;计算结果!B$19),E807&lt;计算结果!B$20),"买","卖"),F806)</f>
        <v>买</v>
      </c>
      <c r="G807" s="4" t="str">
        <f t="shared" ca="1" si="39"/>
        <v/>
      </c>
      <c r="H807" s="3">
        <f ca="1">IF(F806="买",B807/B806-1,计算结果!B$21*(计算结果!B$22*(B807/B806-1)+(1-计算结果!B$22)*(K807/K806-1-IF(G807=1,计算结果!B$16,0))))-IF(AND(计算结果!B$21=0,G807=1),计算结果!B$16,0)</f>
        <v>-1.4198202324383069E-2</v>
      </c>
      <c r="I807" s="2">
        <f t="shared" ca="1" si="40"/>
        <v>6.2887164318584405</v>
      </c>
      <c r="J807" s="3">
        <f ca="1">1-I807/MAX(I$2:I807)</f>
        <v>4.8305974686342901E-2</v>
      </c>
      <c r="K807" s="21">
        <v>138.99</v>
      </c>
      <c r="L807" s="37">
        <v>4.1657000000000002</v>
      </c>
    </row>
    <row r="808" spans="1:12" hidden="1" x14ac:dyDescent="0.15">
      <c r="A808" s="1">
        <v>40295</v>
      </c>
      <c r="B808" s="16">
        <v>4.9772999999999996</v>
      </c>
      <c r="C808" s="3">
        <f t="shared" si="38"/>
        <v>-3.6471339799059255E-2</v>
      </c>
      <c r="D808" s="3">
        <f>IFERROR(1-B808/MAX(B$2:B808),0)</f>
        <v>8.301553086829172E-2</v>
      </c>
      <c r="E808" s="3">
        <f ca="1">IFERROR(B808/AVERAGE(OFFSET(B808,0,0,-计算结果!B$17,1))-1,B808/AVERAGE(OFFSET(B808,0,0,-ROW(),1))-1)</f>
        <v>0.37317538665648109</v>
      </c>
      <c r="F808" s="4" t="str">
        <f ca="1">IF(MONTH(A808)&lt;&gt;MONTH(A809),IF(OR(AND(E808&lt;计算结果!B$18,E808&gt;计算结果!B$19),E808&lt;计算结果!B$20),"买","卖"),F807)</f>
        <v>买</v>
      </c>
      <c r="G808" s="4" t="str">
        <f t="shared" ca="1" si="39"/>
        <v/>
      </c>
      <c r="H808" s="3">
        <f ca="1">IF(F807="买",B808/B807-1,计算结果!B$21*(计算结果!B$22*(B808/B807-1)+(1-计算结果!B$22)*(K808/K807-1-IF(G808=1,计算结果!B$16,0))))-IF(AND(计算结果!B$21=0,G808=1),计算结果!B$16,0)</f>
        <v>-3.6471339799059255E-2</v>
      </c>
      <c r="I808" s="2">
        <f t="shared" ca="1" si="40"/>
        <v>6.0593585179722043</v>
      </c>
      <c r="J808" s="3">
        <f ca="1">1-I808/MAX(I$2:I808)</f>
        <v>8.301553086829172E-2</v>
      </c>
      <c r="K808" s="21">
        <v>139.06</v>
      </c>
      <c r="L808" s="37">
        <v>3.9773000000000001</v>
      </c>
    </row>
    <row r="809" spans="1:12" hidden="1" x14ac:dyDescent="0.15">
      <c r="A809" s="1">
        <v>40296</v>
      </c>
      <c r="B809" s="16">
        <v>4.9726999999999997</v>
      </c>
      <c r="C809" s="3">
        <f t="shared" si="38"/>
        <v>-9.2419584915515163E-4</v>
      </c>
      <c r="D809" s="3">
        <f>IFERROR(1-B809/MAX(B$2:B809),0)</f>
        <v>8.3863004108402972E-2</v>
      </c>
      <c r="E809" s="3">
        <f ca="1">IFERROR(B809/AVERAGE(OFFSET(B809,0,0,-计算结果!B$17,1))-1,B809/AVERAGE(OFFSET(B809,0,0,-ROW(),1))-1)</f>
        <v>0.36777847968379351</v>
      </c>
      <c r="F809" s="4" t="str">
        <f ca="1">IF(MONTH(A809)&lt;&gt;MONTH(A810),IF(OR(AND(E809&lt;计算结果!B$18,E809&gt;计算结果!B$19),E809&lt;计算结果!B$20),"买","卖"),F808)</f>
        <v>买</v>
      </c>
      <c r="G809" s="4" t="str">
        <f t="shared" ca="1" si="39"/>
        <v/>
      </c>
      <c r="H809" s="3">
        <f ca="1">IF(F808="买",B809/B808-1,计算结果!B$21*(计算结果!B$22*(B809/B808-1)+(1-计算结果!B$22)*(K809/K808-1-IF(G809=1,计算结果!B$16,0))))-IF(AND(计算结果!B$21=0,G809=1),计算结果!B$16,0)</f>
        <v>-9.2419584915515163E-4</v>
      </c>
      <c r="I809" s="2">
        <f t="shared" ca="1" si="40"/>
        <v>6.0537584839813512</v>
      </c>
      <c r="J809" s="3">
        <f ca="1">1-I809/MAX(I$2:I809)</f>
        <v>8.3863004108403083E-2</v>
      </c>
      <c r="K809" s="21">
        <v>139.24</v>
      </c>
      <c r="L809" s="37">
        <v>3.9727000000000001</v>
      </c>
    </row>
    <row r="810" spans="1:12" hidden="1" x14ac:dyDescent="0.15">
      <c r="A810" s="1">
        <v>40297</v>
      </c>
      <c r="B810" s="16">
        <v>4.8738000000000001</v>
      </c>
      <c r="C810" s="3">
        <f t="shared" si="38"/>
        <v>-1.9888591710740533E-2</v>
      </c>
      <c r="D810" s="3">
        <f>IFERROR(1-B810/MAX(B$2:B810),0)</f>
        <v>0.10208367877079538</v>
      </c>
      <c r="E810" s="3">
        <f ca="1">IFERROR(B810/AVERAGE(OFFSET(B810,0,0,-计算结果!B$17,1))-1,B810/AVERAGE(OFFSET(B810,0,0,-ROW(),1))-1)</f>
        <v>0.33666896364543542</v>
      </c>
      <c r="F810" s="4" t="str">
        <f ca="1">IF(MONTH(A810)&lt;&gt;MONTH(A811),IF(OR(AND(E810&lt;计算结果!B$18,E810&gt;计算结果!B$19),E810&lt;计算结果!B$20),"买","卖"),F809)</f>
        <v>买</v>
      </c>
      <c r="G810" s="4" t="str">
        <f t="shared" ca="1" si="39"/>
        <v/>
      </c>
      <c r="H810" s="3">
        <f ca="1">IF(F809="买",B810/B809-1,计算结果!B$21*(计算结果!B$22*(B810/B809-1)+(1-计算结果!B$22)*(K810/K809-1-IF(G810=1,计算结果!B$16,0))))-IF(AND(计算结果!B$21=0,G810=1),计算结果!B$16,0)</f>
        <v>-1.9888591710740533E-2</v>
      </c>
      <c r="I810" s="2">
        <f t="shared" ca="1" si="40"/>
        <v>5.9333577531780142</v>
      </c>
      <c r="J810" s="3">
        <f ca="1">1-I810/MAX(I$2:I810)</f>
        <v>0.10208367877079538</v>
      </c>
      <c r="K810" s="21">
        <v>139.38</v>
      </c>
      <c r="L810" s="37">
        <v>3.8738000000000001</v>
      </c>
    </row>
    <row r="811" spans="1:12" hidden="1" x14ac:dyDescent="0.15">
      <c r="A811" s="1">
        <v>40298</v>
      </c>
      <c r="B811" s="16">
        <v>4.6990999999999996</v>
      </c>
      <c r="C811" s="3">
        <f t="shared" si="38"/>
        <v>-3.5844720751774917E-2</v>
      </c>
      <c r="D811" s="3">
        <f>IFERROR(1-B811/MAX(B$2:B811),0)</f>
        <v>0.1342692385637172</v>
      </c>
      <c r="E811" s="3">
        <f ca="1">IFERROR(B811/AVERAGE(OFFSET(B811,0,0,-计算结果!B$17,1))-1,B811/AVERAGE(OFFSET(B811,0,0,-ROW(),1))-1)</f>
        <v>0.28520349204702722</v>
      </c>
      <c r="F811" s="4" t="str">
        <f ca="1">IF(MONTH(A811)&lt;&gt;MONTH(A812),IF(OR(AND(E811&lt;计算结果!B$18,E811&gt;计算结果!B$19),E811&lt;计算结果!B$20),"买","卖"),F810)</f>
        <v>买</v>
      </c>
      <c r="G811" s="4" t="str">
        <f t="shared" ca="1" si="39"/>
        <v/>
      </c>
      <c r="H811" s="3">
        <f ca="1">IF(F810="买",B811/B810-1,计算结果!B$21*(计算结果!B$22*(B811/B810-1)+(1-计算结果!B$22)*(K811/K810-1-IF(G811=1,计算结果!B$16,0))))-IF(AND(计算结果!B$21=0,G811=1),计算结果!B$16,0)</f>
        <v>-3.5844720751774917E-2</v>
      </c>
      <c r="I811" s="2">
        <f t="shared" ca="1" si="40"/>
        <v>5.7206782013949695</v>
      </c>
      <c r="J811" s="3">
        <f ca="1">1-I811/MAX(I$2:I811)</f>
        <v>0.13426923856371731</v>
      </c>
      <c r="K811" s="21">
        <v>139.46</v>
      </c>
      <c r="L811" s="37">
        <v>3.6991000000000001</v>
      </c>
    </row>
    <row r="812" spans="1:12" hidden="1" x14ac:dyDescent="0.15">
      <c r="A812" s="1">
        <v>40302</v>
      </c>
      <c r="B812" s="16">
        <v>4.6316000000000006</v>
      </c>
      <c r="C812" s="3">
        <f t="shared" si="38"/>
        <v>-1.436445276755105E-2</v>
      </c>
      <c r="D812" s="3">
        <f>IFERROR(1-B812/MAX(B$2:B812),0)</f>
        <v>0.14670498719578462</v>
      </c>
      <c r="E812" s="3">
        <f ca="1">IFERROR(B812/AVERAGE(OFFSET(B812,0,0,-计算结果!B$17,1))-1,B812/AVERAGE(OFFSET(B812,0,0,-ROW(),1))-1)</f>
        <v>0.26343699818688027</v>
      </c>
      <c r="F812" s="4" t="str">
        <f ca="1">IF(MONTH(A812)&lt;&gt;MONTH(A813),IF(OR(AND(E812&lt;计算结果!B$18,E812&gt;计算结果!B$19),E812&lt;计算结果!B$20),"买","卖"),F811)</f>
        <v>买</v>
      </c>
      <c r="G812" s="4" t="str">
        <f t="shared" ca="1" si="39"/>
        <v/>
      </c>
      <c r="H812" s="3">
        <f ca="1">IF(F811="买",B812/B811-1,计算结果!B$21*(计算结果!B$22*(B812/B811-1)+(1-计算结果!B$22)*(K812/K811-1-IF(G812=1,计算结果!B$16,0))))-IF(AND(计算结果!B$21=0,G812=1),计算结果!B$16,0)</f>
        <v>-1.436445276755105E-2</v>
      </c>
      <c r="I812" s="2">
        <f t="shared" ca="1" si="40"/>
        <v>5.6385037895726722</v>
      </c>
      <c r="J812" s="3">
        <f ca="1">1-I812/MAX(I$2:I812)</f>
        <v>0.14670498719578484</v>
      </c>
      <c r="K812" s="21">
        <v>139.63999999999999</v>
      </c>
      <c r="L812" s="37">
        <v>3.6316000000000002</v>
      </c>
    </row>
    <row r="813" spans="1:12" hidden="1" x14ac:dyDescent="0.15">
      <c r="A813" s="1">
        <v>40303</v>
      </c>
      <c r="B813" s="16">
        <v>4.7925000000000004</v>
      </c>
      <c r="C813" s="3">
        <f t="shared" si="38"/>
        <v>3.4739614819932596E-2</v>
      </c>
      <c r="D813" s="3">
        <f>IFERROR(1-B813/MAX(B$2:B813),0)</f>
        <v>0.11706184712319678</v>
      </c>
      <c r="E813" s="3">
        <f ca="1">IFERROR(B813/AVERAGE(OFFSET(B813,0,0,-计算结果!B$17,1))-1,B813/AVERAGE(OFFSET(B813,0,0,-ROW(),1))-1)</f>
        <v>0.30374487295445851</v>
      </c>
      <c r="F813" s="4" t="str">
        <f ca="1">IF(MONTH(A813)&lt;&gt;MONTH(A814),IF(OR(AND(E813&lt;计算结果!B$18,E813&gt;计算结果!B$19),E813&lt;计算结果!B$20),"买","卖"),F812)</f>
        <v>买</v>
      </c>
      <c r="G813" s="4" t="str">
        <f t="shared" ca="1" si="39"/>
        <v/>
      </c>
      <c r="H813" s="3">
        <f ca="1">IF(F812="买",B813/B812-1,计算结果!B$21*(计算结果!B$22*(B813/B812-1)+(1-计算结果!B$22)*(K813/K812-1-IF(G813=1,计算结果!B$16,0))))-IF(AND(计算结果!B$21=0,G813=1),计算结果!B$16,0)</f>
        <v>3.4739614819932596E-2</v>
      </c>
      <c r="I813" s="2">
        <f t="shared" ca="1" si="40"/>
        <v>5.8343832393831567</v>
      </c>
      <c r="J813" s="3">
        <f ca="1">1-I813/MAX(I$2:I813)</f>
        <v>0.117061847123197</v>
      </c>
      <c r="K813" s="21">
        <v>139.66999999999999</v>
      </c>
      <c r="L813" s="37">
        <v>3.7925</v>
      </c>
    </row>
    <row r="814" spans="1:12" hidden="1" x14ac:dyDescent="0.15">
      <c r="A814" s="1">
        <v>40304</v>
      </c>
      <c r="B814" s="16">
        <v>4.6467999999999998</v>
      </c>
      <c r="C814" s="3">
        <f t="shared" si="38"/>
        <v>-3.0401669274908838E-2</v>
      </c>
      <c r="D814" s="3">
        <f>IFERROR(1-B814/MAX(B$2:B814),0)</f>
        <v>0.14390464083715626</v>
      </c>
      <c r="E814" s="3">
        <f ca="1">IFERROR(B814/AVERAGE(OFFSET(B814,0,0,-计算结果!B$17,1))-1,B814/AVERAGE(OFFSET(B814,0,0,-ROW(),1))-1)</f>
        <v>0.2608794970053212</v>
      </c>
      <c r="F814" s="4" t="str">
        <f ca="1">IF(MONTH(A814)&lt;&gt;MONTH(A815),IF(OR(AND(E814&lt;计算结果!B$18,E814&gt;计算结果!B$19),E814&lt;计算结果!B$20),"买","卖"),F813)</f>
        <v>买</v>
      </c>
      <c r="G814" s="4" t="str">
        <f t="shared" ca="1" si="39"/>
        <v/>
      </c>
      <c r="H814" s="3">
        <f ca="1">IF(F813="买",B814/B813-1,计算结果!B$21*(计算结果!B$22*(B814/B813-1)+(1-计算结果!B$22)*(K814/K813-1-IF(G814=1,计算结果!B$16,0))))-IF(AND(计算结果!B$21=0,G814=1),计算结果!B$16,0)</f>
        <v>-3.0401669274908838E-2</v>
      </c>
      <c r="I814" s="2">
        <f t="shared" ca="1" si="40"/>
        <v>5.657008249716359</v>
      </c>
      <c r="J814" s="3">
        <f ca="1">1-I814/MAX(I$2:I814)</f>
        <v>0.14390464083715648</v>
      </c>
      <c r="K814" s="21">
        <v>139.69999999999999</v>
      </c>
      <c r="L814" s="37">
        <v>3.6467999999999998</v>
      </c>
    </row>
    <row r="815" spans="1:12" hidden="1" x14ac:dyDescent="0.15">
      <c r="A815" s="1">
        <v>40305</v>
      </c>
      <c r="B815" s="16">
        <v>4.6000999999999994</v>
      </c>
      <c r="C815" s="3">
        <f t="shared" si="38"/>
        <v>-1.0049926831367961E-2</v>
      </c>
      <c r="D815" s="3">
        <f>IFERROR(1-B815/MAX(B$2:B815),0)</f>
        <v>0.15250833655741647</v>
      </c>
      <c r="E815" s="3">
        <f ca="1">IFERROR(B815/AVERAGE(OFFSET(B815,0,0,-计算结果!B$17,1))-1,B815/AVERAGE(OFFSET(B815,0,0,-ROW(),1))-1)</f>
        <v>0.24509154381679599</v>
      </c>
      <c r="F815" s="4" t="str">
        <f ca="1">IF(MONTH(A815)&lt;&gt;MONTH(A816),IF(OR(AND(E815&lt;计算结果!B$18,E815&gt;计算结果!B$19),E815&lt;计算结果!B$20),"买","卖"),F814)</f>
        <v>买</v>
      </c>
      <c r="G815" s="4" t="str">
        <f t="shared" ca="1" si="39"/>
        <v/>
      </c>
      <c r="H815" s="3">
        <f ca="1">IF(F814="买",B815/B814-1,计算结果!B$21*(计算结果!B$22*(B815/B814-1)+(1-计算结果!B$22)*(K815/K814-1-IF(G815=1,计算结果!B$16,0))))-IF(AND(计算结果!B$21=0,G815=1),计算结果!B$16,0)</f>
        <v>-1.0049926831367961E-2</v>
      </c>
      <c r="I815" s="2">
        <f t="shared" ca="1" si="40"/>
        <v>5.6001557307222649</v>
      </c>
      <c r="J815" s="3">
        <f ca="1">1-I815/MAX(I$2:I815)</f>
        <v>0.15250833655741669</v>
      </c>
      <c r="K815" s="21">
        <v>139.88999999999999</v>
      </c>
      <c r="L815" s="37">
        <v>3.6000999999999999</v>
      </c>
    </row>
    <row r="816" spans="1:12" hidden="1" x14ac:dyDescent="0.15">
      <c r="A816" s="1">
        <v>40308</v>
      </c>
      <c r="B816" s="16">
        <v>4.5945</v>
      </c>
      <c r="C816" s="3">
        <f t="shared" si="38"/>
        <v>-1.2173648398946524E-3</v>
      </c>
      <c r="D816" s="3">
        <f>IFERROR(1-B816/MAX(B$2:B816),0)</f>
        <v>0.15354004311059533</v>
      </c>
      <c r="E816" s="3">
        <f ca="1">IFERROR(B816/AVERAGE(OFFSET(B816,0,0,-计算结果!B$17,1))-1,B816/AVERAGE(OFFSET(B816,0,0,-ROW(),1))-1)</f>
        <v>0.24051847345172561</v>
      </c>
      <c r="F816" s="4" t="str">
        <f ca="1">IF(MONTH(A816)&lt;&gt;MONTH(A817),IF(OR(AND(E816&lt;计算结果!B$18,E816&gt;计算结果!B$19),E816&lt;计算结果!B$20),"买","卖"),F815)</f>
        <v>买</v>
      </c>
      <c r="G816" s="4" t="str">
        <f t="shared" ca="1" si="39"/>
        <v/>
      </c>
      <c r="H816" s="3">
        <f ca="1">IF(F815="买",B816/B815-1,计算结果!B$21*(计算结果!B$22*(B816/B815-1)+(1-计算结果!B$22)*(K816/K815-1-IF(G816=1,计算结果!B$16,0))))-IF(AND(计算结果!B$21=0,G816=1),计算结果!B$16,0)</f>
        <v>-1.2173648398946524E-3</v>
      </c>
      <c r="I816" s="2">
        <f t="shared" ca="1" si="40"/>
        <v>5.5933382980377493</v>
      </c>
      <c r="J816" s="3">
        <f ca="1">1-I816/MAX(I$2:I816)</f>
        <v>0.15354004311059544</v>
      </c>
      <c r="K816" s="21">
        <v>140.03</v>
      </c>
      <c r="L816" s="37">
        <v>3.5945</v>
      </c>
    </row>
    <row r="817" spans="1:12" hidden="1" x14ac:dyDescent="0.15">
      <c r="A817" s="1">
        <v>40309</v>
      </c>
      <c r="B817" s="16">
        <v>4.4824999999999999</v>
      </c>
      <c r="C817" s="3">
        <f t="shared" si="38"/>
        <v>-2.437697246708026E-2</v>
      </c>
      <c r="D817" s="3">
        <f>IFERROR(1-B817/MAX(B$2:B817),0)</f>
        <v>0.17417417417417425</v>
      </c>
      <c r="E817" s="3">
        <f ca="1">IFERROR(B817/AVERAGE(OFFSET(B817,0,0,-计算结果!B$17,1))-1,B817/AVERAGE(OFFSET(B817,0,0,-ROW(),1))-1)</f>
        <v>0.20744378581103029</v>
      </c>
      <c r="F817" s="4" t="str">
        <f ca="1">IF(MONTH(A817)&lt;&gt;MONTH(A818),IF(OR(AND(E817&lt;计算结果!B$18,E817&gt;计算结果!B$19),E817&lt;计算结果!B$20),"买","卖"),F816)</f>
        <v>买</v>
      </c>
      <c r="G817" s="4" t="str">
        <f t="shared" ca="1" si="39"/>
        <v/>
      </c>
      <c r="H817" s="3">
        <f ca="1">IF(F816="买",B817/B816-1,计算结果!B$21*(计算结果!B$22*(B817/B816-1)+(1-计算结果!B$22)*(K817/K816-1-IF(G817=1,计算结果!B$16,0))))-IF(AND(计算结果!B$21=0,G817=1),计算结果!B$16,0)</f>
        <v>-2.437697246708026E-2</v>
      </c>
      <c r="I817" s="2">
        <f t="shared" ca="1" si="40"/>
        <v>5.4569896443474173</v>
      </c>
      <c r="J817" s="3">
        <f ca="1">1-I817/MAX(I$2:I817)</f>
        <v>0.17417417417417447</v>
      </c>
      <c r="K817" s="21">
        <v>140.26</v>
      </c>
      <c r="L817" s="37">
        <v>3.4824999999999999</v>
      </c>
    </row>
    <row r="818" spans="1:12" hidden="1" x14ac:dyDescent="0.15">
      <c r="A818" s="1">
        <v>40310</v>
      </c>
      <c r="B818" s="16">
        <v>4.2957999999999998</v>
      </c>
      <c r="C818" s="3">
        <f t="shared" si="38"/>
        <v>-4.1650864472950411E-2</v>
      </c>
      <c r="D818" s="3">
        <f>IFERROR(1-B818/MAX(B$2:B818),0)</f>
        <v>0.20857053372390799</v>
      </c>
      <c r="E818" s="3">
        <f ca="1">IFERROR(B818/AVERAGE(OFFSET(B818,0,0,-计算结果!B$17,1))-1,B818/AVERAGE(OFFSET(B818,0,0,-ROW(),1))-1)</f>
        <v>0.15462894947387129</v>
      </c>
      <c r="F818" s="4" t="str">
        <f ca="1">IF(MONTH(A818)&lt;&gt;MONTH(A819),IF(OR(AND(E818&lt;计算结果!B$18,E818&gt;计算结果!B$19),E818&lt;计算结果!B$20),"买","卖"),F817)</f>
        <v>买</v>
      </c>
      <c r="G818" s="4" t="str">
        <f t="shared" ca="1" si="39"/>
        <v/>
      </c>
      <c r="H818" s="3">
        <f ca="1">IF(F817="买",B818/B817-1,计算结果!B$21*(计算结果!B$22*(B818/B817-1)+(1-计算结果!B$22)*(K818/K817-1-IF(G818=1,计算结果!B$16,0))))-IF(AND(计算结果!B$21=0,G818=1),计算结果!B$16,0)</f>
        <v>-4.1650864472950411E-2</v>
      </c>
      <c r="I818" s="2">
        <f t="shared" ca="1" si="40"/>
        <v>5.2297013082404096</v>
      </c>
      <c r="J818" s="3">
        <f ca="1">1-I818/MAX(I$2:I818)</f>
        <v>0.20857053372390821</v>
      </c>
      <c r="K818" s="21">
        <v>140.28</v>
      </c>
      <c r="L818" s="37">
        <v>3.2957999999999998</v>
      </c>
    </row>
    <row r="819" spans="1:12" hidden="1" x14ac:dyDescent="0.15">
      <c r="A819" s="1">
        <v>40311</v>
      </c>
      <c r="B819" s="16">
        <v>4.3712999999999997</v>
      </c>
      <c r="C819" s="3">
        <f t="shared" si="38"/>
        <v>1.7575306112947553E-2</v>
      </c>
      <c r="D819" s="3">
        <f>IFERROR(1-B819/MAX(B$2:B819),0)</f>
        <v>0.19466091858729906</v>
      </c>
      <c r="E819" s="3">
        <f ca="1">IFERROR(B819/AVERAGE(OFFSET(B819,0,0,-计算结果!B$17,1))-1,B819/AVERAGE(OFFSET(B819,0,0,-ROW(),1))-1)</f>
        <v>0.1723011569343651</v>
      </c>
      <c r="F819" s="4" t="str">
        <f ca="1">IF(MONTH(A819)&lt;&gt;MONTH(A820),IF(OR(AND(E819&lt;计算结果!B$18,E819&gt;计算结果!B$19),E819&lt;计算结果!B$20),"买","卖"),F818)</f>
        <v>买</v>
      </c>
      <c r="G819" s="4" t="str">
        <f t="shared" ca="1" si="39"/>
        <v/>
      </c>
      <c r="H819" s="3">
        <f ca="1">IF(F818="买",B819/B818-1,计算结果!B$21*(计算结果!B$22*(B819/B818-1)+(1-计算结果!B$22)*(K819/K818-1-IF(G819=1,计算结果!B$16,0))))-IF(AND(计算结果!B$21=0,G819=1),计算结果!B$16,0)</f>
        <v>1.7575306112947553E-2</v>
      </c>
      <c r="I819" s="2">
        <f t="shared" ca="1" si="40"/>
        <v>5.3216149096120171</v>
      </c>
      <c r="J819" s="3">
        <f ca="1">1-I819/MAX(I$2:I819)</f>
        <v>0.19466091858729917</v>
      </c>
      <c r="K819" s="21">
        <v>140.24</v>
      </c>
      <c r="L819" s="37">
        <v>3.3713000000000002</v>
      </c>
    </row>
    <row r="820" spans="1:12" hidden="1" x14ac:dyDescent="0.15">
      <c r="A820" s="1">
        <v>40312</v>
      </c>
      <c r="B820" s="16">
        <v>4.4287999999999998</v>
      </c>
      <c r="C820" s="3">
        <f t="shared" si="38"/>
        <v>1.3153981653055258E-2</v>
      </c>
      <c r="D820" s="3">
        <f>IFERROR(1-B820/MAX(B$2:B820),0)</f>
        <v>0.18406750308590802</v>
      </c>
      <c r="E820" s="3">
        <f ca="1">IFERROR(B820/AVERAGE(OFFSET(B820,0,0,-计算结果!B$17,1))-1,B820/AVERAGE(OFFSET(B820,0,0,-ROW(),1))-1)</f>
        <v>0.18492774946806967</v>
      </c>
      <c r="F820" s="4" t="str">
        <f ca="1">IF(MONTH(A820)&lt;&gt;MONTH(A821),IF(OR(AND(E820&lt;计算结果!B$18,E820&gt;计算结果!B$19),E820&lt;计算结果!B$20),"买","卖"),F819)</f>
        <v>买</v>
      </c>
      <c r="G820" s="4" t="str">
        <f t="shared" ca="1" si="39"/>
        <v/>
      </c>
      <c r="H820" s="3">
        <f ca="1">IF(F819="买",B820/B819-1,计算结果!B$21*(计算结果!B$22*(B820/B819-1)+(1-计算结果!B$22)*(K820/K819-1-IF(G820=1,计算结果!B$16,0))))-IF(AND(计算结果!B$21=0,G820=1),计算结果!B$16,0)</f>
        <v>1.3153981653055258E-2</v>
      </c>
      <c r="I820" s="2">
        <f t="shared" ca="1" si="40"/>
        <v>5.3916153344976792</v>
      </c>
      <c r="J820" s="3">
        <f ca="1">1-I820/MAX(I$2:I820)</f>
        <v>0.18406750308590814</v>
      </c>
      <c r="K820" s="21">
        <v>140.34</v>
      </c>
      <c r="L820" s="37">
        <v>3.4287999999999998</v>
      </c>
    </row>
    <row r="821" spans="1:12" hidden="1" x14ac:dyDescent="0.15">
      <c r="A821" s="1">
        <v>40315</v>
      </c>
      <c r="B821" s="16">
        <v>4.1246</v>
      </c>
      <c r="C821" s="3">
        <f t="shared" si="38"/>
        <v>-6.8686777456647308E-2</v>
      </c>
      <c r="D821" s="3">
        <f>IFERROR(1-B821/MAX(B$2:B821),0)</f>
        <v>0.24011127692109291</v>
      </c>
      <c r="E821" s="3">
        <f ca="1">IFERROR(B821/AVERAGE(OFFSET(B821,0,0,-计算结果!B$17,1))-1,B821/AVERAGE(OFFSET(B821,0,0,-ROW(),1))-1)</f>
        <v>0.10131912010136168</v>
      </c>
      <c r="F821" s="4" t="str">
        <f ca="1">IF(MONTH(A821)&lt;&gt;MONTH(A822),IF(OR(AND(E821&lt;计算结果!B$18,E821&gt;计算结果!B$19),E821&lt;计算结果!B$20),"买","卖"),F820)</f>
        <v>买</v>
      </c>
      <c r="G821" s="4" t="str">
        <f t="shared" ca="1" si="39"/>
        <v/>
      </c>
      <c r="H821" s="3">
        <f ca="1">IF(F820="买",B821/B820-1,计算结果!B$21*(计算结果!B$22*(B821/B820-1)+(1-计算结果!B$22)*(K821/K820-1-IF(G821=1,计算结果!B$16,0))))-IF(AND(计算结果!B$21=0,G821=1),计算结果!B$16,0)</f>
        <v>-6.8686777456647308E-2</v>
      </c>
      <c r="I821" s="2">
        <f t="shared" ca="1" si="40"/>
        <v>5.0212826518851896</v>
      </c>
      <c r="J821" s="3">
        <f ca="1">1-I821/MAX(I$2:I821)</f>
        <v>0.24011127692109291</v>
      </c>
      <c r="K821" s="21">
        <v>140.36000000000001</v>
      </c>
      <c r="L821" s="37">
        <v>3.1246</v>
      </c>
    </row>
    <row r="822" spans="1:12" hidden="1" x14ac:dyDescent="0.15">
      <c r="A822" s="1">
        <v>40316</v>
      </c>
      <c r="B822" s="16">
        <v>4.1688999999999998</v>
      </c>
      <c r="C822" s="3">
        <f t="shared" si="38"/>
        <v>1.0740435436163542E-2</v>
      </c>
      <c r="D822" s="3">
        <f>IFERROR(1-B822/MAX(B$2:B822),0)</f>
        <v>0.23194974115219524</v>
      </c>
      <c r="E822" s="3">
        <f ca="1">IFERROR(B822/AVERAGE(OFFSET(B822,0,0,-计算结果!B$17,1))-1,B822/AVERAGE(OFFSET(B822,0,0,-ROW(),1))-1)</f>
        <v>0.11093060620467288</v>
      </c>
      <c r="F822" s="4" t="str">
        <f ca="1">IF(MONTH(A822)&lt;&gt;MONTH(A823),IF(OR(AND(E822&lt;计算结果!B$18,E822&gt;计算结果!B$19),E822&lt;计算结果!B$20),"买","卖"),F821)</f>
        <v>买</v>
      </c>
      <c r="G822" s="4" t="str">
        <f t="shared" ca="1" si="39"/>
        <v/>
      </c>
      <c r="H822" s="3">
        <f ca="1">IF(F821="买",B822/B821-1,计算结果!B$21*(计算结果!B$22*(B822/B821-1)+(1-计算结果!B$22)*(K822/K821-1-IF(G822=1,计算结果!B$16,0))))-IF(AND(计算结果!B$21=0,G822=1),计算结果!B$16,0)</f>
        <v>1.0740435436163542E-2</v>
      </c>
      <c r="I822" s="2">
        <f t="shared" ca="1" si="40"/>
        <v>5.0752134140144909</v>
      </c>
      <c r="J822" s="3">
        <f ca="1">1-I822/MAX(I$2:I822)</f>
        <v>0.23194974115219513</v>
      </c>
      <c r="K822" s="21">
        <v>140.5</v>
      </c>
      <c r="L822" s="37">
        <v>3.1688999999999998</v>
      </c>
    </row>
    <row r="823" spans="1:12" hidden="1" x14ac:dyDescent="0.15">
      <c r="A823" s="1">
        <v>40317</v>
      </c>
      <c r="B823" s="16">
        <v>4.1764000000000001</v>
      </c>
      <c r="C823" s="3">
        <f t="shared" si="38"/>
        <v>1.7990357168558013E-3</v>
      </c>
      <c r="D823" s="3">
        <f>IFERROR(1-B823/MAX(B$2:B823),0)</f>
        <v>0.23056799130418759</v>
      </c>
      <c r="E823" s="3">
        <f ca="1">IFERROR(B823/AVERAGE(OFFSET(B823,0,0,-计算结果!B$17,1))-1,B823/AVERAGE(OFFSET(B823,0,0,-ROW(),1))-1)</f>
        <v>0.11072575299888987</v>
      </c>
      <c r="F823" s="4" t="str">
        <f ca="1">IF(MONTH(A823)&lt;&gt;MONTH(A824),IF(OR(AND(E823&lt;计算结果!B$18,E823&gt;计算结果!B$19),E823&lt;计算结果!B$20),"买","卖"),F822)</f>
        <v>买</v>
      </c>
      <c r="G823" s="4" t="str">
        <f t="shared" ca="1" si="39"/>
        <v/>
      </c>
      <c r="H823" s="3">
        <f ca="1">IF(F822="买",B823/B822-1,计算结果!B$21*(计算结果!B$22*(B823/B822-1)+(1-计算结果!B$22)*(K823/K822-1-IF(G823=1,计算结果!B$16,0))))-IF(AND(计算结果!B$21=0,G823=1),计算结果!B$16,0)</f>
        <v>1.7990357168558013E-3</v>
      </c>
      <c r="I823" s="2">
        <f t="shared" ca="1" si="40"/>
        <v>5.0843439042169685</v>
      </c>
      <c r="J823" s="3">
        <f ca="1">1-I823/MAX(I$2:I823)</f>
        <v>0.23056799130418759</v>
      </c>
      <c r="K823" s="21">
        <v>140.66999999999999</v>
      </c>
      <c r="L823" s="37">
        <v>3.1764000000000001</v>
      </c>
    </row>
    <row r="824" spans="1:12" hidden="1" x14ac:dyDescent="0.15">
      <c r="A824" s="1">
        <v>40318</v>
      </c>
      <c r="B824" s="16">
        <v>4.1005000000000003</v>
      </c>
      <c r="C824" s="3">
        <f t="shared" si="38"/>
        <v>-1.8173546595153689E-2</v>
      </c>
      <c r="D824" s="3">
        <f>IFERROR(1-B824/MAX(B$2:B824),0)</f>
        <v>0.24455129976602363</v>
      </c>
      <c r="E824" s="3">
        <f ca="1">IFERROR(B824/AVERAGE(OFFSET(B824,0,0,-计算结果!B$17,1))-1,B824/AVERAGE(OFFSET(B824,0,0,-ROW(),1))-1)</f>
        <v>8.8517326207740776E-2</v>
      </c>
      <c r="F824" s="4" t="str">
        <f ca="1">IF(MONTH(A824)&lt;&gt;MONTH(A825),IF(OR(AND(E824&lt;计算结果!B$18,E824&gt;计算结果!B$19),E824&lt;计算结果!B$20),"买","卖"),F823)</f>
        <v>买</v>
      </c>
      <c r="G824" s="4" t="str">
        <f t="shared" ca="1" si="39"/>
        <v/>
      </c>
      <c r="H824" s="3">
        <f ca="1">IF(F823="买",B824/B823-1,计算结果!B$21*(计算结果!B$22*(B824/B823-1)+(1-计算结果!B$22)*(K824/K823-1-IF(G824=1,计算结果!B$16,0))))-IF(AND(计算结果!B$21=0,G824=1),计算结果!B$16,0)</f>
        <v>-1.8173546595153689E-2</v>
      </c>
      <c r="I824" s="2">
        <f t="shared" ca="1" si="40"/>
        <v>4.9919433433678959</v>
      </c>
      <c r="J824" s="3">
        <f ca="1">1-I824/MAX(I$2:I824)</f>
        <v>0.24455129976602363</v>
      </c>
      <c r="K824" s="21">
        <v>140.72999999999999</v>
      </c>
      <c r="L824" s="37">
        <v>3.1004999999999998</v>
      </c>
    </row>
    <row r="825" spans="1:12" hidden="1" x14ac:dyDescent="0.15">
      <c r="A825" s="1">
        <v>40319</v>
      </c>
      <c r="B825" s="16">
        <v>4.1760999999999999</v>
      </c>
      <c r="C825" s="3">
        <f t="shared" si="38"/>
        <v>1.843677600292648E-2</v>
      </c>
      <c r="D825" s="3">
        <f>IFERROR(1-B825/MAX(B$2:B825),0)</f>
        <v>0.23062326129810795</v>
      </c>
      <c r="E825" s="3">
        <f ca="1">IFERROR(B825/AVERAGE(OFFSET(B825,0,0,-计算结果!B$17,1))-1,B825/AVERAGE(OFFSET(B825,0,0,-ROW(),1))-1)</f>
        <v>0.1064751760988556</v>
      </c>
      <c r="F825" s="4" t="str">
        <f ca="1">IF(MONTH(A825)&lt;&gt;MONTH(A826),IF(OR(AND(E825&lt;计算结果!B$18,E825&gt;计算结果!B$19),E825&lt;计算结果!B$20),"买","卖"),F824)</f>
        <v>买</v>
      </c>
      <c r="G825" s="4" t="str">
        <f t="shared" ca="1" si="39"/>
        <v/>
      </c>
      <c r="H825" s="3">
        <f ca="1">IF(F824="买",B825/B824-1,计算结果!B$21*(计算结果!B$22*(B825/B824-1)+(1-计算结果!B$22)*(K825/K824-1-IF(G825=1,计算结果!B$16,0))))-IF(AND(计算结果!B$21=0,G825=1),计算结果!B$16,0)</f>
        <v>1.843677600292648E-2</v>
      </c>
      <c r="I825" s="2">
        <f t="shared" ca="1" si="40"/>
        <v>5.0839786846088701</v>
      </c>
      <c r="J825" s="3">
        <f ca="1">1-I825/MAX(I$2:I825)</f>
        <v>0.23062326129810784</v>
      </c>
      <c r="K825" s="21">
        <v>140.76</v>
      </c>
      <c r="L825" s="37">
        <v>3.1760999999999999</v>
      </c>
    </row>
    <row r="826" spans="1:12" hidden="1" x14ac:dyDescent="0.15">
      <c r="A826" s="1">
        <v>40322</v>
      </c>
      <c r="B826" s="16">
        <v>4.3675999999999995</v>
      </c>
      <c r="C826" s="3">
        <f t="shared" si="38"/>
        <v>4.5856181604846613E-2</v>
      </c>
      <c r="D826" s="3">
        <f>IFERROR(1-B826/MAX(B$2:B826),0)</f>
        <v>0.19534258184564945</v>
      </c>
      <c r="E826" s="3">
        <f ca="1">IFERROR(B826/AVERAGE(OFFSET(B826,0,0,-计算结果!B$17,1))-1,B826/AVERAGE(OFFSET(B826,0,0,-ROW(),1))-1)</f>
        <v>0.15485522150364628</v>
      </c>
      <c r="F826" s="4" t="str">
        <f ca="1">IF(MONTH(A826)&lt;&gt;MONTH(A827),IF(OR(AND(E826&lt;计算结果!B$18,E826&gt;计算结果!B$19),E826&lt;计算结果!B$20),"买","卖"),F825)</f>
        <v>买</v>
      </c>
      <c r="G826" s="4" t="str">
        <f t="shared" ca="1" si="39"/>
        <v/>
      </c>
      <c r="H826" s="3">
        <f ca="1">IF(F825="买",B826/B825-1,计算结果!B$21*(计算结果!B$22*(B826/B825-1)+(1-计算结果!B$22)*(K826/K825-1-IF(G826=1,计算结果!B$16,0))))-IF(AND(计算结果!B$21=0,G826=1),计算结果!B$16,0)</f>
        <v>4.5856181604846613E-2</v>
      </c>
      <c r="I826" s="2">
        <f t="shared" ca="1" si="40"/>
        <v>5.3171105344454634</v>
      </c>
      <c r="J826" s="3">
        <f ca="1">1-I826/MAX(I$2:I826)</f>
        <v>0.19534258184564923</v>
      </c>
      <c r="K826" s="21">
        <v>140.69</v>
      </c>
      <c r="L826" s="37">
        <v>3.3675999999999999</v>
      </c>
    </row>
    <row r="827" spans="1:12" hidden="1" x14ac:dyDescent="0.15">
      <c r="A827" s="1">
        <v>40323</v>
      </c>
      <c r="B827" s="16">
        <v>4.3286999999999995</v>
      </c>
      <c r="C827" s="3">
        <f t="shared" si="38"/>
        <v>-8.9064932686143683E-3</v>
      </c>
      <c r="D827" s="3">
        <f>IFERROR(1-B827/MAX(B$2:B827),0)</f>
        <v>0.20250925772398176</v>
      </c>
      <c r="E827" s="3">
        <f ca="1">IFERROR(B827/AVERAGE(OFFSET(B827,0,0,-计算结果!B$17,1))-1,B827/AVERAGE(OFFSET(B827,0,0,-ROW(),1))-1)</f>
        <v>0.14226523778244227</v>
      </c>
      <c r="F827" s="4" t="str">
        <f ca="1">IF(MONTH(A827)&lt;&gt;MONTH(A828),IF(OR(AND(E827&lt;计算结果!B$18,E827&gt;计算结果!B$19),E827&lt;计算结果!B$20),"买","卖"),F826)</f>
        <v>买</v>
      </c>
      <c r="G827" s="4" t="str">
        <f t="shared" ca="1" si="39"/>
        <v/>
      </c>
      <c r="H827" s="3">
        <f ca="1">IF(F826="买",B827/B826-1,计算结果!B$21*(计算结果!B$22*(B827/B826-1)+(1-计算结果!B$22)*(K827/K826-1-IF(G827=1,计算结果!B$16,0))))-IF(AND(计算结果!B$21=0,G827=1),计算结果!B$16,0)</f>
        <v>-8.9064932686143683E-3</v>
      </c>
      <c r="I827" s="2">
        <f t="shared" ca="1" si="40"/>
        <v>5.2697537252619462</v>
      </c>
      <c r="J827" s="3">
        <f ca="1">1-I827/MAX(I$2:I827)</f>
        <v>0.20250925772398165</v>
      </c>
      <c r="K827" s="21">
        <v>140.79</v>
      </c>
      <c r="L827" s="37">
        <v>3.3287</v>
      </c>
    </row>
    <row r="828" spans="1:12" hidden="1" x14ac:dyDescent="0.15">
      <c r="A828" s="1">
        <v>40324</v>
      </c>
      <c r="B828" s="16">
        <v>4.3818000000000001</v>
      </c>
      <c r="C828" s="3">
        <f t="shared" si="38"/>
        <v>1.2266962367454504E-2</v>
      </c>
      <c r="D828" s="3">
        <f>IFERROR(1-B828/MAX(B$2:B828),0)</f>
        <v>0.19272646880008848</v>
      </c>
      <c r="E828" s="3">
        <f ca="1">IFERROR(B828/AVERAGE(OFFSET(B828,0,0,-计算结果!B$17,1))-1,B828/AVERAGE(OFFSET(B828,0,0,-ROW(),1))-1)</f>
        <v>0.15398751248030118</v>
      </c>
      <c r="F828" s="4" t="str">
        <f ca="1">IF(MONTH(A828)&lt;&gt;MONTH(A829),IF(OR(AND(E828&lt;计算结果!B$18,E828&gt;计算结果!B$19),E828&lt;计算结果!B$20),"买","卖"),F827)</f>
        <v>买</v>
      </c>
      <c r="G828" s="4" t="str">
        <f t="shared" ca="1" si="39"/>
        <v/>
      </c>
      <c r="H828" s="3">
        <f ca="1">IF(F827="买",B828/B827-1,计算结果!B$21*(计算结果!B$22*(B828/B827-1)+(1-计算结果!B$22)*(K828/K827-1-IF(G828=1,计算结果!B$16,0))))-IF(AND(计算结果!B$21=0,G828=1),计算结果!B$16,0)</f>
        <v>1.2266962367454504E-2</v>
      </c>
      <c r="I828" s="2">
        <f t="shared" ca="1" si="40"/>
        <v>5.3343975958954877</v>
      </c>
      <c r="J828" s="3">
        <f ca="1">1-I828/MAX(I$2:I828)</f>
        <v>0.19272646880008837</v>
      </c>
      <c r="K828" s="21">
        <v>140.83000000000001</v>
      </c>
      <c r="L828" s="37">
        <v>3.3818000000000001</v>
      </c>
    </row>
    <row r="829" spans="1:12" hidden="1" x14ac:dyDescent="0.15">
      <c r="A829" s="1">
        <v>40325</v>
      </c>
      <c r="B829" s="16">
        <v>4.4790000000000001</v>
      </c>
      <c r="C829" s="3">
        <f t="shared" si="38"/>
        <v>2.2182664658359608E-2</v>
      </c>
      <c r="D829" s="3">
        <f>IFERROR(1-B829/MAX(B$2:B829),0)</f>
        <v>0.17481899076991103</v>
      </c>
      <c r="E829" s="3">
        <f ca="1">IFERROR(B829/AVERAGE(OFFSET(B829,0,0,-计算结果!B$17,1))-1,B829/AVERAGE(OFFSET(B829,0,0,-ROW(),1))-1)</f>
        <v>0.17716571265039671</v>
      </c>
      <c r="F829" s="4" t="str">
        <f ca="1">IF(MONTH(A829)&lt;&gt;MONTH(A830),IF(OR(AND(E829&lt;计算结果!B$18,E829&gt;计算结果!B$19),E829&lt;计算结果!B$20),"买","卖"),F828)</f>
        <v>买</v>
      </c>
      <c r="G829" s="4" t="str">
        <f t="shared" ca="1" si="39"/>
        <v/>
      </c>
      <c r="H829" s="3">
        <f ca="1">IF(F828="买",B829/B828-1,计算结果!B$21*(计算结果!B$22*(B829/B828-1)+(1-计算结果!B$22)*(K829/K828-1-IF(G829=1,计算结果!B$16,0))))-IF(AND(计算结果!B$21=0,G829=1),计算结果!B$16,0)</f>
        <v>2.2182664658359608E-2</v>
      </c>
      <c r="I829" s="2">
        <f t="shared" ca="1" si="40"/>
        <v>5.452728748919597</v>
      </c>
      <c r="J829" s="3">
        <f ca="1">1-I829/MAX(I$2:I829)</f>
        <v>0.17481899076991092</v>
      </c>
      <c r="K829" s="21">
        <v>140.86000000000001</v>
      </c>
      <c r="L829" s="37">
        <v>3.4790000000000001</v>
      </c>
    </row>
    <row r="830" spans="1:12" hidden="1" x14ac:dyDescent="0.15">
      <c r="A830" s="1">
        <v>40326</v>
      </c>
      <c r="B830" s="16">
        <v>4.5252999999999997</v>
      </c>
      <c r="C830" s="3">
        <f t="shared" si="38"/>
        <v>1.033712882339799E-2</v>
      </c>
      <c r="D830" s="3">
        <f>IFERROR(1-B830/MAX(B$2:B830),0)</f>
        <v>0.16628898837487804</v>
      </c>
      <c r="E830" s="3">
        <f ca="1">IFERROR(B830/AVERAGE(OFFSET(B830,0,0,-计算结果!B$17,1))-1,B830/AVERAGE(OFFSET(B830,0,0,-ROW(),1))-1)</f>
        <v>0.18670454545454529</v>
      </c>
      <c r="F830" s="4" t="str">
        <f ca="1">IF(MONTH(A830)&lt;&gt;MONTH(A831),IF(OR(AND(E830&lt;计算结果!B$18,E830&gt;计算结果!B$19),E830&lt;计算结果!B$20),"买","卖"),F829)</f>
        <v>买</v>
      </c>
      <c r="G830" s="4" t="str">
        <f t="shared" ca="1" si="39"/>
        <v/>
      </c>
      <c r="H830" s="3">
        <f ca="1">IF(F829="买",B830/B829-1,计算结果!B$21*(计算结果!B$22*(B830/B829-1)+(1-计算结果!B$22)*(K830/K829-1-IF(G830=1,计算结果!B$16,0))))-IF(AND(计算结果!B$21=0,G830=1),计算结果!B$16,0)</f>
        <v>1.033712882339799E-2</v>
      </c>
      <c r="I830" s="2">
        <f t="shared" ca="1" si="40"/>
        <v>5.5090943084362243</v>
      </c>
      <c r="J830" s="3">
        <f ca="1">1-I830/MAX(I$2:I830)</f>
        <v>0.16628898837487793</v>
      </c>
      <c r="K830" s="21">
        <v>140.84</v>
      </c>
      <c r="L830" s="37">
        <v>3.5253000000000001</v>
      </c>
    </row>
    <row r="831" spans="1:12" hidden="1" x14ac:dyDescent="0.15">
      <c r="A831" s="1">
        <v>40329</v>
      </c>
      <c r="B831" s="16">
        <v>4.4142000000000001</v>
      </c>
      <c r="C831" s="3">
        <f t="shared" si="38"/>
        <v>-2.4550858506618201E-2</v>
      </c>
      <c r="D831" s="3">
        <f>IFERROR(1-B831/MAX(B$2:B831),0)</f>
        <v>0.186757309456696</v>
      </c>
      <c r="E831" s="3">
        <f ca="1">IFERROR(B831/AVERAGE(OFFSET(B831,0,0,-计算结果!B$17,1))-1,B831/AVERAGE(OFFSET(B831,0,0,-ROW(),1))-1)</f>
        <v>0.15512639346836221</v>
      </c>
      <c r="F831" s="4" t="str">
        <f ca="1">IF(MONTH(A831)&lt;&gt;MONTH(A832),IF(OR(AND(E831&lt;计算结果!B$18,E831&gt;计算结果!B$19),E831&lt;计算结果!B$20),"买","卖"),F830)</f>
        <v>买</v>
      </c>
      <c r="G831" s="4" t="str">
        <f t="shared" ca="1" si="39"/>
        <v/>
      </c>
      <c r="H831" s="3">
        <f ca="1">IF(F830="买",B831/B830-1,计算结果!B$21*(计算结果!B$22*(B831/B830-1)+(1-计算结果!B$22)*(K831/K830-1-IF(G831=1,计算结果!B$16,0))))-IF(AND(计算结果!B$21=0,G831=1),计算结果!B$16,0)</f>
        <v>-2.4550858506618201E-2</v>
      </c>
      <c r="I831" s="2">
        <f t="shared" ca="1" si="40"/>
        <v>5.3738413135701908</v>
      </c>
      <c r="J831" s="3">
        <f ca="1">1-I831/MAX(I$2:I831)</f>
        <v>0.18675730945669589</v>
      </c>
      <c r="K831" s="21">
        <v>140.81</v>
      </c>
      <c r="L831" s="37">
        <v>3.4142000000000001</v>
      </c>
    </row>
    <row r="832" spans="1:12" hidden="1" x14ac:dyDescent="0.15">
      <c r="A832" s="1">
        <v>40330</v>
      </c>
      <c r="B832" s="16">
        <v>4.3864000000000001</v>
      </c>
      <c r="C832" s="3">
        <f t="shared" si="38"/>
        <v>-6.2978569163155695E-3</v>
      </c>
      <c r="D832" s="3">
        <f>IFERROR(1-B832/MAX(B$2:B832),0)</f>
        <v>0.19187899555997712</v>
      </c>
      <c r="E832" s="3">
        <f ca="1">IFERROR(B832/AVERAGE(OFFSET(B832,0,0,-计算结果!B$17,1))-1,B832/AVERAGE(OFFSET(B832,0,0,-ROW(),1))-1)</f>
        <v>0.14545869202020123</v>
      </c>
      <c r="F832" s="4" t="str">
        <f ca="1">IF(MONTH(A832)&lt;&gt;MONTH(A833),IF(OR(AND(E832&lt;计算结果!B$18,E832&gt;计算结果!B$19),E832&lt;计算结果!B$20),"买","卖"),F831)</f>
        <v>买</v>
      </c>
      <c r="G832" s="4" t="str">
        <f t="shared" ca="1" si="39"/>
        <v/>
      </c>
      <c r="H832" s="3">
        <f ca="1">IF(F831="买",B832/B831-1,计算结果!B$21*(计算结果!B$22*(B832/B831-1)+(1-计算结果!B$22)*(K832/K831-1-IF(G832=1,计算结果!B$16,0))))-IF(AND(计算结果!B$21=0,G832=1),计算结果!B$16,0)</f>
        <v>-6.2978569163155695E-3</v>
      </c>
      <c r="I832" s="2">
        <f t="shared" ca="1" si="40"/>
        <v>5.3399976298863407</v>
      </c>
      <c r="J832" s="3">
        <f ca="1">1-I832/MAX(I$2:I832)</f>
        <v>0.19187899555997701</v>
      </c>
      <c r="K832" s="21">
        <v>140.76</v>
      </c>
      <c r="L832" s="37">
        <v>3.3864000000000001</v>
      </c>
    </row>
    <row r="833" spans="1:12" hidden="1" x14ac:dyDescent="0.15">
      <c r="A833" s="1">
        <v>40331</v>
      </c>
      <c r="B833" s="16">
        <v>4.4130000000000003</v>
      </c>
      <c r="C833" s="3">
        <f t="shared" si="38"/>
        <v>6.0641984315157327E-3</v>
      </c>
      <c r="D833" s="3">
        <f>IFERROR(1-B833/MAX(B$2:B833),0)</f>
        <v>0.1869783894323771</v>
      </c>
      <c r="E833" s="3">
        <f ca="1">IFERROR(B833/AVERAGE(OFFSET(B833,0,0,-计算结果!B$17,1))-1,B833/AVERAGE(OFFSET(B833,0,0,-ROW(),1))-1)</f>
        <v>0.14990383448935529</v>
      </c>
      <c r="F833" s="4" t="str">
        <f ca="1">IF(MONTH(A833)&lt;&gt;MONTH(A834),IF(OR(AND(E833&lt;计算结果!B$18,E833&gt;计算结果!B$19),E833&lt;计算结果!B$20),"买","卖"),F832)</f>
        <v>买</v>
      </c>
      <c r="G833" s="4" t="str">
        <f t="shared" ca="1" si="39"/>
        <v/>
      </c>
      <c r="H833" s="3">
        <f ca="1">IF(F832="买",B833/B832-1,计算结果!B$21*(计算结果!B$22*(B833/B832-1)+(1-计算结果!B$22)*(K833/K832-1-IF(G833=1,计算结果!B$16,0))))-IF(AND(计算结果!B$21=0,G833=1),计算结果!B$16,0)</f>
        <v>6.0641984315157327E-3</v>
      </c>
      <c r="I833" s="2">
        <f t="shared" ca="1" si="40"/>
        <v>5.3723804351377948</v>
      </c>
      <c r="J833" s="3">
        <f ca="1">1-I833/MAX(I$2:I833)</f>
        <v>0.18697838943237699</v>
      </c>
      <c r="K833" s="21">
        <v>140.94999999999999</v>
      </c>
      <c r="L833" s="37">
        <v>3.4129999999999998</v>
      </c>
    </row>
    <row r="834" spans="1:12" hidden="1" x14ac:dyDescent="0.15">
      <c r="A834" s="1">
        <v>40332</v>
      </c>
      <c r="B834" s="16">
        <v>4.4122000000000003</v>
      </c>
      <c r="C834" s="3">
        <f t="shared" si="38"/>
        <v>-1.8128257421257121E-4</v>
      </c>
      <c r="D834" s="3">
        <f>IFERROR(1-B834/MAX(B$2:B834),0)</f>
        <v>0.18712577608283121</v>
      </c>
      <c r="E834" s="3">
        <f ca="1">IFERROR(B834/AVERAGE(OFFSET(B834,0,0,-计算结果!B$17,1))-1,B834/AVERAGE(OFFSET(B834,0,0,-ROW(),1))-1)</f>
        <v>0.14723269285846174</v>
      </c>
      <c r="F834" s="4" t="str">
        <f ca="1">IF(MONTH(A834)&lt;&gt;MONTH(A835),IF(OR(AND(E834&lt;计算结果!B$18,E834&gt;计算结果!B$19),E834&lt;计算结果!B$20),"买","卖"),F833)</f>
        <v>买</v>
      </c>
      <c r="G834" s="4" t="str">
        <f t="shared" ca="1" si="39"/>
        <v/>
      </c>
      <c r="H834" s="3">
        <f ca="1">IF(F833="买",B834/B833-1,计算结果!B$21*(计算结果!B$22*(B834/B833-1)+(1-计算结果!B$22)*(K834/K833-1-IF(G834=1,计算结果!B$16,0))))-IF(AND(计算结果!B$21=0,G834=1),计算结果!B$16,0)</f>
        <v>-1.8128257421257121E-4</v>
      </c>
      <c r="I834" s="2">
        <f t="shared" ca="1" si="40"/>
        <v>5.3714065161828639</v>
      </c>
      <c r="J834" s="3">
        <f ca="1">1-I834/MAX(I$2:I834)</f>
        <v>0.1871257760828311</v>
      </c>
      <c r="K834" s="21">
        <v>141.04</v>
      </c>
      <c r="L834" s="37">
        <v>3.4121999999999999</v>
      </c>
    </row>
    <row r="835" spans="1:12" hidden="1" x14ac:dyDescent="0.15">
      <c r="A835" s="1">
        <v>40333</v>
      </c>
      <c r="B835" s="16">
        <v>4.4493999999999998</v>
      </c>
      <c r="C835" s="3">
        <f t="shared" si="38"/>
        <v>8.43116812474487E-3</v>
      </c>
      <c r="D835" s="3">
        <f>IFERROR(1-B835/MAX(B$2:B835),0)</f>
        <v>0.18027229683671409</v>
      </c>
      <c r="E835" s="3">
        <f ca="1">IFERROR(B835/AVERAGE(OFFSET(B835,0,0,-计算结果!B$17,1))-1,B835/AVERAGE(OFFSET(B835,0,0,-ROW(),1))-1)</f>
        <v>0.15445955358337149</v>
      </c>
      <c r="F835" s="4" t="str">
        <f ca="1">IF(MONTH(A835)&lt;&gt;MONTH(A836),IF(OR(AND(E835&lt;计算结果!B$18,E835&gt;计算结果!B$19),E835&lt;计算结果!B$20),"买","卖"),F834)</f>
        <v>买</v>
      </c>
      <c r="G835" s="4" t="str">
        <f t="shared" ca="1" si="39"/>
        <v/>
      </c>
      <c r="H835" s="3">
        <f ca="1">IF(F834="买",B835/B834-1,计算结果!B$21*(计算结果!B$22*(B835/B834-1)+(1-计算结果!B$22)*(K835/K834-1-IF(G835=1,计算结果!B$16,0))))-IF(AND(计算结果!B$21=0,G835=1),计算结果!B$16,0)</f>
        <v>8.43116812474487E-3</v>
      </c>
      <c r="I835" s="2">
        <f t="shared" ca="1" si="40"/>
        <v>5.4166937475871517</v>
      </c>
      <c r="J835" s="3">
        <f ca="1">1-I835/MAX(I$2:I835)</f>
        <v>0.18027229683671397</v>
      </c>
      <c r="K835" s="21">
        <v>141.13999999999999</v>
      </c>
      <c r="L835" s="37">
        <v>3.4493999999999998</v>
      </c>
    </row>
    <row r="836" spans="1:12" hidden="1" x14ac:dyDescent="0.15">
      <c r="A836" s="1">
        <v>40336</v>
      </c>
      <c r="B836" s="16">
        <v>4.4404000000000003</v>
      </c>
      <c r="C836" s="3">
        <f t="shared" ref="C836:C899" si="41">IFERROR(B836/B835-1,0)</f>
        <v>-2.0227446397266258E-3</v>
      </c>
      <c r="D836" s="3">
        <f>IFERROR(1-B836/MAX(B$2:B836),0)</f>
        <v>0.18193039665432298</v>
      </c>
      <c r="E836" s="3">
        <f ca="1">IFERROR(B836/AVERAGE(OFFSET(B836,0,0,-计算结果!B$17,1))-1,B836/AVERAGE(OFFSET(B836,0,0,-ROW(),1))-1)</f>
        <v>0.14974137944261878</v>
      </c>
      <c r="F836" s="4" t="str">
        <f ca="1">IF(MONTH(A836)&lt;&gt;MONTH(A837),IF(OR(AND(E836&lt;计算结果!B$18,E836&gt;计算结果!B$19),E836&lt;计算结果!B$20),"买","卖"),F835)</f>
        <v>买</v>
      </c>
      <c r="G836" s="4" t="str">
        <f t="shared" ca="1" si="39"/>
        <v/>
      </c>
      <c r="H836" s="3">
        <f ca="1">IF(F835="买",B836/B835-1,计算结果!B$21*(计算结果!B$22*(B836/B835-1)+(1-计算结果!B$22)*(K836/K835-1-IF(G836=1,计算结果!B$16,0))))-IF(AND(计算结果!B$21=0,G836=1),计算结果!B$16,0)</f>
        <v>-2.0227446397266258E-3</v>
      </c>
      <c r="I836" s="2">
        <f t="shared" ca="1" si="40"/>
        <v>5.405737159344179</v>
      </c>
      <c r="J836" s="3">
        <f ca="1">1-I836/MAX(I$2:I836)</f>
        <v>0.18193039665432298</v>
      </c>
      <c r="K836" s="21">
        <v>141.11000000000001</v>
      </c>
      <c r="L836" s="37">
        <v>3.4403999999999999</v>
      </c>
    </row>
    <row r="837" spans="1:12" hidden="1" x14ac:dyDescent="0.15">
      <c r="A837" s="1">
        <v>40337</v>
      </c>
      <c r="B837" s="16">
        <v>4.5167999999999999</v>
      </c>
      <c r="C837" s="3">
        <f t="shared" si="41"/>
        <v>1.7205657148004594E-2</v>
      </c>
      <c r="D837" s="3">
        <f>IFERROR(1-B837/MAX(B$2:B837),0)</f>
        <v>0.16785497153595319</v>
      </c>
      <c r="E837" s="3">
        <f ca="1">IFERROR(B837/AVERAGE(OFFSET(B837,0,0,-计算结果!B$17,1))-1,B837/AVERAGE(OFFSET(B837,0,0,-ROW(),1))-1)</f>
        <v>0.16709525886212551</v>
      </c>
      <c r="F837" s="4" t="str">
        <f ca="1">IF(MONTH(A837)&lt;&gt;MONTH(A838),IF(OR(AND(E837&lt;计算结果!B$18,E837&gt;计算结果!B$19),E837&lt;计算结果!B$20),"买","卖"),F836)</f>
        <v>买</v>
      </c>
      <c r="G837" s="4" t="str">
        <f t="shared" ca="1" si="39"/>
        <v/>
      </c>
      <c r="H837" s="3">
        <f ca="1">IF(F836="买",B837/B836-1,计算结果!B$21*(计算结果!B$22*(B837/B836-1)+(1-计算结果!B$22)*(K837/K836-1-IF(G837=1,计算结果!B$16,0))))-IF(AND(计算结果!B$21=0,G837=1),计算结果!B$16,0)</f>
        <v>1.7205657148004594E-2</v>
      </c>
      <c r="I837" s="2">
        <f t="shared" ca="1" si="40"/>
        <v>5.4987464195400833</v>
      </c>
      <c r="J837" s="3">
        <f ca="1">1-I837/MAX(I$2:I837)</f>
        <v>0.16785497153595308</v>
      </c>
      <c r="K837" s="21">
        <v>141.15</v>
      </c>
      <c r="L837" s="37">
        <v>3.5167999999999999</v>
      </c>
    </row>
    <row r="838" spans="1:12" hidden="1" x14ac:dyDescent="0.15">
      <c r="A838" s="1">
        <v>40338</v>
      </c>
      <c r="B838" s="16">
        <v>4.6297999999999995</v>
      </c>
      <c r="C838" s="3">
        <f t="shared" si="41"/>
        <v>2.5017711654268471E-2</v>
      </c>
      <c r="D838" s="3">
        <f>IFERROR(1-B838/MAX(B$2:B838),0)</f>
        <v>0.14703660715930666</v>
      </c>
      <c r="E838" s="3">
        <f ca="1">IFERROR(B838/AVERAGE(OFFSET(B838,0,0,-计算结果!B$17,1))-1,B838/AVERAGE(OFFSET(B838,0,0,-ROW(),1))-1)</f>
        <v>0.19370822413692301</v>
      </c>
      <c r="F838" s="4" t="str">
        <f ca="1">IF(MONTH(A838)&lt;&gt;MONTH(A839),IF(OR(AND(E838&lt;计算结果!B$18,E838&gt;计算结果!B$19),E838&lt;计算结果!B$20),"买","卖"),F837)</f>
        <v>买</v>
      </c>
      <c r="G838" s="4" t="str">
        <f t="shared" ca="1" si="39"/>
        <v/>
      </c>
      <c r="H838" s="3">
        <f ca="1">IF(F837="买",B838/B837-1,计算结果!B$21*(计算结果!B$22*(B838/B837-1)+(1-计算结果!B$22)*(K838/K837-1-IF(G838=1,计算结果!B$16,0))))-IF(AND(计算结果!B$21=0,G838=1),计算结果!B$16,0)</f>
        <v>2.5017711654268471E-2</v>
      </c>
      <c r="I838" s="2">
        <f t="shared" ca="1" si="40"/>
        <v>5.6363124719240778</v>
      </c>
      <c r="J838" s="3">
        <f ca="1">1-I838/MAX(I$2:I838)</f>
        <v>0.14703660715930666</v>
      </c>
      <c r="K838" s="21">
        <v>141.18</v>
      </c>
      <c r="L838" s="37">
        <v>3.6297999999999999</v>
      </c>
    </row>
    <row r="839" spans="1:12" hidden="1" x14ac:dyDescent="0.15">
      <c r="A839" s="1">
        <v>40339</v>
      </c>
      <c r="B839" s="16">
        <v>4.6515000000000004</v>
      </c>
      <c r="C839" s="3">
        <f t="shared" si="41"/>
        <v>4.6870275173875875E-3</v>
      </c>
      <c r="D839" s="3">
        <f>IFERROR(1-B839/MAX(B$2:B839),0)</f>
        <v>0.14303874426573804</v>
      </c>
      <c r="E839" s="3">
        <f ca="1">IFERROR(B839/AVERAGE(OFFSET(B839,0,0,-计算结果!B$17,1))-1,B839/AVERAGE(OFFSET(B839,0,0,-ROW(),1))-1)</f>
        <v>0.19671488350442878</v>
      </c>
      <c r="F839" s="4" t="str">
        <f ca="1">IF(MONTH(A839)&lt;&gt;MONTH(A840),IF(OR(AND(E839&lt;计算结果!B$18,E839&gt;计算结果!B$19),E839&lt;计算结果!B$20),"买","卖"),F838)</f>
        <v>买</v>
      </c>
      <c r="G839" s="4" t="str">
        <f t="shared" ca="1" si="39"/>
        <v/>
      </c>
      <c r="H839" s="3">
        <f ca="1">IF(F838="买",B839/B838-1,计算结果!B$21*(计算结果!B$22*(B839/B838-1)+(1-计算结果!B$22)*(K839/K838-1-IF(G839=1,计算结果!B$16,0))))-IF(AND(计算结果!B$21=0,G839=1),计算结果!B$16,0)</f>
        <v>4.6870275173875875E-3</v>
      </c>
      <c r="I839" s="2">
        <f t="shared" ca="1" si="40"/>
        <v>5.6627300235765805</v>
      </c>
      <c r="J839" s="3">
        <f ca="1">1-I839/MAX(I$2:I839)</f>
        <v>0.14303874426573804</v>
      </c>
      <c r="K839" s="21">
        <v>141.18</v>
      </c>
      <c r="L839" s="37">
        <v>3.6515</v>
      </c>
    </row>
    <row r="840" spans="1:12" hidden="1" x14ac:dyDescent="0.15">
      <c r="A840" s="1">
        <v>40340</v>
      </c>
      <c r="B840" s="16">
        <v>4.6524999999999999</v>
      </c>
      <c r="C840" s="3">
        <f t="shared" si="41"/>
        <v>2.1498441362988174E-4</v>
      </c>
      <c r="D840" s="3">
        <f>IFERROR(1-B840/MAX(B$2:B840),0)</f>
        <v>0.14285451095267054</v>
      </c>
      <c r="E840" s="3">
        <f ca="1">IFERROR(B840/AVERAGE(OFFSET(B840,0,0,-计算结果!B$17,1))-1,B840/AVERAGE(OFFSET(B840,0,0,-ROW(),1))-1)</f>
        <v>0.19440366722121971</v>
      </c>
      <c r="F840" s="4" t="str">
        <f ca="1">IF(MONTH(A840)&lt;&gt;MONTH(A841),IF(OR(AND(E840&lt;计算结果!B$18,E840&gt;计算结果!B$19),E840&lt;计算结果!B$20),"买","卖"),F839)</f>
        <v>买</v>
      </c>
      <c r="G840" s="4" t="str">
        <f t="shared" ca="1" si="39"/>
        <v/>
      </c>
      <c r="H840" s="3">
        <f ca="1">IF(F839="买",B840/B839-1,计算结果!B$21*(计算结果!B$22*(B840/B839-1)+(1-计算结果!B$22)*(K840/K839-1-IF(G840=1,计算结果!B$16,0))))-IF(AND(计算结果!B$21=0,G840=1),计算结果!B$16,0)</f>
        <v>2.1498441362988174E-4</v>
      </c>
      <c r="I840" s="2">
        <f t="shared" ca="1" si="40"/>
        <v>5.6639474222702431</v>
      </c>
      <c r="J840" s="3">
        <f ca="1">1-I840/MAX(I$2:I840)</f>
        <v>0.14285451095267054</v>
      </c>
      <c r="K840" s="21">
        <v>141.19</v>
      </c>
      <c r="L840" s="37">
        <v>3.6524999999999999</v>
      </c>
    </row>
    <row r="841" spans="1:12" hidden="1" x14ac:dyDescent="0.15">
      <c r="A841" s="1">
        <v>40346</v>
      </c>
      <c r="B841" s="16">
        <v>4.6267999999999994</v>
      </c>
      <c r="C841" s="3">
        <f t="shared" si="41"/>
        <v>-5.5239118753359628E-3</v>
      </c>
      <c r="D841" s="3">
        <f>IFERROR(1-B841/MAX(B$2:B841),0)</f>
        <v>0.1475893070985097</v>
      </c>
      <c r="E841" s="3">
        <f ca="1">IFERROR(B841/AVERAGE(OFFSET(B841,0,0,-计算结果!B$17,1))-1,B841/AVERAGE(OFFSET(B841,0,0,-ROW(),1))-1)</f>
        <v>0.18531875302974798</v>
      </c>
      <c r="F841" s="4" t="str">
        <f ca="1">IF(MONTH(A841)&lt;&gt;MONTH(A842),IF(OR(AND(E841&lt;计算结果!B$18,E841&gt;计算结果!B$19),E841&lt;计算结果!B$20),"买","卖"),F840)</f>
        <v>买</v>
      </c>
      <c r="G841" s="4" t="str">
        <f t="shared" ca="1" si="39"/>
        <v/>
      </c>
      <c r="H841" s="3">
        <f ca="1">IF(F840="买",B841/B840-1,计算结果!B$21*(计算结果!B$22*(B841/B840-1)+(1-计算结果!B$22)*(K841/K840-1-IF(G841=1,计算结果!B$16,0))))-IF(AND(计算结果!B$21=0,G841=1),计算结果!B$16,0)</f>
        <v>-5.5239118753359628E-3</v>
      </c>
      <c r="I841" s="2">
        <f t="shared" ca="1" si="40"/>
        <v>5.6326602758430857</v>
      </c>
      <c r="J841" s="3">
        <f ca="1">1-I841/MAX(I$2:I841)</f>
        <v>0.14758930709850981</v>
      </c>
      <c r="K841" s="21">
        <v>141.13999999999999</v>
      </c>
      <c r="L841" s="37">
        <v>3.6267999999999998</v>
      </c>
    </row>
    <row r="842" spans="1:12" hidden="1" x14ac:dyDescent="0.15">
      <c r="A842" s="1">
        <v>40347</v>
      </c>
      <c r="B842" s="16">
        <v>4.4295</v>
      </c>
      <c r="C842" s="3">
        <f t="shared" si="41"/>
        <v>-4.2642863318059887E-2</v>
      </c>
      <c r="D842" s="3">
        <f>IFERROR(1-B842/MAX(B$2:B842),0)</f>
        <v>0.18393853976676067</v>
      </c>
      <c r="E842" s="3">
        <f ca="1">IFERROR(B842/AVERAGE(OFFSET(B842,0,0,-计算结果!B$17,1))-1,B842/AVERAGE(OFFSET(B842,0,0,-ROW(),1))-1)</f>
        <v>0.13255065732000904</v>
      </c>
      <c r="F842" s="4" t="str">
        <f ca="1">IF(MONTH(A842)&lt;&gt;MONTH(A843),IF(OR(AND(E842&lt;计算结果!B$18,E842&gt;计算结果!B$19),E842&lt;计算结果!B$20),"买","卖"),F841)</f>
        <v>买</v>
      </c>
      <c r="G842" s="4" t="str">
        <f t="shared" ca="1" si="39"/>
        <v/>
      </c>
      <c r="H842" s="3">
        <f ca="1">IF(F841="买",B842/B841-1,计算结果!B$21*(计算结果!B$22*(B842/B841-1)+(1-计算结果!B$22)*(K842/K841-1-IF(G842=1,计算结果!B$16,0))))-IF(AND(计算结果!B$21=0,G842=1),计算结果!B$16,0)</f>
        <v>-4.2642863318059887E-2</v>
      </c>
      <c r="I842" s="2">
        <f t="shared" ca="1" si="40"/>
        <v>5.3924675135832434</v>
      </c>
      <c r="J842" s="3">
        <f ca="1">1-I842/MAX(I$2:I842)</f>
        <v>0.18393853976676078</v>
      </c>
      <c r="K842" s="21">
        <v>141.12</v>
      </c>
      <c r="L842" s="37">
        <v>3.4295</v>
      </c>
    </row>
    <row r="843" spans="1:12" hidden="1" x14ac:dyDescent="0.15">
      <c r="A843" s="1">
        <v>40350</v>
      </c>
      <c r="B843" s="16">
        <v>4.5609000000000002</v>
      </c>
      <c r="C843" s="3">
        <f t="shared" si="41"/>
        <v>2.9664747714188922E-2</v>
      </c>
      <c r="D843" s="3">
        <f>IFERROR(1-B843/MAX(B$2:B843),0)</f>
        <v>0.15973028242966891</v>
      </c>
      <c r="E843" s="3">
        <f ca="1">IFERROR(B843/AVERAGE(OFFSET(B843,0,0,-计算结果!B$17,1))-1,B843/AVERAGE(OFFSET(B843,0,0,-ROW(),1))-1)</f>
        <v>0.16380586195933633</v>
      </c>
      <c r="F843" s="4" t="str">
        <f ca="1">IF(MONTH(A843)&lt;&gt;MONTH(A844),IF(OR(AND(E843&lt;计算结果!B$18,E843&gt;计算结果!B$19),E843&lt;计算结果!B$20),"买","卖"),F842)</f>
        <v>买</v>
      </c>
      <c r="G843" s="4" t="str">
        <f t="shared" ca="1" si="39"/>
        <v/>
      </c>
      <c r="H843" s="3">
        <f ca="1">IF(F842="买",B843/B842-1,计算结果!B$21*(计算结果!B$22*(B843/B842-1)+(1-计算结果!B$22)*(K843/K842-1-IF(G843=1,计算结果!B$16,0))))-IF(AND(计算结果!B$21=0,G843=1),计算结果!B$16,0)</f>
        <v>2.9664747714188922E-2</v>
      </c>
      <c r="I843" s="2">
        <f t="shared" ca="1" si="40"/>
        <v>5.5524337019306502</v>
      </c>
      <c r="J843" s="3">
        <f ca="1">1-I843/MAX(I$2:I843)</f>
        <v>0.15973028242966913</v>
      </c>
      <c r="K843" s="21">
        <v>141.15</v>
      </c>
      <c r="L843" s="37">
        <v>3.5609000000000002</v>
      </c>
    </row>
    <row r="844" spans="1:12" hidden="1" x14ac:dyDescent="0.15">
      <c r="A844" s="1">
        <v>40351</v>
      </c>
      <c r="B844" s="16">
        <v>4.6189</v>
      </c>
      <c r="C844" s="3">
        <f t="shared" si="41"/>
        <v>1.2716788353175801E-2</v>
      </c>
      <c r="D844" s="3">
        <f>IFERROR(1-B844/MAX(B$2:B844),0)</f>
        <v>0.14904475027174413</v>
      </c>
      <c r="E844" s="3">
        <f ca="1">IFERROR(B844/AVERAGE(OFFSET(B844,0,0,-计算结果!B$17,1))-1,B844/AVERAGE(OFFSET(B844,0,0,-ROW(),1))-1)</f>
        <v>0.17618870129688879</v>
      </c>
      <c r="F844" s="4" t="str">
        <f ca="1">IF(MONTH(A844)&lt;&gt;MONTH(A845),IF(OR(AND(E844&lt;计算结果!B$18,E844&gt;计算结果!B$19),E844&lt;计算结果!B$20),"买","卖"),F843)</f>
        <v>买</v>
      </c>
      <c r="G844" s="4" t="str">
        <f t="shared" ca="1" si="39"/>
        <v/>
      </c>
      <c r="H844" s="3">
        <f ca="1">IF(F843="买",B844/B843-1,计算结果!B$21*(计算结果!B$22*(B844/B843-1)+(1-计算结果!B$22)*(K844/K843-1-IF(G844=1,计算结果!B$16,0))))-IF(AND(计算结果!B$21=0,G844=1),计算结果!B$16,0)</f>
        <v>1.2716788353175801E-2</v>
      </c>
      <c r="I844" s="2">
        <f t="shared" ca="1" si="40"/>
        <v>5.6230428261631431</v>
      </c>
      <c r="J844" s="3">
        <f ca="1">1-I844/MAX(I$2:I844)</f>
        <v>0.14904475027174435</v>
      </c>
      <c r="K844" s="21">
        <v>141.21</v>
      </c>
      <c r="L844" s="37">
        <v>3.6189</v>
      </c>
    </row>
    <row r="845" spans="1:12" hidden="1" x14ac:dyDescent="0.15">
      <c r="A845" s="1">
        <v>40352</v>
      </c>
      <c r="B845" s="16">
        <v>4.5981000000000005</v>
      </c>
      <c r="C845" s="3">
        <f t="shared" si="41"/>
        <v>-4.5032367013789765E-3</v>
      </c>
      <c r="D845" s="3">
        <f>IFERROR(1-B845/MAX(B$2:B845),0)</f>
        <v>0.15287680318355157</v>
      </c>
      <c r="E845" s="3">
        <f ca="1">IFERROR(B845/AVERAGE(OFFSET(B845,0,0,-计算结果!B$17,1))-1,B845/AVERAGE(OFFSET(B845,0,0,-ROW(),1))-1)</f>
        <v>0.16852214050272907</v>
      </c>
      <c r="F845" s="4" t="str">
        <f ca="1">IF(MONTH(A845)&lt;&gt;MONTH(A846),IF(OR(AND(E845&lt;计算结果!B$18,E845&gt;计算结果!B$19),E845&lt;计算结果!B$20),"买","卖"),F844)</f>
        <v>买</v>
      </c>
      <c r="G845" s="4" t="str">
        <f t="shared" ca="1" si="39"/>
        <v/>
      </c>
      <c r="H845" s="3">
        <f ca="1">IF(F844="买",B845/B844-1,计算结果!B$21*(计算结果!B$22*(B845/B844-1)+(1-计算结果!B$22)*(K845/K844-1-IF(G845=1,计算结果!B$16,0))))-IF(AND(计算结果!B$21=0,G845=1),计算结果!B$16,0)</f>
        <v>-4.5032367013789765E-3</v>
      </c>
      <c r="I845" s="2">
        <f t="shared" ca="1" si="40"/>
        <v>5.5977209333349398</v>
      </c>
      <c r="J845" s="3">
        <f ca="1">1-I845/MAX(I$2:I845)</f>
        <v>0.15287680318355168</v>
      </c>
      <c r="K845" s="21">
        <v>141.19999999999999</v>
      </c>
      <c r="L845" s="37">
        <v>3.5981000000000001</v>
      </c>
    </row>
    <row r="846" spans="1:12" hidden="1" x14ac:dyDescent="0.15">
      <c r="A846" s="1">
        <v>40353</v>
      </c>
      <c r="B846" s="16">
        <v>4.6370000000000005</v>
      </c>
      <c r="C846" s="3">
        <f t="shared" si="41"/>
        <v>8.460016093603917E-3</v>
      </c>
      <c r="D846" s="3">
        <f>IFERROR(1-B846/MAX(B$2:B846),0)</f>
        <v>0.14571012730521926</v>
      </c>
      <c r="E846" s="3">
        <f ca="1">IFERROR(B846/AVERAGE(OFFSET(B846,0,0,-计算结果!B$17,1))-1,B846/AVERAGE(OFFSET(B846,0,0,-ROW(),1))-1)</f>
        <v>0.17600314480030121</v>
      </c>
      <c r="F846" s="4" t="str">
        <f ca="1">IF(MONTH(A846)&lt;&gt;MONTH(A847),IF(OR(AND(E846&lt;计算结果!B$18,E846&gt;计算结果!B$19),E846&lt;计算结果!B$20),"买","卖"),F845)</f>
        <v>买</v>
      </c>
      <c r="G846" s="4" t="str">
        <f t="shared" ca="1" si="39"/>
        <v/>
      </c>
      <c r="H846" s="3">
        <f ca="1">IF(F845="买",B846/B845-1,计算结果!B$21*(计算结果!B$22*(B846/B845-1)+(1-计算结果!B$22)*(K846/K845-1-IF(G846=1,计算结果!B$16,0))))-IF(AND(计算结果!B$21=0,G846=1),计算结果!B$16,0)</f>
        <v>8.460016093603917E-3</v>
      </c>
      <c r="I846" s="2">
        <f t="shared" ca="1" si="40"/>
        <v>5.6450777425184571</v>
      </c>
      <c r="J846" s="3">
        <f ca="1">1-I846/MAX(I$2:I846)</f>
        <v>0.14571012730521926</v>
      </c>
      <c r="K846" s="21">
        <v>141.27000000000001</v>
      </c>
      <c r="L846" s="37">
        <v>3.637</v>
      </c>
    </row>
    <row r="847" spans="1:12" hidden="1" x14ac:dyDescent="0.15">
      <c r="A847" s="1">
        <v>40354</v>
      </c>
      <c r="B847" s="16">
        <v>4.5674000000000001</v>
      </c>
      <c r="C847" s="3">
        <f t="shared" si="41"/>
        <v>-1.5009704550355885E-2</v>
      </c>
      <c r="D847" s="3">
        <f>IFERROR(1-B847/MAX(B$2:B847),0)</f>
        <v>0.15853276589472909</v>
      </c>
      <c r="E847" s="3">
        <f ca="1">IFERROR(B847/AVERAGE(OFFSET(B847,0,0,-计算结果!B$17,1))-1,B847/AVERAGE(OFFSET(B847,0,0,-ROW(),1))-1)</f>
        <v>0.15610867364157976</v>
      </c>
      <c r="F847" s="4" t="str">
        <f ca="1">IF(MONTH(A847)&lt;&gt;MONTH(A848),IF(OR(AND(E847&lt;计算结果!B$18,E847&gt;计算结果!B$19),E847&lt;计算结果!B$20),"买","卖"),F846)</f>
        <v>买</v>
      </c>
      <c r="G847" s="4" t="str">
        <f t="shared" ca="1" si="39"/>
        <v/>
      </c>
      <c r="H847" s="3">
        <f ca="1">IF(F846="买",B847/B846-1,计算结果!B$21*(计算结果!B$22*(B847/B846-1)+(1-计算结果!B$22)*(K847/K846-1-IF(G847=1,计算结果!B$16,0))))-IF(AND(计算结果!B$21=0,G847=1),计算结果!B$16,0)</f>
        <v>-1.5009704550355885E-2</v>
      </c>
      <c r="I847" s="2">
        <f t="shared" ca="1" si="40"/>
        <v>5.5603467934394653</v>
      </c>
      <c r="J847" s="3">
        <f ca="1">1-I847/MAX(I$2:I847)</f>
        <v>0.15853276589472909</v>
      </c>
      <c r="K847" s="21">
        <v>141.15</v>
      </c>
      <c r="L847" s="37">
        <v>3.5674000000000001</v>
      </c>
    </row>
    <row r="848" spans="1:12" hidden="1" x14ac:dyDescent="0.15">
      <c r="A848" s="1">
        <v>40357</v>
      </c>
      <c r="B848" s="16">
        <v>4.4874000000000001</v>
      </c>
      <c r="C848" s="3">
        <f t="shared" si="41"/>
        <v>-1.7515435477514552E-2</v>
      </c>
      <c r="D848" s="3">
        <f>IFERROR(1-B848/MAX(B$2:B848),0)</f>
        <v>0.17327143094014263</v>
      </c>
      <c r="E848" s="3">
        <f ca="1">IFERROR(B848/AVERAGE(OFFSET(B848,0,0,-计算结果!B$17,1))-1,B848/AVERAGE(OFFSET(B848,0,0,-ROW(),1))-1)</f>
        <v>0.13376725860781646</v>
      </c>
      <c r="F848" s="4" t="str">
        <f ca="1">IF(MONTH(A848)&lt;&gt;MONTH(A849),IF(OR(AND(E848&lt;计算结果!B$18,E848&gt;计算结果!B$19),E848&lt;计算结果!B$20),"买","卖"),F847)</f>
        <v>买</v>
      </c>
      <c r="G848" s="4" t="str">
        <f t="shared" ca="1" si="39"/>
        <v/>
      </c>
      <c r="H848" s="3">
        <f ca="1">IF(F847="买",B848/B847-1,计算结果!B$21*(计算结果!B$22*(B848/B847-1)+(1-计算结果!B$22)*(K848/K847-1-IF(G848=1,计算结果!B$16,0))))-IF(AND(计算结果!B$21=0,G848=1),计算结果!B$16,0)</f>
        <v>-1.7515435477514552E-2</v>
      </c>
      <c r="I848" s="2">
        <f t="shared" ca="1" si="40"/>
        <v>5.4629548979463713</v>
      </c>
      <c r="J848" s="3">
        <f ca="1">1-I848/MAX(I$2:I848)</f>
        <v>0.17327143094014252</v>
      </c>
      <c r="K848" s="21">
        <v>141.25</v>
      </c>
      <c r="L848" s="37">
        <v>3.4874000000000001</v>
      </c>
    </row>
    <row r="849" spans="1:12" hidden="1" x14ac:dyDescent="0.15">
      <c r="A849" s="1">
        <v>40358</v>
      </c>
      <c r="B849" s="16">
        <v>4.2691999999999997</v>
      </c>
      <c r="C849" s="3">
        <f t="shared" si="41"/>
        <v>-4.862503899808357E-2</v>
      </c>
      <c r="D849" s="3">
        <f>IFERROR(1-B849/MAX(B$2:B849),0)</f>
        <v>0.21347113985150801</v>
      </c>
      <c r="E849" s="3">
        <f ca="1">IFERROR(B849/AVERAGE(OFFSET(B849,0,0,-计算结果!B$17,1))-1,B849/AVERAGE(OFFSET(B849,0,0,-ROW(),1))-1)</f>
        <v>7.6861633924555361E-2</v>
      </c>
      <c r="F849" s="4" t="str">
        <f ca="1">IF(MONTH(A849)&lt;&gt;MONTH(A850),IF(OR(AND(E849&lt;计算结果!B$18,E849&gt;计算结果!B$19),E849&lt;计算结果!B$20),"买","卖"),F848)</f>
        <v>买</v>
      </c>
      <c r="G849" s="4" t="str">
        <f t="shared" ca="1" si="39"/>
        <v/>
      </c>
      <c r="H849" s="3">
        <f ca="1">IF(F848="买",B849/B848-1,计算结果!B$21*(计算结果!B$22*(B849/B848-1)+(1-计算结果!B$22)*(K849/K848-1-IF(G849=1,计算结果!B$16,0))))-IF(AND(计算结果!B$21=0,G849=1),计算结果!B$16,0)</f>
        <v>-4.862503899808357E-2</v>
      </c>
      <c r="I849" s="2">
        <f t="shared" ca="1" si="40"/>
        <v>5.1973185029889573</v>
      </c>
      <c r="J849" s="3">
        <f ca="1">1-I849/MAX(I$2:I849)</f>
        <v>0.21347113985150801</v>
      </c>
      <c r="K849" s="21">
        <v>141.29</v>
      </c>
      <c r="L849" s="37">
        <v>3.2692000000000001</v>
      </c>
    </row>
    <row r="850" spans="1:12" hidden="1" x14ac:dyDescent="0.15">
      <c r="A850" s="1">
        <v>40359</v>
      </c>
      <c r="B850" s="16">
        <v>4.1233000000000004</v>
      </c>
      <c r="C850" s="3">
        <f t="shared" si="41"/>
        <v>-3.4175021081232826E-2</v>
      </c>
      <c r="D850" s="3">
        <f>IFERROR(1-B850/MAX(B$2:B850),0)</f>
        <v>0.24035078022808076</v>
      </c>
      <c r="E850" s="3">
        <f ca="1">IFERROR(B850/AVERAGE(OFFSET(B850,0,0,-计算结果!B$17,1))-1,B850/AVERAGE(OFFSET(B850,0,0,-ROW(),1))-1)</f>
        <v>3.8434900947732498E-2</v>
      </c>
      <c r="F850" s="4" t="str">
        <f ca="1">IF(MONTH(A850)&lt;&gt;MONTH(A851),IF(OR(AND(E850&lt;计算结果!B$18,E850&gt;计算结果!B$19),E850&lt;计算结果!B$20),"买","卖"),F849)</f>
        <v>买</v>
      </c>
      <c r="G850" s="4" t="str">
        <f t="shared" ca="1" si="39"/>
        <v/>
      </c>
      <c r="H850" s="3">
        <f ca="1">IF(F849="买",B850/B849-1,计算结果!B$21*(计算结果!B$22*(B850/B849-1)+(1-计算结果!B$22)*(K850/K849-1-IF(G850=1,计算结果!B$16,0))))-IF(AND(计算结果!B$21=0,G850=1),计算结果!B$16,0)</f>
        <v>-3.4175021081232826E-2</v>
      </c>
      <c r="I850" s="2">
        <f t="shared" ca="1" si="40"/>
        <v>5.0197000335834279</v>
      </c>
      <c r="J850" s="3">
        <f ca="1">1-I850/MAX(I$2:I850)</f>
        <v>0.24035078022808076</v>
      </c>
      <c r="K850" s="21">
        <v>141.59</v>
      </c>
      <c r="L850" s="37">
        <v>3.1233</v>
      </c>
    </row>
    <row r="851" spans="1:12" hidden="1" x14ac:dyDescent="0.15">
      <c r="A851" s="1">
        <v>40360</v>
      </c>
      <c r="B851" s="16">
        <v>4.0815999999999999</v>
      </c>
      <c r="C851" s="3">
        <f t="shared" si="41"/>
        <v>-1.0113258797565194E-2</v>
      </c>
      <c r="D851" s="3">
        <f>IFERROR(1-B851/MAX(B$2:B851),0)</f>
        <v>0.24803330938300272</v>
      </c>
      <c r="E851" s="3">
        <f ca="1">IFERROR(B851/AVERAGE(OFFSET(B851,0,0,-计算结果!B$17,1))-1,B851/AVERAGE(OFFSET(B851,0,0,-ROW(),1))-1)</f>
        <v>2.6404657320260094E-2</v>
      </c>
      <c r="F851" s="4" t="str">
        <f ca="1">IF(MONTH(A851)&lt;&gt;MONTH(A852),IF(OR(AND(E851&lt;计算结果!B$18,E851&gt;计算结果!B$19),E851&lt;计算结果!B$20),"买","卖"),F850)</f>
        <v>买</v>
      </c>
      <c r="G851" s="4" t="str">
        <f t="shared" ca="1" si="39"/>
        <v/>
      </c>
      <c r="H851" s="3">
        <f ca="1">IF(F850="买",B851/B850-1,计算结果!B$21*(计算结果!B$22*(B851/B850-1)+(1-计算结果!B$22)*(K851/K850-1-IF(G851=1,计算结果!B$16,0))))-IF(AND(计算结果!B$21=0,G851=1),计算结果!B$16,0)</f>
        <v>-1.0113258797565194E-2</v>
      </c>
      <c r="I851" s="2">
        <f t="shared" ca="1" si="40"/>
        <v>4.9689345080576519</v>
      </c>
      <c r="J851" s="3">
        <f ca="1">1-I851/MAX(I$2:I851)</f>
        <v>0.24803330938300272</v>
      </c>
      <c r="K851" s="21">
        <v>141.55000000000001</v>
      </c>
      <c r="L851" s="37">
        <v>3.0815999999999999</v>
      </c>
    </row>
    <row r="852" spans="1:12" hidden="1" x14ac:dyDescent="0.15">
      <c r="A852" s="1">
        <v>40361</v>
      </c>
      <c r="B852" s="16">
        <v>4.1242999999999999</v>
      </c>
      <c r="C852" s="3">
        <f t="shared" si="41"/>
        <v>1.0461583692669585E-2</v>
      </c>
      <c r="D852" s="3">
        <f>IFERROR(1-B852/MAX(B$2:B852),0)</f>
        <v>0.24016654691501327</v>
      </c>
      <c r="E852" s="3">
        <f ca="1">IFERROR(B852/AVERAGE(OFFSET(B852,0,0,-计算结果!B$17,1))-1,B852/AVERAGE(OFFSET(B852,0,0,-ROW(),1))-1)</f>
        <v>3.5601441299680792E-2</v>
      </c>
      <c r="F852" s="4" t="str">
        <f ca="1">IF(MONTH(A852)&lt;&gt;MONTH(A853),IF(OR(AND(E852&lt;计算结果!B$18,E852&gt;计算结果!B$19),E852&lt;计算结果!B$20),"买","卖"),F851)</f>
        <v>买</v>
      </c>
      <c r="G852" s="4" t="str">
        <f t="shared" ca="1" si="39"/>
        <v/>
      </c>
      <c r="H852" s="3">
        <f ca="1">IF(F851="买",B852/B851-1,计算结果!B$21*(计算结果!B$22*(B852/B851-1)+(1-计算结果!B$22)*(K852/K851-1-IF(G852=1,计算结果!B$16,0))))-IF(AND(计算结果!B$21=0,G852=1),计算结果!B$16,0)</f>
        <v>1.0461583692669585E-2</v>
      </c>
      <c r="I852" s="2">
        <f t="shared" ca="1" si="40"/>
        <v>5.0209174322770913</v>
      </c>
      <c r="J852" s="3">
        <f ca="1">1-I852/MAX(I$2:I852)</f>
        <v>0.24016654691501316</v>
      </c>
      <c r="K852" s="21">
        <v>141.72999999999999</v>
      </c>
      <c r="L852" s="37">
        <v>3.1242999999999999</v>
      </c>
    </row>
    <row r="853" spans="1:12" hidden="1" x14ac:dyDescent="0.15">
      <c r="A853" s="1">
        <v>40364</v>
      </c>
      <c r="B853" s="16">
        <v>4.1371000000000002</v>
      </c>
      <c r="C853" s="3">
        <f t="shared" si="41"/>
        <v>3.1035569672430707E-3</v>
      </c>
      <c r="D853" s="3">
        <f>IFERROR(1-B853/MAX(B$2:B853),0)</f>
        <v>0.23780836050774701</v>
      </c>
      <c r="E853" s="3">
        <f ca="1">IFERROR(B853/AVERAGE(OFFSET(B853,0,0,-计算结果!B$17,1))-1,B853/AVERAGE(OFFSET(B853,0,0,-ROW(),1))-1)</f>
        <v>3.7265879328534535E-2</v>
      </c>
      <c r="F853" s="4" t="str">
        <f ca="1">IF(MONTH(A853)&lt;&gt;MONTH(A854),IF(OR(AND(E853&lt;计算结果!B$18,E853&gt;计算结果!B$19),E853&lt;计算结果!B$20),"买","卖"),F852)</f>
        <v>买</v>
      </c>
      <c r="G853" s="4" t="str">
        <f t="shared" ca="1" si="39"/>
        <v/>
      </c>
      <c r="H853" s="3">
        <f ca="1">IF(F852="买",B853/B852-1,计算结果!B$21*(计算结果!B$22*(B853/B852-1)+(1-计算结果!B$22)*(K853/K852-1-IF(G853=1,计算结果!B$16,0))))-IF(AND(计算结果!B$21=0,G853=1),计算结果!B$16,0)</f>
        <v>3.1035569672430707E-3</v>
      </c>
      <c r="I853" s="2">
        <f t="shared" ca="1" si="40"/>
        <v>5.0365001355559871</v>
      </c>
      <c r="J853" s="3">
        <f ca="1">1-I853/MAX(I$2:I853)</f>
        <v>0.2378083605077469</v>
      </c>
      <c r="K853" s="21">
        <v>141.85</v>
      </c>
      <c r="L853" s="37">
        <v>3.1371000000000002</v>
      </c>
    </row>
    <row r="854" spans="1:12" hidden="1" x14ac:dyDescent="0.15">
      <c r="A854" s="1">
        <v>40365</v>
      </c>
      <c r="B854" s="16">
        <v>4.2406000000000006</v>
      </c>
      <c r="C854" s="3">
        <f t="shared" si="41"/>
        <v>2.5017524352807685E-2</v>
      </c>
      <c r="D854" s="3">
        <f>IFERROR(1-B854/MAX(B$2:B854),0)</f>
        <v>0.21874021260524323</v>
      </c>
      <c r="E854" s="3">
        <f ca="1">IFERROR(B854/AVERAGE(OFFSET(B854,0,0,-计算结果!B$17,1))-1,B854/AVERAGE(OFFSET(B854,0,0,-ROW(),1))-1)</f>
        <v>6.1557546672996288E-2</v>
      </c>
      <c r="F854" s="4" t="str">
        <f ca="1">IF(MONTH(A854)&lt;&gt;MONTH(A855),IF(OR(AND(E854&lt;计算结果!B$18,E854&gt;计算结果!B$19),E854&lt;计算结果!B$20),"买","卖"),F853)</f>
        <v>买</v>
      </c>
      <c r="G854" s="4" t="str">
        <f t="shared" ca="1" si="39"/>
        <v/>
      </c>
      <c r="H854" s="3">
        <f ca="1">IF(F853="买",B854/B853-1,计算结果!B$21*(计算结果!B$22*(B854/B853-1)+(1-计算结果!B$22)*(K854/K853-1-IF(G854=1,计算结果!B$16,0))))-IF(AND(计算结果!B$21=0,G854=1),计算结果!B$16,0)</f>
        <v>2.5017524352807685E-2</v>
      </c>
      <c r="I854" s="2">
        <f t="shared" ca="1" si="40"/>
        <v>5.1625009003501781</v>
      </c>
      <c r="J854" s="3">
        <f ca="1">1-I854/MAX(I$2:I854)</f>
        <v>0.21874021260524301</v>
      </c>
      <c r="K854" s="21">
        <v>141.94999999999999</v>
      </c>
      <c r="L854" s="37">
        <v>3.2406000000000001</v>
      </c>
    </row>
    <row r="855" spans="1:12" hidden="1" x14ac:dyDescent="0.15">
      <c r="A855" s="1">
        <v>40366</v>
      </c>
      <c r="B855" s="16">
        <v>4.2629000000000001</v>
      </c>
      <c r="C855" s="3">
        <f t="shared" si="41"/>
        <v>5.2586898080460021E-3</v>
      </c>
      <c r="D855" s="3">
        <f>IFERROR(1-B855/MAX(B$2:B855),0)</f>
        <v>0.21463180972383422</v>
      </c>
      <c r="E855" s="3">
        <f ca="1">IFERROR(B855/AVERAGE(OFFSET(B855,0,0,-计算结果!B$17,1))-1,B855/AVERAGE(OFFSET(B855,0,0,-ROW(),1))-1)</f>
        <v>6.5527482775878276E-2</v>
      </c>
      <c r="F855" s="4" t="str">
        <f ca="1">IF(MONTH(A855)&lt;&gt;MONTH(A856),IF(OR(AND(E855&lt;计算结果!B$18,E855&gt;计算结果!B$19),E855&lt;计算结果!B$20),"买","卖"),F854)</f>
        <v>买</v>
      </c>
      <c r="G855" s="4" t="str">
        <f t="shared" ca="1" si="39"/>
        <v/>
      </c>
      <c r="H855" s="3">
        <f ca="1">IF(F854="买",B855/B854-1,计算结果!B$21*(计算结果!B$22*(B855/B854-1)+(1-计算结果!B$22)*(K855/K854-1-IF(G855=1,计算结果!B$16,0))))-IF(AND(计算结果!B$21=0,G855=1),计算结果!B$16,0)</f>
        <v>5.2586898080460021E-3</v>
      </c>
      <c r="I855" s="2">
        <f t="shared" ca="1" si="40"/>
        <v>5.1896488912188783</v>
      </c>
      <c r="J855" s="3">
        <f ca="1">1-I855/MAX(I$2:I855)</f>
        <v>0.214631809723834</v>
      </c>
      <c r="K855" s="21">
        <v>141.85</v>
      </c>
      <c r="L855" s="37">
        <v>3.2629000000000001</v>
      </c>
    </row>
    <row r="856" spans="1:12" hidden="1" x14ac:dyDescent="0.15">
      <c r="A856" s="1">
        <v>40367</v>
      </c>
      <c r="B856" s="16">
        <v>4.2421000000000006</v>
      </c>
      <c r="C856" s="3">
        <f t="shared" si="41"/>
        <v>-4.8793075136642772E-3</v>
      </c>
      <c r="D856" s="3">
        <f>IFERROR(1-B856/MAX(B$2:B856),0)</f>
        <v>0.21846386263564166</v>
      </c>
      <c r="E856" s="3">
        <f ca="1">IFERROR(B856/AVERAGE(OFFSET(B856,0,0,-计算结果!B$17,1))-1,B856/AVERAGE(OFFSET(B856,0,0,-ROW(),1))-1)</f>
        <v>5.8816775602029026E-2</v>
      </c>
      <c r="F856" s="4" t="str">
        <f ca="1">IF(MONTH(A856)&lt;&gt;MONTH(A857),IF(OR(AND(E856&lt;计算结果!B$18,E856&gt;计算结果!B$19),E856&lt;计算结果!B$20),"买","卖"),F855)</f>
        <v>买</v>
      </c>
      <c r="G856" s="4" t="str">
        <f t="shared" ca="1" si="39"/>
        <v/>
      </c>
      <c r="H856" s="3">
        <f ca="1">IF(F855="买",B856/B855-1,计算结果!B$21*(计算结果!B$22*(B856/B855-1)+(1-计算结果!B$22)*(K856/K855-1-IF(G856=1,计算结果!B$16,0))))-IF(AND(计算结果!B$21=0,G856=1),计算结果!B$16,0)</f>
        <v>-4.8793075136642772E-3</v>
      </c>
      <c r="I856" s="2">
        <f t="shared" ca="1" si="40"/>
        <v>5.1643269983906741</v>
      </c>
      <c r="J856" s="3">
        <f ca="1">1-I856/MAX(I$2:I856)</f>
        <v>0.21846386263564144</v>
      </c>
      <c r="K856" s="21">
        <v>141.91</v>
      </c>
      <c r="L856" s="37">
        <v>3.2421000000000002</v>
      </c>
    </row>
    <row r="857" spans="1:12" hidden="1" x14ac:dyDescent="0.15">
      <c r="A857" s="1">
        <v>40368</v>
      </c>
      <c r="B857" s="16">
        <v>4.3753000000000002</v>
      </c>
      <c r="C857" s="3">
        <f t="shared" si="41"/>
        <v>3.1399542679333203E-2</v>
      </c>
      <c r="D857" s="3">
        <f>IFERROR(1-B857/MAX(B$2:B857),0)</f>
        <v>0.1939239853350283</v>
      </c>
      <c r="E857" s="3">
        <f ca="1">IFERROR(B857/AVERAGE(OFFSET(B857,0,0,-计算结果!B$17,1))-1,B857/AVERAGE(OFFSET(B857,0,0,-ROW(),1))-1)</f>
        <v>9.0436770634356956E-2</v>
      </c>
      <c r="F857" s="4" t="str">
        <f ca="1">IF(MONTH(A857)&lt;&gt;MONTH(A858),IF(OR(AND(E857&lt;计算结果!B$18,E857&gt;计算结果!B$19),E857&lt;计算结果!B$20),"买","卖"),F856)</f>
        <v>买</v>
      </c>
      <c r="G857" s="4" t="str">
        <f t="shared" ca="1" si="39"/>
        <v/>
      </c>
      <c r="H857" s="3">
        <f ca="1">IF(F856="买",B857/B856-1,计算结果!B$21*(计算结果!B$22*(B857/B856-1)+(1-计算结果!B$22)*(K857/K856-1-IF(G857=1,计算结果!B$16,0))))-IF(AND(计算结果!B$21=0,G857=1),计算结果!B$16,0)</f>
        <v>3.1399542679333203E-2</v>
      </c>
      <c r="I857" s="2">
        <f t="shared" ca="1" si="40"/>
        <v>5.3264845043866744</v>
      </c>
      <c r="J857" s="3">
        <f ca="1">1-I857/MAX(I$2:I857)</f>
        <v>0.19392398533502808</v>
      </c>
      <c r="K857" s="21">
        <v>141.91999999999999</v>
      </c>
      <c r="L857" s="37">
        <v>3.3753000000000002</v>
      </c>
    </row>
    <row r="858" spans="1:12" hidden="1" x14ac:dyDescent="0.15">
      <c r="A858" s="1">
        <v>40371</v>
      </c>
      <c r="B858" s="16">
        <v>4.4276</v>
      </c>
      <c r="C858" s="3">
        <f t="shared" si="41"/>
        <v>1.1953466048042483E-2</v>
      </c>
      <c r="D858" s="3">
        <f>IFERROR(1-B858/MAX(B$2:B858),0)</f>
        <v>0.18428858306158924</v>
      </c>
      <c r="E858" s="3">
        <f ca="1">IFERROR(B858/AVERAGE(OFFSET(B858,0,0,-计算结果!B$17,1))-1,B858/AVERAGE(OFFSET(B858,0,0,-ROW(),1))-1)</f>
        <v>0.10175409427983739</v>
      </c>
      <c r="F858" s="4" t="str">
        <f ca="1">IF(MONTH(A858)&lt;&gt;MONTH(A859),IF(OR(AND(E858&lt;计算结果!B$18,E858&gt;计算结果!B$19),E858&lt;计算结果!B$20),"买","卖"),F857)</f>
        <v>买</v>
      </c>
      <c r="G858" s="4" t="str">
        <f t="shared" ca="1" si="39"/>
        <v/>
      </c>
      <c r="H858" s="3">
        <f ca="1">IF(F857="买",B858/B857-1,计算结果!B$21*(计算结果!B$22*(B858/B857-1)+(1-计算结果!B$22)*(K858/K857-1-IF(G858=1,计算结果!B$16,0))))-IF(AND(计算结果!B$21=0,G858=1),计算结果!B$16,0)</f>
        <v>1.1953466048042483E-2</v>
      </c>
      <c r="I858" s="2">
        <f t="shared" ca="1" si="40"/>
        <v>5.390154456065285</v>
      </c>
      <c r="J858" s="3">
        <f ca="1">1-I858/MAX(I$2:I858)</f>
        <v>0.18428858306158902</v>
      </c>
      <c r="K858" s="21">
        <v>141.68</v>
      </c>
      <c r="L858" s="37">
        <v>3.4276</v>
      </c>
    </row>
    <row r="859" spans="1:12" hidden="1" x14ac:dyDescent="0.15">
      <c r="A859" s="1">
        <v>40372</v>
      </c>
      <c r="B859" s="16">
        <v>4.4447999999999999</v>
      </c>
      <c r="C859" s="3">
        <f t="shared" si="41"/>
        <v>3.8847231005509908E-3</v>
      </c>
      <c r="D859" s="3">
        <f>IFERROR(1-B859/MAX(B$2:B859),0)</f>
        <v>0.18111977007682534</v>
      </c>
      <c r="E859" s="3">
        <f ca="1">IFERROR(B859/AVERAGE(OFFSET(B859,0,0,-计算结果!B$17,1))-1,B859/AVERAGE(OFFSET(B859,0,0,-ROW(),1))-1)</f>
        <v>0.10429427529952084</v>
      </c>
      <c r="F859" s="4" t="str">
        <f ca="1">IF(MONTH(A859)&lt;&gt;MONTH(A860),IF(OR(AND(E859&lt;计算结果!B$18,E859&gt;计算结果!B$19),E859&lt;计算结果!B$20),"买","卖"),F858)</f>
        <v>买</v>
      </c>
      <c r="G859" s="4" t="str">
        <f t="shared" ca="1" si="39"/>
        <v/>
      </c>
      <c r="H859" s="3">
        <f ca="1">IF(F858="买",B859/B858-1,计算结果!B$21*(计算结果!B$22*(B859/B858-1)+(1-计算结果!B$22)*(K859/K858-1-IF(G859=1,计算结果!B$16,0))))-IF(AND(计算结果!B$21=0,G859=1),计算结果!B$16,0)</f>
        <v>3.8847231005509908E-3</v>
      </c>
      <c r="I859" s="2">
        <f t="shared" ca="1" si="40"/>
        <v>5.4110937135962995</v>
      </c>
      <c r="J859" s="3">
        <f ca="1">1-I859/MAX(I$2:I859)</f>
        <v>0.18111977007682512</v>
      </c>
      <c r="K859" s="21">
        <v>141.77000000000001</v>
      </c>
      <c r="L859" s="37">
        <v>3.4447999999999999</v>
      </c>
    </row>
    <row r="860" spans="1:12" hidden="1" x14ac:dyDescent="0.15">
      <c r="A860" s="1">
        <v>40373</v>
      </c>
      <c r="B860" s="16">
        <v>4.5836000000000006</v>
      </c>
      <c r="C860" s="3">
        <f t="shared" si="41"/>
        <v>3.1227501799856228E-2</v>
      </c>
      <c r="D860" s="3">
        <f>IFERROR(1-B860/MAX(B$2:B860),0)</f>
        <v>0.15554818622303279</v>
      </c>
      <c r="E860" s="3">
        <f ca="1">IFERROR(B860/AVERAGE(OFFSET(B860,0,0,-计算结果!B$17,1))-1,B860/AVERAGE(OFFSET(B860,0,0,-ROW(),1))-1)</f>
        <v>0.13689515873440228</v>
      </c>
      <c r="F860" s="4" t="str">
        <f ca="1">IF(MONTH(A860)&lt;&gt;MONTH(A861),IF(OR(AND(E860&lt;计算结果!B$18,E860&gt;计算结果!B$19),E860&lt;计算结果!B$20),"买","卖"),F859)</f>
        <v>买</v>
      </c>
      <c r="G860" s="4" t="str">
        <f t="shared" ca="1" si="39"/>
        <v/>
      </c>
      <c r="H860" s="3">
        <f ca="1">IF(F859="买",B860/B859-1,计算结果!B$21*(计算结果!B$22*(B860/B859-1)+(1-计算结果!B$22)*(K860/K859-1-IF(G860=1,计算结果!B$16,0))))-IF(AND(计算结果!B$21=0,G860=1),计算结果!B$16,0)</f>
        <v>3.1227501799856228E-2</v>
      </c>
      <c r="I860" s="2">
        <f t="shared" ca="1" si="40"/>
        <v>5.580068652276819</v>
      </c>
      <c r="J860" s="3">
        <f ca="1">1-I860/MAX(I$2:I860)</f>
        <v>0.15554818622303246</v>
      </c>
      <c r="K860" s="21">
        <v>141.80000000000001</v>
      </c>
      <c r="L860" s="37">
        <v>3.5836000000000001</v>
      </c>
    </row>
    <row r="861" spans="1:12" hidden="1" x14ac:dyDescent="0.15">
      <c r="A861" s="1">
        <v>40374</v>
      </c>
      <c r="B861" s="16">
        <v>4.4889999999999999</v>
      </c>
      <c r="C861" s="3">
        <f t="shared" si="41"/>
        <v>-2.0638799197137736E-2</v>
      </c>
      <c r="D861" s="3">
        <f>IFERROR(1-B861/MAX(B$2:B861),0)</f>
        <v>0.17297665763923442</v>
      </c>
      <c r="E861" s="3">
        <f ca="1">IFERROR(B861/AVERAGE(OFFSET(B861,0,0,-计算结果!B$17,1))-1,B861/AVERAGE(OFFSET(B861,0,0,-ROW(),1))-1)</f>
        <v>0.11173117024420631</v>
      </c>
      <c r="F861" s="4" t="str">
        <f ca="1">IF(MONTH(A861)&lt;&gt;MONTH(A862),IF(OR(AND(E861&lt;计算结果!B$18,E861&gt;计算结果!B$19),E861&lt;计算结果!B$20),"买","卖"),F860)</f>
        <v>买</v>
      </c>
      <c r="G861" s="4" t="str">
        <f t="shared" ca="1" si="39"/>
        <v/>
      </c>
      <c r="H861" s="3">
        <f ca="1">IF(F860="买",B861/B860-1,计算结果!B$21*(计算结果!B$22*(B861/B860-1)+(1-计算结果!B$22)*(K861/K860-1-IF(G861=1,计算结果!B$16,0))))-IF(AND(计算结果!B$21=0,G861=1),计算结果!B$16,0)</f>
        <v>-2.0638799197137736E-2</v>
      </c>
      <c r="I861" s="2">
        <f t="shared" ca="1" si="40"/>
        <v>5.464902735856235</v>
      </c>
      <c r="J861" s="3">
        <f ca="1">1-I861/MAX(I$2:I861)</f>
        <v>0.17297665763923409</v>
      </c>
      <c r="K861" s="21">
        <v>141.88</v>
      </c>
      <c r="L861" s="37">
        <v>3.4889999999999999</v>
      </c>
    </row>
    <row r="862" spans="1:12" hidden="1" x14ac:dyDescent="0.15">
      <c r="A862" s="1">
        <v>40375</v>
      </c>
      <c r="B862" s="16">
        <v>4.5130999999999997</v>
      </c>
      <c r="C862" s="3">
        <f t="shared" si="41"/>
        <v>5.3686789930942336E-3</v>
      </c>
      <c r="D862" s="3">
        <f>IFERROR(1-B862/MAX(B$2:B862),0)</f>
        <v>0.16853663479430359</v>
      </c>
      <c r="E862" s="3">
        <f ca="1">IFERROR(B862/AVERAGE(OFFSET(B862,0,0,-计算结果!B$17,1))-1,B862/AVERAGE(OFFSET(B862,0,0,-ROW(),1))-1)</f>
        <v>0.11600166831917247</v>
      </c>
      <c r="F862" s="4" t="str">
        <f ca="1">IF(MONTH(A862)&lt;&gt;MONTH(A863),IF(OR(AND(E862&lt;计算结果!B$18,E862&gt;计算结果!B$19),E862&lt;计算结果!B$20),"买","卖"),F861)</f>
        <v>买</v>
      </c>
      <c r="G862" s="4" t="str">
        <f t="shared" ca="1" si="39"/>
        <v/>
      </c>
      <c r="H862" s="3">
        <f ca="1">IF(F861="买",B862/B861-1,计算结果!B$21*(计算结果!B$22*(B862/B861-1)+(1-计算结果!B$22)*(K862/K861-1-IF(G862=1,计算结果!B$16,0))))-IF(AND(计算结果!B$21=0,G862=1),计算结果!B$16,0)</f>
        <v>5.3686789930942336E-3</v>
      </c>
      <c r="I862" s="2">
        <f t="shared" ca="1" si="40"/>
        <v>5.4942420443735296</v>
      </c>
      <c r="J862" s="3">
        <f ca="1">1-I862/MAX(I$2:I862)</f>
        <v>0.16853663479430325</v>
      </c>
      <c r="K862" s="21">
        <v>141.97999999999999</v>
      </c>
      <c r="L862" s="37">
        <v>3.5131000000000001</v>
      </c>
    </row>
    <row r="863" spans="1:12" hidden="1" x14ac:dyDescent="0.15">
      <c r="A863" s="1">
        <v>40378</v>
      </c>
      <c r="B863" s="16">
        <v>4.5966000000000005</v>
      </c>
      <c r="C863" s="3">
        <f t="shared" si="41"/>
        <v>1.8501695065476165E-2</v>
      </c>
      <c r="D863" s="3">
        <f>IFERROR(1-B863/MAX(B$2:B863),0)</f>
        <v>0.15315315315315314</v>
      </c>
      <c r="E863" s="3">
        <f ca="1">IFERROR(B863/AVERAGE(OFFSET(B863,0,0,-计算结果!B$17,1))-1,B863/AVERAGE(OFFSET(B863,0,0,-ROW(),1))-1)</f>
        <v>0.13483749258998268</v>
      </c>
      <c r="F863" s="4" t="str">
        <f ca="1">IF(MONTH(A863)&lt;&gt;MONTH(A864),IF(OR(AND(E863&lt;计算结果!B$18,E863&gt;计算结果!B$19),E863&lt;计算结果!B$20),"买","卖"),F862)</f>
        <v>买</v>
      </c>
      <c r="G863" s="4" t="str">
        <f t="shared" ca="1" si="39"/>
        <v/>
      </c>
      <c r="H863" s="3">
        <f ca="1">IF(F862="买",B863/B862-1,计算结果!B$21*(计算结果!B$22*(B863/B862-1)+(1-计算结果!B$22)*(K863/K862-1-IF(G863=1,计算结果!B$16,0))))-IF(AND(计算结果!B$21=0,G863=1),计算结果!B$16,0)</f>
        <v>1.8501695065476165E-2</v>
      </c>
      <c r="I863" s="2">
        <f t="shared" ca="1" si="40"/>
        <v>5.5958948352944473</v>
      </c>
      <c r="J863" s="3">
        <f ca="1">1-I863/MAX(I$2:I863)</f>
        <v>0.1531531531531527</v>
      </c>
      <c r="K863" s="21">
        <v>141.91</v>
      </c>
      <c r="L863" s="37">
        <v>3.5966</v>
      </c>
    </row>
    <row r="864" spans="1:12" hidden="1" x14ac:dyDescent="0.15">
      <c r="A864" s="1">
        <v>40379</v>
      </c>
      <c r="B864" s="16">
        <v>4.6852</v>
      </c>
      <c r="C864" s="3">
        <f t="shared" si="41"/>
        <v>1.9275116390375491E-2</v>
      </c>
      <c r="D864" s="3">
        <f>IFERROR(1-B864/MAX(B$2:B864),0)</f>
        <v>0.1368300816153577</v>
      </c>
      <c r="E864" s="3">
        <f ca="1">IFERROR(B864/AVERAGE(OFFSET(B864,0,0,-计算结果!B$17,1))-1,B864/AVERAGE(OFFSET(B864,0,0,-ROW(),1))-1)</f>
        <v>0.15472320003183926</v>
      </c>
      <c r="F864" s="4" t="str">
        <f ca="1">IF(MONTH(A864)&lt;&gt;MONTH(A865),IF(OR(AND(E864&lt;计算结果!B$18,E864&gt;计算结果!B$19),E864&lt;计算结果!B$20),"买","卖"),F863)</f>
        <v>买</v>
      </c>
      <c r="G864" s="4" t="str">
        <f t="shared" ref="G864:G927" ca="1" si="42">IF(F863&lt;&gt;F864,1,"")</f>
        <v/>
      </c>
      <c r="H864" s="3">
        <f ca="1">IF(F863="买",B864/B863-1,计算结果!B$21*(计算结果!B$22*(B864/B863-1)+(1-计算结果!B$22)*(K864/K863-1-IF(G864=1,计算结果!B$16,0))))-IF(AND(计算结果!B$21=0,G864=1),计算结果!B$16,0)</f>
        <v>1.9275116390375491E-2</v>
      </c>
      <c r="I864" s="2">
        <f t="shared" ref="I864:I927" ca="1" si="43">IFERROR(I863*(1+H864),I863)</f>
        <v>5.7037563595530489</v>
      </c>
      <c r="J864" s="3">
        <f ca="1">1-I864/MAX(I$2:I864)</f>
        <v>0.13683008161535726</v>
      </c>
      <c r="K864" s="21">
        <v>141.82</v>
      </c>
      <c r="L864" s="37">
        <v>3.6852</v>
      </c>
    </row>
    <row r="865" spans="1:12" hidden="1" x14ac:dyDescent="0.15">
      <c r="A865" s="1">
        <v>40380</v>
      </c>
      <c r="B865" s="16">
        <v>4.6608999999999998</v>
      </c>
      <c r="C865" s="3">
        <f t="shared" si="41"/>
        <v>-5.186544864680287E-3</v>
      </c>
      <c r="D865" s="3">
        <f>IFERROR(1-B865/MAX(B$2:B865),0)</f>
        <v>0.14130695112290215</v>
      </c>
      <c r="E865" s="3">
        <f ca="1">IFERROR(B865/AVERAGE(OFFSET(B865,0,0,-计算结果!B$17,1))-1,B865/AVERAGE(OFFSET(B865,0,0,-ROW(),1))-1)</f>
        <v>0.14685002030886785</v>
      </c>
      <c r="F865" s="4" t="str">
        <f ca="1">IF(MONTH(A865)&lt;&gt;MONTH(A866),IF(OR(AND(E865&lt;计算结果!B$18,E865&gt;计算结果!B$19),E865&lt;计算结果!B$20),"买","卖"),F864)</f>
        <v>买</v>
      </c>
      <c r="G865" s="4" t="str">
        <f t="shared" ca="1" si="42"/>
        <v/>
      </c>
      <c r="H865" s="3">
        <f ca="1">IF(F864="买",B865/B864-1,计算结果!B$21*(计算结果!B$22*(B865/B864-1)+(1-计算结果!B$22)*(K865/K864-1-IF(G865=1,计算结果!B$16,0))))-IF(AND(计算结果!B$21=0,G865=1),计算结果!B$16,0)</f>
        <v>-5.186544864680287E-3</v>
      </c>
      <c r="I865" s="2">
        <f t="shared" ca="1" si="43"/>
        <v>5.6741735712970218</v>
      </c>
      <c r="J865" s="3">
        <f ca="1">1-I865/MAX(I$2:I865)</f>
        <v>0.14130695112290159</v>
      </c>
      <c r="K865" s="21">
        <v>141.99</v>
      </c>
      <c r="L865" s="37">
        <v>3.6608999999999998</v>
      </c>
    </row>
    <row r="866" spans="1:12" hidden="1" x14ac:dyDescent="0.15">
      <c r="A866" s="1">
        <v>40381</v>
      </c>
      <c r="B866" s="16">
        <v>4.7430000000000003</v>
      </c>
      <c r="C866" s="3">
        <f t="shared" si="41"/>
        <v>1.7614623785106032E-2</v>
      </c>
      <c r="D866" s="3">
        <f>IFERROR(1-B866/MAX(B$2:B866),0)</f>
        <v>0.12618139612004642</v>
      </c>
      <c r="E866" s="3">
        <f ca="1">IFERROR(B866/AVERAGE(OFFSET(B866,0,0,-计算结果!B$17,1))-1,B866/AVERAGE(OFFSET(B866,0,0,-ROW(),1))-1)</f>
        <v>0.16501383249804635</v>
      </c>
      <c r="F866" s="4" t="str">
        <f ca="1">IF(MONTH(A866)&lt;&gt;MONTH(A867),IF(OR(AND(E866&lt;计算结果!B$18,E866&gt;计算结果!B$19),E866&lt;计算结果!B$20),"买","卖"),F865)</f>
        <v>买</v>
      </c>
      <c r="G866" s="4" t="str">
        <f t="shared" ca="1" si="42"/>
        <v/>
      </c>
      <c r="H866" s="3">
        <f ca="1">IF(F865="买",B866/B865-1,计算结果!B$21*(计算结果!B$22*(B866/B865-1)+(1-计算结果!B$22)*(K866/K865-1-IF(G866=1,计算结果!B$16,0))))-IF(AND(计算结果!B$21=0,G866=1),计算结果!B$16,0)</f>
        <v>1.7614623785106032E-2</v>
      </c>
      <c r="I866" s="2">
        <f t="shared" ca="1" si="43"/>
        <v>5.7741220040468102</v>
      </c>
      <c r="J866" s="3">
        <f ca="1">1-I866/MAX(I$2:I866)</f>
        <v>0.12618139612004586</v>
      </c>
      <c r="K866" s="21">
        <v>142.09</v>
      </c>
      <c r="L866" s="37">
        <v>3.7429999999999999</v>
      </c>
    </row>
    <row r="867" spans="1:12" hidden="1" x14ac:dyDescent="0.15">
      <c r="A867" s="1">
        <v>40382</v>
      </c>
      <c r="B867" s="16">
        <v>4.7755999999999998</v>
      </c>
      <c r="C867" s="3">
        <f t="shared" si="41"/>
        <v>6.8732869491880955E-3</v>
      </c>
      <c r="D867" s="3">
        <f>IFERROR(1-B867/MAX(B$2:B867),0)</f>
        <v>0.12017539011404044</v>
      </c>
      <c r="E867" s="3">
        <f ca="1">IFERROR(B867/AVERAGE(OFFSET(B867,0,0,-计算结果!B$17,1))-1,B867/AVERAGE(OFFSET(B867,0,0,-ROW(),1))-1)</f>
        <v>0.17099341710571725</v>
      </c>
      <c r="F867" s="4" t="str">
        <f ca="1">IF(MONTH(A867)&lt;&gt;MONTH(A868),IF(OR(AND(E867&lt;计算结果!B$18,E867&gt;计算结果!B$19),E867&lt;计算结果!B$20),"买","卖"),F866)</f>
        <v>买</v>
      </c>
      <c r="G867" s="4" t="str">
        <f t="shared" ca="1" si="42"/>
        <v/>
      </c>
      <c r="H867" s="3">
        <f ca="1">IF(F866="买",B867/B866-1,计算结果!B$21*(计算结果!B$22*(B867/B866-1)+(1-计算结果!B$22)*(K867/K866-1-IF(G867=1,计算结果!B$16,0))))-IF(AND(计算结果!B$21=0,G867=1),计算结果!B$16,0)</f>
        <v>6.8732869491880955E-3</v>
      </c>
      <c r="I867" s="2">
        <f t="shared" ca="1" si="43"/>
        <v>5.8138092014602449</v>
      </c>
      <c r="J867" s="3">
        <f ca="1">1-I867/MAX(I$2:I867)</f>
        <v>0.12017539011403999</v>
      </c>
      <c r="K867" s="21">
        <v>142.08000000000001</v>
      </c>
      <c r="L867" s="37">
        <v>3.7755999999999998</v>
      </c>
    </row>
    <row r="868" spans="1:12" hidden="1" x14ac:dyDescent="0.15">
      <c r="A868" s="1">
        <v>40385</v>
      </c>
      <c r="B868" s="16">
        <v>4.843</v>
      </c>
      <c r="C868" s="3">
        <f t="shared" si="41"/>
        <v>1.4113409833319324E-2</v>
      </c>
      <c r="D868" s="3">
        <f>IFERROR(1-B868/MAX(B$2:B868),0)</f>
        <v>0.10775806481327954</v>
      </c>
      <c r="E868" s="3">
        <f ca="1">IFERROR(B868/AVERAGE(OFFSET(B868,0,0,-计算结果!B$17,1))-1,B868/AVERAGE(OFFSET(B868,0,0,-ROW(),1))-1)</f>
        <v>0.18537904689037554</v>
      </c>
      <c r="F868" s="4" t="str">
        <f ca="1">IF(MONTH(A868)&lt;&gt;MONTH(A869),IF(OR(AND(E868&lt;计算结果!B$18,E868&gt;计算结果!B$19),E868&lt;计算结果!B$20),"买","卖"),F867)</f>
        <v>买</v>
      </c>
      <c r="G868" s="4" t="str">
        <f t="shared" ca="1" si="42"/>
        <v/>
      </c>
      <c r="H868" s="3">
        <f ca="1">IF(F867="买",B868/B867-1,计算结果!B$21*(计算结果!B$22*(B868/B867-1)+(1-计算结果!B$22)*(K868/K867-1-IF(G868=1,计算结果!B$16,0))))-IF(AND(计算结果!B$21=0,G868=1),计算结果!B$16,0)</f>
        <v>1.4113409833319324E-2</v>
      </c>
      <c r="I868" s="2">
        <f t="shared" ca="1" si="43"/>
        <v>5.8958618734131765</v>
      </c>
      <c r="J868" s="3">
        <f ca="1">1-I868/MAX(I$2:I868)</f>
        <v>0.1077580648132791</v>
      </c>
      <c r="K868" s="21">
        <v>142.21</v>
      </c>
      <c r="L868" s="37">
        <v>3.843</v>
      </c>
    </row>
    <row r="869" spans="1:12" hidden="1" x14ac:dyDescent="0.15">
      <c r="A869" s="1">
        <v>40386</v>
      </c>
      <c r="B869" s="16">
        <v>4.8224</v>
      </c>
      <c r="C869" s="3">
        <f t="shared" si="41"/>
        <v>-4.2535618418335641E-3</v>
      </c>
      <c r="D869" s="3">
        <f>IFERROR(1-B869/MAX(B$2:B869),0)</f>
        <v>0.11155327106247359</v>
      </c>
      <c r="E869" s="3">
        <f ca="1">IFERROR(B869/AVERAGE(OFFSET(B869,0,0,-计算结果!B$17,1))-1,B869/AVERAGE(OFFSET(B869,0,0,-ROW(),1))-1)</f>
        <v>0.17822076762868178</v>
      </c>
      <c r="F869" s="4" t="str">
        <f ca="1">IF(MONTH(A869)&lt;&gt;MONTH(A870),IF(OR(AND(E869&lt;计算结果!B$18,E869&gt;计算结果!B$19),E869&lt;计算结果!B$20),"买","卖"),F868)</f>
        <v>买</v>
      </c>
      <c r="G869" s="4" t="str">
        <f t="shared" ca="1" si="42"/>
        <v/>
      </c>
      <c r="H869" s="3">
        <f ca="1">IF(F868="买",B869/B868-1,计算结果!B$21*(计算结果!B$22*(B869/B868-1)+(1-计算结果!B$22)*(K869/K868-1-IF(G869=1,计算结果!B$16,0))))-IF(AND(计算结果!B$21=0,G869=1),计算结果!B$16,0)</f>
        <v>-4.2535618418335641E-3</v>
      </c>
      <c r="I869" s="2">
        <f t="shared" ca="1" si="43"/>
        <v>5.8707834603237048</v>
      </c>
      <c r="J869" s="3">
        <f ca="1">1-I869/MAX(I$2:I869)</f>
        <v>0.11155327106247315</v>
      </c>
      <c r="K869" s="21">
        <v>142.16999999999999</v>
      </c>
      <c r="L869" s="37">
        <v>3.8224</v>
      </c>
    </row>
    <row r="870" spans="1:12" hidden="1" x14ac:dyDescent="0.15">
      <c r="A870" s="1">
        <v>40387</v>
      </c>
      <c r="B870" s="16">
        <v>4.9746000000000006</v>
      </c>
      <c r="C870" s="3">
        <f t="shared" si="41"/>
        <v>3.1561048440610584E-2</v>
      </c>
      <c r="D870" s="3">
        <f>IFERROR(1-B870/MAX(B$2:B870),0)</f>
        <v>8.3512960813574177E-2</v>
      </c>
      <c r="E870" s="3">
        <f ca="1">IFERROR(B870/AVERAGE(OFFSET(B870,0,0,-计算结果!B$17,1))-1,B870/AVERAGE(OFFSET(B870,0,0,-ROW(),1))-1)</f>
        <v>0.2130644883788877</v>
      </c>
      <c r="F870" s="4" t="str">
        <f ca="1">IF(MONTH(A870)&lt;&gt;MONTH(A871),IF(OR(AND(E870&lt;计算结果!B$18,E870&gt;计算结果!B$19),E870&lt;计算结果!B$20),"买","卖"),F869)</f>
        <v>买</v>
      </c>
      <c r="G870" s="4" t="str">
        <f t="shared" ca="1" si="42"/>
        <v/>
      </c>
      <c r="H870" s="3">
        <f ca="1">IF(F869="买",B870/B869-1,计算结果!B$21*(计算结果!B$22*(B870/B869-1)+(1-计算结果!B$22)*(K870/K869-1-IF(G870=1,计算结果!B$16,0))))-IF(AND(计算结果!B$21=0,G870=1),计算结果!B$16,0)</f>
        <v>3.1561048440610584E-2</v>
      </c>
      <c r="I870" s="2">
        <f t="shared" ca="1" si="43"/>
        <v>6.0560715414993167</v>
      </c>
      <c r="J870" s="3">
        <f ca="1">1-I870/MAX(I$2:I870)</f>
        <v>8.3512960813573733E-2</v>
      </c>
      <c r="K870" s="21">
        <v>142.25</v>
      </c>
      <c r="L870" s="37">
        <v>3.9746000000000001</v>
      </c>
    </row>
    <row r="871" spans="1:12" hidden="1" x14ac:dyDescent="0.15">
      <c r="A871" s="1">
        <v>40388</v>
      </c>
      <c r="B871" s="16">
        <v>5.0460000000000003</v>
      </c>
      <c r="C871" s="3">
        <f t="shared" si="41"/>
        <v>1.4352912797008788E-2</v>
      </c>
      <c r="D871" s="3">
        <f>IFERROR(1-B871/MAX(B$2:B871),0)</f>
        <v>7.0358702260542749E-2</v>
      </c>
      <c r="E871" s="3">
        <f ca="1">IFERROR(B871/AVERAGE(OFFSET(B871,0,0,-计算结果!B$17,1))-1,B871/AVERAGE(OFFSET(B871,0,0,-ROW(),1))-1)</f>
        <v>0.22802063267912875</v>
      </c>
      <c r="F871" s="4" t="str">
        <f ca="1">IF(MONTH(A871)&lt;&gt;MONTH(A872),IF(OR(AND(E871&lt;计算结果!B$18,E871&gt;计算结果!B$19),E871&lt;计算结果!B$20),"买","卖"),F870)</f>
        <v>买</v>
      </c>
      <c r="G871" s="4" t="str">
        <f t="shared" ca="1" si="42"/>
        <v/>
      </c>
      <c r="H871" s="3">
        <f ca="1">IF(F870="买",B871/B870-1,计算结果!B$21*(计算结果!B$22*(B871/B870-1)+(1-计算结果!B$22)*(K871/K870-1-IF(G871=1,计算结果!B$16,0))))-IF(AND(计算结果!B$21=0,G871=1),计算结果!B$16,0)</f>
        <v>1.4352912797008788E-2</v>
      </c>
      <c r="I871" s="2">
        <f t="shared" ca="1" si="43"/>
        <v>6.1429938082269029</v>
      </c>
      <c r="J871" s="3">
        <f ca="1">1-I871/MAX(I$2:I871)</f>
        <v>7.0358702260542194E-2</v>
      </c>
      <c r="K871" s="21">
        <v>142.22999999999999</v>
      </c>
      <c r="L871" s="37">
        <v>4.0460000000000003</v>
      </c>
    </row>
    <row r="872" spans="1:12" hidden="1" x14ac:dyDescent="0.15">
      <c r="A872" s="1">
        <v>40389</v>
      </c>
      <c r="B872" s="16">
        <v>5.0052000000000003</v>
      </c>
      <c r="C872" s="3">
        <f t="shared" si="41"/>
        <v>-8.0856123662306212E-3</v>
      </c>
      <c r="D872" s="3">
        <f>IFERROR(1-B872/MAX(B$2:B872),0)</f>
        <v>7.7875421433703629E-2</v>
      </c>
      <c r="E872" s="3">
        <f ca="1">IFERROR(B872/AVERAGE(OFFSET(B872,0,0,-计算结果!B$17,1))-1,B872/AVERAGE(OFFSET(B872,0,0,-ROW(),1))-1)</f>
        <v>0.21573206978177084</v>
      </c>
      <c r="F872" s="4" t="str">
        <f ca="1">IF(MONTH(A872)&lt;&gt;MONTH(A873),IF(OR(AND(E872&lt;计算结果!B$18,E872&gt;计算结果!B$19),E872&lt;计算结果!B$20),"买","卖"),F871)</f>
        <v>买</v>
      </c>
      <c r="G872" s="4" t="str">
        <f t="shared" ca="1" si="42"/>
        <v/>
      </c>
      <c r="H872" s="3">
        <f ca="1">IF(F871="买",B872/B871-1,计算结果!B$21*(计算结果!B$22*(B872/B871-1)+(1-计算结果!B$22)*(K872/K871-1-IF(G872=1,计算结果!B$16,0))))-IF(AND(计算结果!B$21=0,G872=1),计算结果!B$16,0)</f>
        <v>-8.0856123662306212E-3</v>
      </c>
      <c r="I872" s="2">
        <f t="shared" ca="1" si="43"/>
        <v>6.0933239415254254</v>
      </c>
      <c r="J872" s="3">
        <f ca="1">1-I872/MAX(I$2:I872)</f>
        <v>7.7875421433703074E-2</v>
      </c>
      <c r="K872" s="21">
        <v>142.29</v>
      </c>
      <c r="L872" s="37">
        <v>4.0052000000000003</v>
      </c>
    </row>
    <row r="873" spans="1:12" hidden="1" x14ac:dyDescent="0.15">
      <c r="A873" s="1">
        <v>40392</v>
      </c>
      <c r="B873" s="16">
        <v>5.1191000000000004</v>
      </c>
      <c r="C873" s="3">
        <f t="shared" si="41"/>
        <v>2.275633341325034E-2</v>
      </c>
      <c r="D873" s="3">
        <f>IFERROR(1-B873/MAX(B$2:B873),0)</f>
        <v>5.6891247075296136E-2</v>
      </c>
      <c r="E873" s="3">
        <f ca="1">IFERROR(B873/AVERAGE(OFFSET(B873,0,0,-计算结果!B$17,1))-1,B873/AVERAGE(OFFSET(B873,0,0,-ROW(),1))-1)</f>
        <v>0.24087940524995788</v>
      </c>
      <c r="F873" s="4" t="str">
        <f ca="1">IF(MONTH(A873)&lt;&gt;MONTH(A874),IF(OR(AND(E873&lt;计算结果!B$18,E873&gt;计算结果!B$19),E873&lt;计算结果!B$20),"买","卖"),F872)</f>
        <v>买</v>
      </c>
      <c r="G873" s="4" t="str">
        <f t="shared" ca="1" si="42"/>
        <v/>
      </c>
      <c r="H873" s="3">
        <f ca="1">IF(F872="买",B873/B872-1,计算结果!B$21*(计算结果!B$22*(B873/B872-1)+(1-计算结果!B$22)*(K873/K872-1-IF(G873=1,计算结果!B$16,0))))-IF(AND(计算结果!B$21=0,G873=1),计算结果!B$16,0)</f>
        <v>2.275633341325034E-2</v>
      </c>
      <c r="I873" s="2">
        <f t="shared" ca="1" si="43"/>
        <v>6.2319856527337185</v>
      </c>
      <c r="J873" s="3">
        <f ca="1">1-I873/MAX(I$2:I873)</f>
        <v>5.689124707529547E-2</v>
      </c>
      <c r="K873" s="21">
        <v>142.34</v>
      </c>
      <c r="L873" s="37">
        <v>4.1191000000000004</v>
      </c>
    </row>
    <row r="874" spans="1:12" hidden="1" x14ac:dyDescent="0.15">
      <c r="A874" s="1">
        <v>40393</v>
      </c>
      <c r="B874" s="16">
        <v>4.9939</v>
      </c>
      <c r="C874" s="3">
        <f t="shared" si="41"/>
        <v>-2.4457424156590135E-2</v>
      </c>
      <c r="D874" s="3">
        <f>IFERROR(1-B874/MAX(B$2:B874),0)</f>
        <v>7.9957257871368315E-2</v>
      </c>
      <c r="E874" s="3">
        <f ca="1">IFERROR(B874/AVERAGE(OFFSET(B874,0,0,-计算结果!B$17,1))-1,B874/AVERAGE(OFFSET(B874,0,0,-ROW(),1))-1)</f>
        <v>0.2082466514880843</v>
      </c>
      <c r="F874" s="4" t="str">
        <f ca="1">IF(MONTH(A874)&lt;&gt;MONTH(A875),IF(OR(AND(E874&lt;计算结果!B$18,E874&gt;计算结果!B$19),E874&lt;计算结果!B$20),"买","卖"),F873)</f>
        <v>买</v>
      </c>
      <c r="G874" s="4" t="str">
        <f t="shared" ca="1" si="42"/>
        <v/>
      </c>
      <c r="H874" s="3">
        <f ca="1">IF(F873="买",B874/B873-1,计算结果!B$21*(计算结果!B$22*(B874/B873-1)+(1-计算结果!B$22)*(K874/K873-1-IF(G874=1,计算结果!B$16,0))))-IF(AND(计算结果!B$21=0,G874=1),计算结果!B$16,0)</f>
        <v>-2.4457424156590135E-2</v>
      </c>
      <c r="I874" s="2">
        <f t="shared" ca="1" si="43"/>
        <v>6.0795673362870257</v>
      </c>
      <c r="J874" s="3">
        <f ca="1">1-I874/MAX(I$2:I874)</f>
        <v>7.995725787136776E-2</v>
      </c>
      <c r="K874" s="21">
        <v>142.41</v>
      </c>
      <c r="L874" s="37">
        <v>3.9939</v>
      </c>
    </row>
    <row r="875" spans="1:12" hidden="1" x14ac:dyDescent="0.15">
      <c r="A875" s="1">
        <v>40394</v>
      </c>
      <c r="B875" s="16">
        <v>5.0357000000000003</v>
      </c>
      <c r="C875" s="3">
        <f t="shared" si="41"/>
        <v>8.3702116582231589E-3</v>
      </c>
      <c r="D875" s="3">
        <f>IFERROR(1-B875/MAX(B$2:B875),0)</f>
        <v>7.2256305385139719E-2</v>
      </c>
      <c r="E875" s="3">
        <f ca="1">IFERROR(B875/AVERAGE(OFFSET(B875,0,0,-计算结果!B$17,1))-1,B875/AVERAGE(OFFSET(B875,0,0,-ROW(),1))-1)</f>
        <v>0.21604978684857912</v>
      </c>
      <c r="F875" s="4" t="str">
        <f ca="1">IF(MONTH(A875)&lt;&gt;MONTH(A876),IF(OR(AND(E875&lt;计算结果!B$18,E875&gt;计算结果!B$19),E875&lt;计算结果!B$20),"买","卖"),F874)</f>
        <v>买</v>
      </c>
      <c r="G875" s="4" t="str">
        <f t="shared" ca="1" si="42"/>
        <v/>
      </c>
      <c r="H875" s="3">
        <f ca="1">IF(F874="买",B875/B874-1,计算结果!B$21*(计算结果!B$22*(B875/B874-1)+(1-计算结果!B$22)*(K875/K874-1-IF(G875=1,计算结果!B$16,0))))-IF(AND(计算结果!B$21=0,G875=1),计算结果!B$16,0)</f>
        <v>8.3702116582231589E-3</v>
      </c>
      <c r="I875" s="2">
        <f t="shared" ca="1" si="43"/>
        <v>6.1304546016821684</v>
      </c>
      <c r="J875" s="3">
        <f ca="1">1-I875/MAX(I$2:I875)</f>
        <v>7.2256305385139052E-2</v>
      </c>
      <c r="K875" s="21">
        <v>142.35</v>
      </c>
      <c r="L875" s="37">
        <v>4.0357000000000003</v>
      </c>
    </row>
    <row r="876" spans="1:12" hidden="1" x14ac:dyDescent="0.15">
      <c r="A876" s="1">
        <v>40395</v>
      </c>
      <c r="B876" s="16">
        <v>5.0932000000000004</v>
      </c>
      <c r="C876" s="3">
        <f t="shared" si="41"/>
        <v>1.141847210914082E-2</v>
      </c>
      <c r="D876" s="3">
        <f>IFERROR(1-B876/MAX(B$2:B876),0)</f>
        <v>6.1662889883748684E-2</v>
      </c>
      <c r="E876" s="3">
        <f ca="1">IFERROR(B876/AVERAGE(OFFSET(B876,0,0,-计算结果!B$17,1))-1,B876/AVERAGE(OFFSET(B876,0,0,-ROW(),1))-1)</f>
        <v>0.2275174630356005</v>
      </c>
      <c r="F876" s="4" t="str">
        <f ca="1">IF(MONTH(A876)&lt;&gt;MONTH(A877),IF(OR(AND(E876&lt;计算结果!B$18,E876&gt;计算结果!B$19),E876&lt;计算结果!B$20),"买","卖"),F875)</f>
        <v>买</v>
      </c>
      <c r="G876" s="4" t="str">
        <f t="shared" ca="1" si="42"/>
        <v/>
      </c>
      <c r="H876" s="3">
        <f ca="1">IF(F875="买",B876/B875-1,计算结果!B$21*(计算结果!B$22*(B876/B875-1)+(1-计算结果!B$22)*(K876/K875-1-IF(G876=1,计算结果!B$16,0))))-IF(AND(计算结果!B$21=0,G876=1),计算结果!B$16,0)</f>
        <v>1.141847210914082E-2</v>
      </c>
      <c r="I876" s="2">
        <f t="shared" ca="1" si="43"/>
        <v>6.2004550265678304</v>
      </c>
      <c r="J876" s="3">
        <f ca="1">1-I876/MAX(I$2:I876)</f>
        <v>6.1662889883747907E-2</v>
      </c>
      <c r="K876" s="21">
        <v>142.41999999999999</v>
      </c>
      <c r="L876" s="37">
        <v>4.0932000000000004</v>
      </c>
    </row>
    <row r="877" spans="1:12" hidden="1" x14ac:dyDescent="0.15">
      <c r="A877" s="1">
        <v>40396</v>
      </c>
      <c r="B877" s="16">
        <v>5.1783999999999999</v>
      </c>
      <c r="C877" s="3">
        <f t="shared" si="41"/>
        <v>1.6728186601743467E-2</v>
      </c>
      <c r="D877" s="3">
        <f>IFERROR(1-B877/MAX(B$2:B877),0)</f>
        <v>4.596621161038339E-2</v>
      </c>
      <c r="E877" s="3">
        <f ca="1">IFERROR(B877/AVERAGE(OFFSET(B877,0,0,-计算结果!B$17,1))-1,B877/AVERAGE(OFFSET(B877,0,0,-ROW(),1))-1)</f>
        <v>0.24555766617666985</v>
      </c>
      <c r="F877" s="4" t="str">
        <f ca="1">IF(MONTH(A877)&lt;&gt;MONTH(A878),IF(OR(AND(E877&lt;计算结果!B$18,E877&gt;计算结果!B$19),E877&lt;计算结果!B$20),"买","卖"),F876)</f>
        <v>买</v>
      </c>
      <c r="G877" s="4" t="str">
        <f t="shared" ca="1" si="42"/>
        <v/>
      </c>
      <c r="H877" s="3">
        <f ca="1">IF(F876="买",B877/B876-1,计算结果!B$21*(计算结果!B$22*(B877/B876-1)+(1-计算结果!B$22)*(K877/K876-1-IF(G877=1,计算结果!B$16,0))))-IF(AND(计算结果!B$21=0,G877=1),计算结果!B$16,0)</f>
        <v>1.6728186601743467E-2</v>
      </c>
      <c r="I877" s="2">
        <f t="shared" ca="1" si="43"/>
        <v>6.3041773952679749</v>
      </c>
      <c r="J877" s="3">
        <f ca="1">1-I877/MAX(I$2:I877)</f>
        <v>4.5966211610382612E-2</v>
      </c>
      <c r="K877" s="21">
        <v>142.46</v>
      </c>
      <c r="L877" s="37">
        <v>4.1783999999999999</v>
      </c>
    </row>
    <row r="878" spans="1:12" hidden="1" x14ac:dyDescent="0.15">
      <c r="A878" s="1">
        <v>40399</v>
      </c>
      <c r="B878" s="16">
        <v>5.2342000000000004</v>
      </c>
      <c r="C878" s="3">
        <f t="shared" si="41"/>
        <v>1.0775529120964134E-2</v>
      </c>
      <c r="D878" s="3">
        <f>IFERROR(1-B878/MAX(B$2:B878),0)</f>
        <v>3.5685992741207428E-2</v>
      </c>
      <c r="E878" s="3">
        <f ca="1">IFERROR(B878/AVERAGE(OFFSET(B878,0,0,-计算结果!B$17,1))-1,B878/AVERAGE(OFFSET(B878,0,0,-ROW(),1))-1)</f>
        <v>0.25642187092291713</v>
      </c>
      <c r="F878" s="4" t="str">
        <f ca="1">IF(MONTH(A878)&lt;&gt;MONTH(A879),IF(OR(AND(E878&lt;计算结果!B$18,E878&gt;计算结果!B$19),E878&lt;计算结果!B$20),"买","卖"),F877)</f>
        <v>买</v>
      </c>
      <c r="G878" s="4" t="str">
        <f t="shared" ca="1" si="42"/>
        <v/>
      </c>
      <c r="H878" s="3">
        <f ca="1">IF(F877="买",B878/B877-1,计算结果!B$21*(计算结果!B$22*(B878/B877-1)+(1-计算结果!B$22)*(K878/K877-1-IF(G878=1,计算结果!B$16,0))))-IF(AND(计算结果!B$21=0,G878=1),计算结果!B$16,0)</f>
        <v>1.0775529120964134E-2</v>
      </c>
      <c r="I878" s="2">
        <f t="shared" ca="1" si="43"/>
        <v>6.3721082423744084</v>
      </c>
      <c r="J878" s="3">
        <f ca="1">1-I878/MAX(I$2:I878)</f>
        <v>3.5685992741206651E-2</v>
      </c>
      <c r="K878" s="21">
        <v>142.56</v>
      </c>
      <c r="L878" s="37">
        <v>4.2342000000000004</v>
      </c>
    </row>
    <row r="879" spans="1:12" hidden="1" x14ac:dyDescent="0.15">
      <c r="A879" s="1">
        <v>40400</v>
      </c>
      <c r="B879" s="16">
        <v>5.0964</v>
      </c>
      <c r="C879" s="3">
        <f t="shared" si="41"/>
        <v>-2.6326850330518625E-2</v>
      </c>
      <c r="D879" s="3">
        <f>IFERROR(1-B879/MAX(B$2:B879),0)</f>
        <v>6.1073343281932257E-2</v>
      </c>
      <c r="E879" s="3">
        <f ca="1">IFERROR(B879/AVERAGE(OFFSET(B879,0,0,-计算结果!B$17,1))-1,B879/AVERAGE(OFFSET(B879,0,0,-ROW(),1))-1)</f>
        <v>0.22103256789637049</v>
      </c>
      <c r="F879" s="4" t="str">
        <f ca="1">IF(MONTH(A879)&lt;&gt;MONTH(A880),IF(OR(AND(E879&lt;计算结果!B$18,E879&gt;计算结果!B$19),E879&lt;计算结果!B$20),"买","卖"),F878)</f>
        <v>买</v>
      </c>
      <c r="G879" s="4" t="str">
        <f t="shared" ca="1" si="42"/>
        <v/>
      </c>
      <c r="H879" s="3">
        <f ca="1">IF(F878="买",B879/B878-1,计算结果!B$21*(计算结果!B$22*(B879/B878-1)+(1-计算结果!B$22)*(K879/K878-1-IF(G879=1,计算结果!B$16,0))))-IF(AND(计算结果!B$21=0,G879=1),计算结果!B$16,0)</f>
        <v>-2.6326850330518625E-2</v>
      </c>
      <c r="I879" s="2">
        <f t="shared" ca="1" si="43"/>
        <v>6.2043507023875533</v>
      </c>
      <c r="J879" s="3">
        <f ca="1">1-I879/MAX(I$2:I879)</f>
        <v>6.1073343281931591E-2</v>
      </c>
      <c r="K879" s="21">
        <v>142.58000000000001</v>
      </c>
      <c r="L879" s="37">
        <v>4.0964</v>
      </c>
    </row>
    <row r="880" spans="1:12" hidden="1" x14ac:dyDescent="0.15">
      <c r="A880" s="1">
        <v>40401</v>
      </c>
      <c r="B880" s="16">
        <v>5.1637000000000004</v>
      </c>
      <c r="C880" s="3">
        <f t="shared" si="41"/>
        <v>1.3205399890118485E-2</v>
      </c>
      <c r="D880" s="3">
        <f>IFERROR(1-B880/MAX(B$2:B880),0)</f>
        <v>4.8674441312478112E-2</v>
      </c>
      <c r="E880" s="3">
        <f ca="1">IFERROR(B880/AVERAGE(OFFSET(B880,0,0,-计算结果!B$17,1))-1,B880/AVERAGE(OFFSET(B880,0,0,-ROW(),1))-1)</f>
        <v>0.23472609864088811</v>
      </c>
      <c r="F880" s="4" t="str">
        <f ca="1">IF(MONTH(A880)&lt;&gt;MONTH(A881),IF(OR(AND(E880&lt;计算结果!B$18,E880&gt;计算结果!B$19),E880&lt;计算结果!B$20),"买","卖"),F879)</f>
        <v>买</v>
      </c>
      <c r="G880" s="4" t="str">
        <f t="shared" ca="1" si="42"/>
        <v/>
      </c>
      <c r="H880" s="3">
        <f ca="1">IF(F879="买",B880/B879-1,计算结果!B$21*(计算结果!B$22*(B880/B879-1)+(1-计算结果!B$22)*(K880/K879-1-IF(G880=1,计算结果!B$16,0))))-IF(AND(计算结果!B$21=0,G880=1),计算结果!B$16,0)</f>
        <v>1.3205399890118485E-2</v>
      </c>
      <c r="I880" s="2">
        <f t="shared" ca="1" si="43"/>
        <v>6.2862816344711181</v>
      </c>
      <c r="J880" s="3">
        <f ca="1">1-I880/MAX(I$2:I880)</f>
        <v>4.8674441312477446E-2</v>
      </c>
      <c r="K880" s="21">
        <v>142.63999999999999</v>
      </c>
      <c r="L880" s="37">
        <v>4.1637000000000004</v>
      </c>
    </row>
    <row r="881" spans="1:12" hidden="1" x14ac:dyDescent="0.15">
      <c r="A881" s="1">
        <v>40402</v>
      </c>
      <c r="B881" s="16">
        <v>5.1052</v>
      </c>
      <c r="C881" s="3">
        <f t="shared" si="41"/>
        <v>-1.1329085733098432E-2</v>
      </c>
      <c r="D881" s="3">
        <f>IFERROR(1-B881/MAX(B$2:B881),0)</f>
        <v>5.9452090126936752E-2</v>
      </c>
      <c r="E881" s="3">
        <f ca="1">IFERROR(B881/AVERAGE(OFFSET(B881,0,0,-计算结果!B$17,1))-1,B881/AVERAGE(OFFSET(B881,0,0,-ROW(),1))-1)</f>
        <v>0.21839197299109325</v>
      </c>
      <c r="F881" s="4" t="str">
        <f ca="1">IF(MONTH(A881)&lt;&gt;MONTH(A882),IF(OR(AND(E881&lt;计算结果!B$18,E881&gt;计算结果!B$19),E881&lt;计算结果!B$20),"买","卖"),F880)</f>
        <v>买</v>
      </c>
      <c r="G881" s="4" t="str">
        <f t="shared" ca="1" si="42"/>
        <v/>
      </c>
      <c r="H881" s="3">
        <f ca="1">IF(F880="买",B881/B880-1,计算结果!B$21*(计算结果!B$22*(B881/B880-1)+(1-计算结果!B$22)*(K881/K880-1-IF(G881=1,计算结果!B$16,0))))-IF(AND(计算结果!B$21=0,G881=1),计算结果!B$16,0)</f>
        <v>-1.1329085733098432E-2</v>
      </c>
      <c r="I881" s="2">
        <f t="shared" ca="1" si="43"/>
        <v>6.2150638108917926</v>
      </c>
      <c r="J881" s="3">
        <f ca="1">1-I881/MAX(I$2:I881)</f>
        <v>5.9452090126936197E-2</v>
      </c>
      <c r="K881" s="21">
        <v>142.86000000000001</v>
      </c>
      <c r="L881" s="37">
        <v>4.1052</v>
      </c>
    </row>
    <row r="882" spans="1:12" hidden="1" x14ac:dyDescent="0.15">
      <c r="A882" s="1">
        <v>40403</v>
      </c>
      <c r="B882" s="16">
        <v>5.1496000000000004</v>
      </c>
      <c r="C882" s="3">
        <f t="shared" si="41"/>
        <v>8.6970148084306587E-3</v>
      </c>
      <c r="D882" s="3">
        <f>IFERROR(1-B882/MAX(B$2:B882),0)</f>
        <v>5.1272131026732226E-2</v>
      </c>
      <c r="E882" s="3">
        <f ca="1">IFERROR(B882/AVERAGE(OFFSET(B882,0,0,-计算结果!B$17,1))-1,B882/AVERAGE(OFFSET(B882,0,0,-ROW(),1))-1)</f>
        <v>0.22661541389112916</v>
      </c>
      <c r="F882" s="4" t="str">
        <f ca="1">IF(MONTH(A882)&lt;&gt;MONTH(A883),IF(OR(AND(E882&lt;计算结果!B$18,E882&gt;计算结果!B$19),E882&lt;计算结果!B$20),"买","卖"),F881)</f>
        <v>买</v>
      </c>
      <c r="G882" s="4" t="str">
        <f t="shared" ca="1" si="42"/>
        <v/>
      </c>
      <c r="H882" s="3">
        <f ca="1">IF(F881="买",B882/B881-1,计算结果!B$21*(计算结果!B$22*(B882/B881-1)+(1-计算结果!B$22)*(K882/K881-1-IF(G882=1,计算结果!B$16,0))))-IF(AND(计算结果!B$21=0,G882=1),计算结果!B$16,0)</f>
        <v>8.6970148084306587E-3</v>
      </c>
      <c r="I882" s="2">
        <f t="shared" ca="1" si="43"/>
        <v>6.2691163128904597</v>
      </c>
      <c r="J882" s="3">
        <f ca="1">1-I882/MAX(I$2:I882)</f>
        <v>5.1272131026731671E-2</v>
      </c>
      <c r="K882" s="21">
        <v>142.91</v>
      </c>
      <c r="L882" s="37">
        <v>4.1496000000000004</v>
      </c>
    </row>
    <row r="883" spans="1:12" hidden="1" x14ac:dyDescent="0.15">
      <c r="A883" s="1">
        <v>40406</v>
      </c>
      <c r="B883" s="16">
        <v>5.2206999999999999</v>
      </c>
      <c r="C883" s="3">
        <f t="shared" si="41"/>
        <v>1.3806897623116265E-2</v>
      </c>
      <c r="D883" s="3">
        <f>IFERROR(1-B883/MAX(B$2:B883),0)</f>
        <v>3.8173142467621046E-2</v>
      </c>
      <c r="E883" s="3">
        <f ca="1">IFERROR(B883/AVERAGE(OFFSET(B883,0,0,-计算结果!B$17,1))-1,B883/AVERAGE(OFFSET(B883,0,0,-ROW(),1))-1)</f>
        <v>0.24116676573947937</v>
      </c>
      <c r="F883" s="4" t="str">
        <f ca="1">IF(MONTH(A883)&lt;&gt;MONTH(A884),IF(OR(AND(E883&lt;计算结果!B$18,E883&gt;计算结果!B$19),E883&lt;计算结果!B$20),"买","卖"),F882)</f>
        <v>买</v>
      </c>
      <c r="G883" s="4" t="str">
        <f t="shared" ca="1" si="42"/>
        <v/>
      </c>
      <c r="H883" s="3">
        <f ca="1">IF(F882="买",B883/B882-1,计算结果!B$21*(计算结果!B$22*(B883/B882-1)+(1-计算结果!B$22)*(K883/K882-1-IF(G883=1,计算结果!B$16,0))))-IF(AND(计算结果!B$21=0,G883=1),计算结果!B$16,0)</f>
        <v>1.3806897623116265E-2</v>
      </c>
      <c r="I883" s="2">
        <f t="shared" ca="1" si="43"/>
        <v>6.3556733600099466</v>
      </c>
      <c r="J883" s="3">
        <f ca="1">1-I883/MAX(I$2:I883)</f>
        <v>3.8173142467620491E-2</v>
      </c>
      <c r="K883" s="21">
        <v>142.93</v>
      </c>
      <c r="L883" s="37">
        <v>4.2206999999999999</v>
      </c>
    </row>
    <row r="884" spans="1:12" hidden="1" x14ac:dyDescent="0.15">
      <c r="A884" s="1">
        <v>40407</v>
      </c>
      <c r="B884" s="16">
        <v>5.2441000000000004</v>
      </c>
      <c r="C884" s="3">
        <f t="shared" si="41"/>
        <v>4.4821575650775269E-3</v>
      </c>
      <c r="D884" s="3">
        <f>IFERROR(1-B884/MAX(B$2:B884),0)</f>
        <v>3.3862082941837457E-2</v>
      </c>
      <c r="E884" s="3">
        <f ca="1">IFERROR(B884/AVERAGE(OFFSET(B884,0,0,-计算结果!B$17,1))-1,B884/AVERAGE(OFFSET(B884,0,0,-ROW(),1))-1)</f>
        <v>0.24430392572915882</v>
      </c>
      <c r="F884" s="4" t="str">
        <f ca="1">IF(MONTH(A884)&lt;&gt;MONTH(A885),IF(OR(AND(E884&lt;计算结果!B$18,E884&gt;计算结果!B$19),E884&lt;计算结果!B$20),"买","卖"),F883)</f>
        <v>买</v>
      </c>
      <c r="G884" s="4" t="str">
        <f t="shared" ca="1" si="42"/>
        <v/>
      </c>
      <c r="H884" s="3">
        <f ca="1">IF(F883="买",B884/B883-1,计算结果!B$21*(计算结果!B$22*(B884/B883-1)+(1-计算结果!B$22)*(K884/K883-1-IF(G884=1,计算结果!B$16,0))))-IF(AND(计算结果!B$21=0,G884=1),计算结果!B$16,0)</f>
        <v>4.4821575650775269E-3</v>
      </c>
      <c r="I884" s="2">
        <f t="shared" ca="1" si="43"/>
        <v>6.384160489441677</v>
      </c>
      <c r="J884" s="3">
        <f ca="1">1-I884/MAX(I$2:I884)</f>
        <v>3.3862082941837013E-2</v>
      </c>
      <c r="K884" s="21">
        <v>142.94999999999999</v>
      </c>
      <c r="L884" s="37">
        <v>4.2441000000000004</v>
      </c>
    </row>
    <row r="885" spans="1:12" hidden="1" x14ac:dyDescent="0.15">
      <c r="A885" s="1">
        <v>40408</v>
      </c>
      <c r="B885" s="16">
        <v>5.2477</v>
      </c>
      <c r="C885" s="3">
        <f t="shared" si="41"/>
        <v>6.8648576495489166E-4</v>
      </c>
      <c r="D885" s="3">
        <f>IFERROR(1-B885/MAX(B$2:B885),0)</f>
        <v>3.3198843014793922E-2</v>
      </c>
      <c r="E885" s="3">
        <f ca="1">IFERROR(B885/AVERAGE(OFFSET(B885,0,0,-计算结果!B$17,1))-1,B885/AVERAGE(OFFSET(B885,0,0,-ROW(),1))-1)</f>
        <v>0.2427693722145492</v>
      </c>
      <c r="F885" s="4" t="str">
        <f ca="1">IF(MONTH(A885)&lt;&gt;MONTH(A886),IF(OR(AND(E885&lt;计算结果!B$18,E885&gt;计算结果!B$19),E885&lt;计算结果!B$20),"买","卖"),F884)</f>
        <v>买</v>
      </c>
      <c r="G885" s="4" t="str">
        <f t="shared" ca="1" si="42"/>
        <v/>
      </c>
      <c r="H885" s="3">
        <f ca="1">IF(F884="买",B885/B884-1,计算结果!B$21*(计算结果!B$22*(B885/B884-1)+(1-计算结果!B$22)*(K885/K884-1-IF(G885=1,计算结果!B$16,0))))-IF(AND(计算结果!B$21=0,G885=1),计算结果!B$16,0)</f>
        <v>6.8648576495489166E-4</v>
      </c>
      <c r="I885" s="2">
        <f t="shared" ca="1" si="43"/>
        <v>6.3885431247388658</v>
      </c>
      <c r="J885" s="3">
        <f ca="1">1-I885/MAX(I$2:I885)</f>
        <v>3.3198843014793478E-2</v>
      </c>
      <c r="K885" s="21">
        <v>143.05000000000001</v>
      </c>
      <c r="L885" s="37">
        <v>4.2477</v>
      </c>
    </row>
    <row r="886" spans="1:12" hidden="1" x14ac:dyDescent="0.15">
      <c r="A886" s="1">
        <v>40409</v>
      </c>
      <c r="B886" s="16">
        <v>5.2667000000000002</v>
      </c>
      <c r="C886" s="3">
        <f t="shared" si="41"/>
        <v>3.6206338014750372E-3</v>
      </c>
      <c r="D886" s="3">
        <f>IFERROR(1-B886/MAX(B$2:B886),0)</f>
        <v>2.9698410066508196E-2</v>
      </c>
      <c r="E886" s="3">
        <f ca="1">IFERROR(B886/AVERAGE(OFFSET(B886,0,0,-计算结果!B$17,1))-1,B886/AVERAGE(OFFSET(B886,0,0,-ROW(),1))-1)</f>
        <v>0.24492763050361566</v>
      </c>
      <c r="F886" s="4" t="str">
        <f ca="1">IF(MONTH(A886)&lt;&gt;MONTH(A887),IF(OR(AND(E886&lt;计算结果!B$18,E886&gt;计算结果!B$19),E886&lt;计算结果!B$20),"买","卖"),F885)</f>
        <v>买</v>
      </c>
      <c r="G886" s="4" t="str">
        <f t="shared" ca="1" si="42"/>
        <v/>
      </c>
      <c r="H886" s="3">
        <f ca="1">IF(F885="买",B886/B885-1,计算结果!B$21*(计算结果!B$22*(B886/B885-1)+(1-计算结果!B$22)*(K886/K885-1-IF(G886=1,计算结果!B$16,0))))-IF(AND(计算结果!B$21=0,G886=1),计算结果!B$16,0)</f>
        <v>3.6206338014750372E-3</v>
      </c>
      <c r="I886" s="2">
        <f t="shared" ca="1" si="43"/>
        <v>6.4116736999184765</v>
      </c>
      <c r="J886" s="3">
        <f ca="1">1-I886/MAX(I$2:I886)</f>
        <v>2.9698410066507641E-2</v>
      </c>
      <c r="K886" s="21">
        <v>143.09</v>
      </c>
      <c r="L886" s="37">
        <v>4.2667000000000002</v>
      </c>
    </row>
    <row r="887" spans="1:12" hidden="1" x14ac:dyDescent="0.15">
      <c r="A887" s="1">
        <v>40410</v>
      </c>
      <c r="B887" s="16">
        <v>5.2999000000000001</v>
      </c>
      <c r="C887" s="3">
        <f t="shared" si="41"/>
        <v>6.3037575711546445E-3</v>
      </c>
      <c r="D887" s="3">
        <f>IFERROR(1-B887/MAX(B$2:B887),0)</f>
        <v>2.3581864072661607E-2</v>
      </c>
      <c r="E887" s="3">
        <f ca="1">IFERROR(B887/AVERAGE(OFFSET(B887,0,0,-计算结果!B$17,1))-1,B887/AVERAGE(OFFSET(B887,0,0,-ROW(),1))-1)</f>
        <v>0.25044172621887606</v>
      </c>
      <c r="F887" s="4" t="str">
        <f ca="1">IF(MONTH(A887)&lt;&gt;MONTH(A888),IF(OR(AND(E887&lt;计算结果!B$18,E887&gt;计算结果!B$19),E887&lt;计算结果!B$20),"买","卖"),F886)</f>
        <v>买</v>
      </c>
      <c r="G887" s="4" t="str">
        <f t="shared" ca="1" si="42"/>
        <v/>
      </c>
      <c r="H887" s="3">
        <f ca="1">IF(F886="买",B887/B886-1,计算结果!B$21*(计算结果!B$22*(B887/B886-1)+(1-计算结果!B$22)*(K887/K886-1-IF(G887=1,计算结果!B$16,0))))-IF(AND(计算结果!B$21=0,G887=1),计算结果!B$16,0)</f>
        <v>6.3037575711546445E-3</v>
      </c>
      <c r="I887" s="2">
        <f t="shared" ca="1" si="43"/>
        <v>6.4520913365481105</v>
      </c>
      <c r="J887" s="3">
        <f ca="1">1-I887/MAX(I$2:I887)</f>
        <v>2.3581864072660941E-2</v>
      </c>
      <c r="K887" s="21">
        <v>143.26</v>
      </c>
      <c r="L887" s="37">
        <v>4.2999000000000001</v>
      </c>
    </row>
    <row r="888" spans="1:12" hidden="1" x14ac:dyDescent="0.15">
      <c r="A888" s="1">
        <v>40413</v>
      </c>
      <c r="B888" s="16">
        <v>5.3773999999999997</v>
      </c>
      <c r="C888" s="3">
        <f t="shared" si="41"/>
        <v>1.4622917413535941E-2</v>
      </c>
      <c r="D888" s="3">
        <f>IFERROR(1-B888/MAX(B$2:B888),0)</f>
        <v>9.3037823099173522E-3</v>
      </c>
      <c r="E888" s="3">
        <f ca="1">IFERROR(B888/AVERAGE(OFFSET(B888,0,0,-计算结果!B$17,1))-1,B888/AVERAGE(OFFSET(B888,0,0,-ROW(),1))-1)</f>
        <v>0.26628626568970892</v>
      </c>
      <c r="F888" s="4" t="str">
        <f ca="1">IF(MONTH(A888)&lt;&gt;MONTH(A889),IF(OR(AND(E888&lt;计算结果!B$18,E888&gt;计算结果!B$19),E888&lt;计算结果!B$20),"买","卖"),F887)</f>
        <v>买</v>
      </c>
      <c r="G888" s="4" t="str">
        <f t="shared" ca="1" si="42"/>
        <v/>
      </c>
      <c r="H888" s="3">
        <f ca="1">IF(F887="买",B888/B887-1,计算结果!B$21*(计算结果!B$22*(B888/B887-1)+(1-计算结果!B$22)*(K888/K887-1-IF(G888=1,计算结果!B$16,0))))-IF(AND(计算结果!B$21=0,G888=1),计算结果!B$16,0)</f>
        <v>1.4622917413535941E-2</v>
      </c>
      <c r="I888" s="2">
        <f t="shared" ca="1" si="43"/>
        <v>6.546439735307044</v>
      </c>
      <c r="J888" s="3">
        <f ca="1">1-I888/MAX(I$2:I888)</f>
        <v>9.3037823099167971E-3</v>
      </c>
      <c r="K888" s="21">
        <v>143.34</v>
      </c>
      <c r="L888" s="37">
        <v>4.3773999999999997</v>
      </c>
    </row>
    <row r="889" spans="1:12" hidden="1" x14ac:dyDescent="0.15">
      <c r="A889" s="1">
        <v>40414</v>
      </c>
      <c r="B889" s="16">
        <v>5.3822999999999999</v>
      </c>
      <c r="C889" s="3">
        <f t="shared" si="41"/>
        <v>9.1122103618856976E-4</v>
      </c>
      <c r="D889" s="3">
        <f>IFERROR(1-B889/MAX(B$2:B889),0)</f>
        <v>8.4010390758857412E-3</v>
      </c>
      <c r="E889" s="3">
        <f ca="1">IFERROR(B889/AVERAGE(OFFSET(B889,0,0,-计算结果!B$17,1))-1,B889/AVERAGE(OFFSET(B889,0,0,-ROW(),1))-1)</f>
        <v>0.26504383236931583</v>
      </c>
      <c r="F889" s="4" t="str">
        <f ca="1">IF(MONTH(A889)&lt;&gt;MONTH(A890),IF(OR(AND(E889&lt;计算结果!B$18,E889&gt;计算结果!B$19),E889&lt;计算结果!B$20),"买","卖"),F888)</f>
        <v>买</v>
      </c>
      <c r="G889" s="4" t="str">
        <f t="shared" ca="1" si="42"/>
        <v/>
      </c>
      <c r="H889" s="3">
        <f ca="1">IF(F888="买",B889/B888-1,计算结果!B$21*(计算结果!B$22*(B889/B888-1)+(1-计算结果!B$22)*(K889/K888-1-IF(G889=1,计算结果!B$16,0))))-IF(AND(计算结果!B$21=0,G889=1),计算结果!B$16,0)</f>
        <v>9.1122103618856976E-4</v>
      </c>
      <c r="I889" s="2">
        <f t="shared" ca="1" si="43"/>
        <v>6.5524049889059963</v>
      </c>
      <c r="J889" s="3">
        <f ca="1">1-I889/MAX(I$2:I889)</f>
        <v>8.4010390758851861E-3</v>
      </c>
      <c r="K889" s="21">
        <v>143.44</v>
      </c>
      <c r="L889" s="37">
        <v>4.3822999999999999</v>
      </c>
    </row>
    <row r="890" spans="1:12" hidden="1" x14ac:dyDescent="0.15">
      <c r="A890" s="1">
        <v>40415</v>
      </c>
      <c r="B890" s="16">
        <v>5.2760999999999996</v>
      </c>
      <c r="C890" s="3">
        <f t="shared" si="41"/>
        <v>-1.9731341619753651E-2</v>
      </c>
      <c r="D890" s="3">
        <f>IFERROR(1-B890/MAX(B$2:B890),0)</f>
        <v>2.7966616923672194E-2</v>
      </c>
      <c r="E890" s="3">
        <f ca="1">IFERROR(B890/AVERAGE(OFFSET(B890,0,0,-计算结果!B$17,1))-1,B890/AVERAGE(OFFSET(B890,0,0,-ROW(),1))-1)</f>
        <v>0.23792143121068476</v>
      </c>
      <c r="F890" s="4" t="str">
        <f ca="1">IF(MONTH(A890)&lt;&gt;MONTH(A891),IF(OR(AND(E890&lt;计算结果!B$18,E890&gt;计算结果!B$19),E890&lt;计算结果!B$20),"买","卖"),F889)</f>
        <v>买</v>
      </c>
      <c r="G890" s="4" t="str">
        <f t="shared" ca="1" si="42"/>
        <v/>
      </c>
      <c r="H890" s="3">
        <f ca="1">IF(F889="买",B890/B889-1,计算结果!B$21*(计算结果!B$22*(B890/B889-1)+(1-计算结果!B$22)*(K890/K889-1-IF(G890=1,计算结果!B$16,0))))-IF(AND(计算结果!B$21=0,G890=1),计算结果!B$16,0)</f>
        <v>-1.9731341619753651E-2</v>
      </c>
      <c r="I890" s="2">
        <f t="shared" ca="1" si="43"/>
        <v>6.4231172476389142</v>
      </c>
      <c r="J890" s="3">
        <f ca="1">1-I890/MAX(I$2:I890)</f>
        <v>2.7966616923671639E-2</v>
      </c>
      <c r="K890" s="21">
        <v>143.47999999999999</v>
      </c>
      <c r="L890" s="37">
        <v>4.2760999999999996</v>
      </c>
    </row>
    <row r="891" spans="1:12" hidden="1" x14ac:dyDescent="0.15">
      <c r="A891" s="1">
        <v>40416</v>
      </c>
      <c r="B891" s="16">
        <v>5.3190999999999997</v>
      </c>
      <c r="C891" s="3">
        <f t="shared" si="41"/>
        <v>8.1499592502036755E-3</v>
      </c>
      <c r="D891" s="3">
        <f>IFERROR(1-B891/MAX(B$2:B891),0)</f>
        <v>2.0044584461762494E-2</v>
      </c>
      <c r="E891" s="3">
        <f ca="1">IFERROR(B891/AVERAGE(OFFSET(B891,0,0,-计算结果!B$17,1))-1,B891/AVERAGE(OFFSET(B891,0,0,-ROW(),1))-1)</f>
        <v>0.245700807049549</v>
      </c>
      <c r="F891" s="4" t="str">
        <f ca="1">IF(MONTH(A891)&lt;&gt;MONTH(A892),IF(OR(AND(E891&lt;计算结果!B$18,E891&gt;计算结果!B$19),E891&lt;计算结果!B$20),"买","卖"),F890)</f>
        <v>买</v>
      </c>
      <c r="G891" s="4" t="str">
        <f t="shared" ca="1" si="42"/>
        <v/>
      </c>
      <c r="H891" s="3">
        <f ca="1">IF(F890="买",B891/B890-1,计算结果!B$21*(计算结果!B$22*(B891/B890-1)+(1-计算结果!B$22)*(K891/K890-1-IF(G891=1,计算结果!B$16,0))))-IF(AND(计算结果!B$21=0,G891=1),计算结果!B$16,0)</f>
        <v>8.1499592502036755E-3</v>
      </c>
      <c r="I891" s="2">
        <f t="shared" ca="1" si="43"/>
        <v>6.4754653914664519</v>
      </c>
      <c r="J891" s="3">
        <f ca="1">1-I891/MAX(I$2:I891)</f>
        <v>2.0044584461761938E-2</v>
      </c>
      <c r="K891" s="21">
        <v>143.55000000000001</v>
      </c>
      <c r="L891" s="37">
        <v>4.3190999999999997</v>
      </c>
    </row>
    <row r="892" spans="1:12" hidden="1" x14ac:dyDescent="0.15">
      <c r="A892" s="1">
        <v>40417</v>
      </c>
      <c r="B892" s="16">
        <v>5.3935000000000004</v>
      </c>
      <c r="C892" s="3">
        <f t="shared" si="41"/>
        <v>1.3987328683424005E-2</v>
      </c>
      <c r="D892" s="3">
        <f>IFERROR(1-B892/MAX(B$2:B892),0)</f>
        <v>6.3376259695278048E-3</v>
      </c>
      <c r="E892" s="3">
        <f ca="1">IFERROR(B892/AVERAGE(OFFSET(B892,0,0,-计算结果!B$17,1))-1,B892/AVERAGE(OFFSET(B892,0,0,-ROW(),1))-1)</f>
        <v>0.26076534974638332</v>
      </c>
      <c r="F892" s="4" t="str">
        <f ca="1">IF(MONTH(A892)&lt;&gt;MONTH(A893),IF(OR(AND(E892&lt;计算结果!B$18,E892&gt;计算结果!B$19),E892&lt;计算结果!B$20),"买","卖"),F891)</f>
        <v>买</v>
      </c>
      <c r="G892" s="4" t="str">
        <f t="shared" ca="1" si="42"/>
        <v/>
      </c>
      <c r="H892" s="3">
        <f ca="1">IF(F891="买",B892/B891-1,计算结果!B$21*(计算结果!B$22*(B892/B891-1)+(1-计算结果!B$22)*(K892/K891-1-IF(G892=1,计算结果!B$16,0))))-IF(AND(计算结果!B$21=0,G892=1),计算结果!B$16,0)</f>
        <v>1.3987328683424005E-2</v>
      </c>
      <c r="I892" s="2">
        <f t="shared" ca="1" si="43"/>
        <v>6.5660398542750302</v>
      </c>
      <c r="J892" s="3">
        <f ca="1">1-I892/MAX(I$2:I892)</f>
        <v>6.3376259695272497E-3</v>
      </c>
      <c r="K892" s="21">
        <v>143.47</v>
      </c>
      <c r="L892" s="37">
        <v>4.3935000000000004</v>
      </c>
    </row>
    <row r="893" spans="1:12" hidden="1" x14ac:dyDescent="0.15">
      <c r="A893" s="1">
        <v>40420</v>
      </c>
      <c r="B893" s="16">
        <v>5.5213999999999999</v>
      </c>
      <c r="C893" s="3">
        <f t="shared" si="41"/>
        <v>2.3713729489199808E-2</v>
      </c>
      <c r="D893" s="3">
        <f>IFERROR(1-B893/MAX(B$2:B893),0)</f>
        <v>0</v>
      </c>
      <c r="E893" s="3">
        <f ca="1">IFERROR(B893/AVERAGE(OFFSET(B893,0,0,-计算结果!B$17,1))-1,B893/AVERAGE(OFFSET(B893,0,0,-ROW(),1))-1)</f>
        <v>0.28813236541678222</v>
      </c>
      <c r="F893" s="4" t="str">
        <f ca="1">IF(MONTH(A893)&lt;&gt;MONTH(A894),IF(OR(AND(E893&lt;计算结果!B$18,E893&gt;计算结果!B$19),E893&lt;计算结果!B$20),"买","卖"),F892)</f>
        <v>买</v>
      </c>
      <c r="G893" s="4" t="str">
        <f t="shared" ca="1" si="42"/>
        <v/>
      </c>
      <c r="H893" s="3">
        <f ca="1">IF(F892="买",B893/B892-1,计算结果!B$21*(计算结果!B$22*(B893/B892-1)+(1-计算结果!B$22)*(K893/K892-1-IF(G893=1,计算结果!B$16,0))))-IF(AND(计算结果!B$21=0,G893=1),计算结果!B$16,0)</f>
        <v>2.3713729489199808E-2</v>
      </c>
      <c r="I893" s="2">
        <f t="shared" ca="1" si="43"/>
        <v>6.7217451471946132</v>
      </c>
      <c r="J893" s="3">
        <f ca="1">1-I893/MAX(I$2:I893)</f>
        <v>0</v>
      </c>
      <c r="K893" s="21">
        <v>143.46</v>
      </c>
      <c r="L893" s="37">
        <v>4.5213999999999999</v>
      </c>
    </row>
    <row r="894" spans="1:12" hidden="1" x14ac:dyDescent="0.15">
      <c r="A894" s="1">
        <v>40421</v>
      </c>
      <c r="B894" s="16">
        <v>5.6174999999999997</v>
      </c>
      <c r="C894" s="3">
        <f t="shared" si="41"/>
        <v>1.7405005976744992E-2</v>
      </c>
      <c r="D894" s="3">
        <f>IFERROR(1-B894/MAX(B$2:B894),0)</f>
        <v>0</v>
      </c>
      <c r="E894" s="3">
        <f ca="1">IFERROR(B894/AVERAGE(OFFSET(B894,0,0,-计算结果!B$17,1))-1,B894/AVERAGE(OFFSET(B894,0,0,-ROW(),1))-1)</f>
        <v>0.30783599608561052</v>
      </c>
      <c r="F894" s="4" t="str">
        <f ca="1">IF(MONTH(A894)&lt;&gt;MONTH(A895),IF(OR(AND(E894&lt;计算结果!B$18,E894&gt;计算结果!B$19),E894&lt;计算结果!B$20),"买","卖"),F893)</f>
        <v>买</v>
      </c>
      <c r="G894" s="4" t="str">
        <f t="shared" ca="1" si="42"/>
        <v/>
      </c>
      <c r="H894" s="3">
        <f ca="1">IF(F893="买",B894/B893-1,计算结果!B$21*(计算结果!B$22*(B894/B893-1)+(1-计算结果!B$22)*(K894/K893-1-IF(G894=1,计算结果!B$16,0))))-IF(AND(计算结果!B$21=0,G894=1),计算结果!B$16,0)</f>
        <v>1.7405005976744992E-2</v>
      </c>
      <c r="I894" s="2">
        <f t="shared" ca="1" si="43"/>
        <v>6.8387371616556925</v>
      </c>
      <c r="J894" s="3">
        <f ca="1">1-I894/MAX(I$2:I894)</f>
        <v>0</v>
      </c>
      <c r="K894" s="21">
        <v>143.51</v>
      </c>
      <c r="L894" s="37">
        <v>4.6174999999999997</v>
      </c>
    </row>
    <row r="895" spans="1:12" hidden="1" x14ac:dyDescent="0.15">
      <c r="A895" s="1">
        <v>40422</v>
      </c>
      <c r="B895" s="16">
        <v>5.5594000000000001</v>
      </c>
      <c r="C895" s="3">
        <f t="shared" si="41"/>
        <v>-1.0342679127725796E-2</v>
      </c>
      <c r="D895" s="3">
        <f>IFERROR(1-B895/MAX(B$2:B895),0)</f>
        <v>1.0342679127725796E-2</v>
      </c>
      <c r="E895" s="3">
        <f ca="1">IFERROR(B895/AVERAGE(OFFSET(B895,0,0,-计算结果!B$17,1))-1,B895/AVERAGE(OFFSET(B895,0,0,-ROW(),1))-1)</f>
        <v>0.29174451575393601</v>
      </c>
      <c r="F895" s="4" t="str">
        <f ca="1">IF(MONTH(A895)&lt;&gt;MONTH(A896),IF(OR(AND(E895&lt;计算结果!B$18,E895&gt;计算结果!B$19),E895&lt;计算结果!B$20),"买","卖"),F894)</f>
        <v>买</v>
      </c>
      <c r="G895" s="4" t="str">
        <f t="shared" ca="1" si="42"/>
        <v/>
      </c>
      <c r="H895" s="3">
        <f ca="1">IF(F894="买",B895/B894-1,计算结果!B$21*(计算结果!B$22*(B895/B894-1)+(1-计算结果!B$22)*(K895/K894-1-IF(G895=1,计算结果!B$16,0))))-IF(AND(计算结果!B$21=0,G895=1),计算结果!B$16,0)</f>
        <v>-1.0342679127725796E-2</v>
      </c>
      <c r="I895" s="2">
        <f t="shared" ca="1" si="43"/>
        <v>6.7680062975538338</v>
      </c>
      <c r="J895" s="3">
        <f ca="1">1-I895/MAX(I$2:I895)</f>
        <v>1.0342679127725685E-2</v>
      </c>
      <c r="K895" s="21">
        <v>143.41999999999999</v>
      </c>
      <c r="L895" s="37">
        <v>4.5594000000000001</v>
      </c>
    </row>
    <row r="896" spans="1:12" hidden="1" x14ac:dyDescent="0.15">
      <c r="A896" s="1">
        <v>40423</v>
      </c>
      <c r="B896" s="16">
        <v>5.6581000000000001</v>
      </c>
      <c r="C896" s="3">
        <f t="shared" si="41"/>
        <v>1.7753714429614709E-2</v>
      </c>
      <c r="D896" s="3">
        <f>IFERROR(1-B896/MAX(B$2:B896),0)</f>
        <v>0</v>
      </c>
      <c r="E896" s="3">
        <f ca="1">IFERROR(B896/AVERAGE(OFFSET(B896,0,0,-计算结果!B$17,1))-1,B896/AVERAGE(OFFSET(B896,0,0,-ROW(),1))-1)</f>
        <v>0.31201068099318574</v>
      </c>
      <c r="F896" s="4" t="str">
        <f ca="1">IF(MONTH(A896)&lt;&gt;MONTH(A897),IF(OR(AND(E896&lt;计算结果!B$18,E896&gt;计算结果!B$19),E896&lt;计算结果!B$20),"买","卖"),F895)</f>
        <v>买</v>
      </c>
      <c r="G896" s="4" t="str">
        <f t="shared" ca="1" si="42"/>
        <v/>
      </c>
      <c r="H896" s="3">
        <f ca="1">IF(F895="买",B896/B895-1,计算结果!B$21*(计算结果!B$22*(B896/B895-1)+(1-计算结果!B$22)*(K896/K895-1-IF(G896=1,计算结果!B$16,0))))-IF(AND(计算结果!B$21=0,G896=1),计算结果!B$16,0)</f>
        <v>1.7753714429614709E-2</v>
      </c>
      <c r="I896" s="2">
        <f t="shared" ca="1" si="43"/>
        <v>6.8881635486184383</v>
      </c>
      <c r="J896" s="3">
        <f ca="1">1-I896/MAX(I$2:I896)</f>
        <v>0</v>
      </c>
      <c r="K896" s="21">
        <v>143.47999999999999</v>
      </c>
      <c r="L896" s="37">
        <v>4.6581000000000001</v>
      </c>
    </row>
    <row r="897" spans="1:12" hidden="1" x14ac:dyDescent="0.15">
      <c r="A897" s="1">
        <v>40424</v>
      </c>
      <c r="B897" s="16">
        <v>5.7218999999999998</v>
      </c>
      <c r="C897" s="3">
        <f t="shared" si="41"/>
        <v>1.1275869991693277E-2</v>
      </c>
      <c r="D897" s="3">
        <f>IFERROR(1-B897/MAX(B$2:B897),0)</f>
        <v>0</v>
      </c>
      <c r="E897" s="3">
        <f ca="1">IFERROR(B897/AVERAGE(OFFSET(B897,0,0,-计算结果!B$17,1))-1,B897/AVERAGE(OFFSET(B897,0,0,-ROW(),1))-1)</f>
        <v>0.32387090803377783</v>
      </c>
      <c r="F897" s="4" t="str">
        <f ca="1">IF(MONTH(A897)&lt;&gt;MONTH(A898),IF(OR(AND(E897&lt;计算结果!B$18,E897&gt;计算结果!B$19),E897&lt;计算结果!B$20),"买","卖"),F896)</f>
        <v>买</v>
      </c>
      <c r="G897" s="4" t="str">
        <f t="shared" ca="1" si="42"/>
        <v/>
      </c>
      <c r="H897" s="3">
        <f ca="1">IF(F896="买",B897/B896-1,计算结果!B$21*(计算结果!B$22*(B897/B896-1)+(1-计算结果!B$22)*(K897/K896-1-IF(G897=1,计算结果!B$16,0))))-IF(AND(计算结果!B$21=0,G897=1),计算结果!B$16,0)</f>
        <v>1.1275869991693277E-2</v>
      </c>
      <c r="I897" s="2">
        <f t="shared" ca="1" si="43"/>
        <v>6.9658335852741802</v>
      </c>
      <c r="J897" s="3">
        <f ca="1">1-I897/MAX(I$2:I897)</f>
        <v>0</v>
      </c>
      <c r="K897" s="21">
        <v>143.53</v>
      </c>
      <c r="L897" s="37">
        <v>4.7218999999999998</v>
      </c>
    </row>
    <row r="898" spans="1:12" hidden="1" x14ac:dyDescent="0.15">
      <c r="A898" s="1">
        <v>40427</v>
      </c>
      <c r="B898" s="16">
        <v>5.6660000000000004</v>
      </c>
      <c r="C898" s="3">
        <f t="shared" si="41"/>
        <v>-9.7694821650150532E-3</v>
      </c>
      <c r="D898" s="3">
        <f>IFERROR(1-B898/MAX(B$2:B898),0)</f>
        <v>9.7694821650150532E-3</v>
      </c>
      <c r="E898" s="3">
        <f ca="1">IFERROR(B898/AVERAGE(OFFSET(B898,0,0,-计算结果!B$17,1))-1,B898/AVERAGE(OFFSET(B898,0,0,-ROW(),1))-1)</f>
        <v>0.30810340568452377</v>
      </c>
      <c r="F898" s="4" t="str">
        <f ca="1">IF(MONTH(A898)&lt;&gt;MONTH(A899),IF(OR(AND(E898&lt;计算结果!B$18,E898&gt;计算结果!B$19),E898&lt;计算结果!B$20),"买","卖"),F897)</f>
        <v>买</v>
      </c>
      <c r="G898" s="4" t="str">
        <f t="shared" ca="1" si="42"/>
        <v/>
      </c>
      <c r="H898" s="3">
        <f ca="1">IF(F897="买",B898/B897-1,计算结果!B$21*(计算结果!B$22*(B898/B897-1)+(1-计算结果!B$22)*(K898/K897-1-IF(G898=1,计算结果!B$16,0))))-IF(AND(计算结果!B$21=0,G898=1),计算结果!B$16,0)</f>
        <v>-9.7694821650150532E-3</v>
      </c>
      <c r="I898" s="2">
        <f t="shared" ca="1" si="43"/>
        <v>6.8977809982983809</v>
      </c>
      <c r="J898" s="3">
        <f ca="1">1-I898/MAX(I$2:I898)</f>
        <v>9.7694821650150532E-3</v>
      </c>
      <c r="K898" s="21">
        <v>143.61000000000001</v>
      </c>
      <c r="L898" s="37">
        <v>4.6660000000000004</v>
      </c>
    </row>
    <row r="899" spans="1:12" hidden="1" x14ac:dyDescent="0.15">
      <c r="A899" s="1">
        <v>40428</v>
      </c>
      <c r="B899" s="16">
        <v>5.7507000000000001</v>
      </c>
      <c r="C899" s="3">
        <f t="shared" si="41"/>
        <v>1.4948817507941969E-2</v>
      </c>
      <c r="D899" s="3">
        <f>IFERROR(1-B899/MAX(B$2:B899),0)</f>
        <v>0</v>
      </c>
      <c r="E899" s="3">
        <f ca="1">IFERROR(B899/AVERAGE(OFFSET(B899,0,0,-计算结果!B$17,1))-1,B899/AVERAGE(OFFSET(B899,0,0,-ROW(),1))-1)</f>
        <v>0.32476740470621235</v>
      </c>
      <c r="F899" s="4" t="str">
        <f ca="1">IF(MONTH(A899)&lt;&gt;MONTH(A900),IF(OR(AND(E899&lt;计算结果!B$18,E899&gt;计算结果!B$19),E899&lt;计算结果!B$20),"买","卖"),F898)</f>
        <v>买</v>
      </c>
      <c r="G899" s="4" t="str">
        <f t="shared" ca="1" si="42"/>
        <v/>
      </c>
      <c r="H899" s="3">
        <f ca="1">IF(F898="买",B899/B898-1,计算结果!B$21*(计算结果!B$22*(B899/B898-1)+(1-计算结果!B$22)*(K899/K898-1-IF(G899=1,计算结果!B$16,0))))-IF(AND(计算结果!B$21=0,G899=1),计算结果!B$16,0)</f>
        <v>1.4948817507941969E-2</v>
      </c>
      <c r="I899" s="2">
        <f t="shared" ca="1" si="43"/>
        <v>7.0008946676516928</v>
      </c>
      <c r="J899" s="3">
        <f ca="1">1-I899/MAX(I$2:I899)</f>
        <v>0</v>
      </c>
      <c r="K899" s="21">
        <v>143.63</v>
      </c>
      <c r="L899" s="37">
        <v>4.7507000000000001</v>
      </c>
    </row>
    <row r="900" spans="1:12" hidden="1" x14ac:dyDescent="0.15">
      <c r="A900" s="1">
        <v>40429</v>
      </c>
      <c r="B900" s="16">
        <v>5.8182999999999998</v>
      </c>
      <c r="C900" s="3">
        <f t="shared" ref="C900:C963" si="44">IFERROR(B900/B899-1,0)</f>
        <v>1.1755090684612224E-2</v>
      </c>
      <c r="D900" s="3">
        <f>IFERROR(1-B900/MAX(B$2:B900),0)</f>
        <v>0</v>
      </c>
      <c r="E900" s="3">
        <f ca="1">IFERROR(B900/AVERAGE(OFFSET(B900,0,0,-计算结果!B$17,1))-1,B900/AVERAGE(OFFSET(B900,0,0,-ROW(),1))-1)</f>
        <v>0.33743296195400929</v>
      </c>
      <c r="F900" s="4" t="str">
        <f ca="1">IF(MONTH(A900)&lt;&gt;MONTH(A901),IF(OR(AND(E900&lt;计算结果!B$18,E900&gt;计算结果!B$19),E900&lt;计算结果!B$20),"买","卖"),F899)</f>
        <v>买</v>
      </c>
      <c r="G900" s="4" t="str">
        <f t="shared" ca="1" si="42"/>
        <v/>
      </c>
      <c r="H900" s="3">
        <f ca="1">IF(F899="买",B900/B899-1,计算结果!B$21*(计算结果!B$22*(B900/B899-1)+(1-计算结果!B$22)*(K900/K899-1-IF(G900=1,计算结果!B$16,0))))-IF(AND(计算结果!B$21=0,G900=1),计算结果!B$16,0)</f>
        <v>1.1755090684612224E-2</v>
      </c>
      <c r="I900" s="2">
        <f t="shared" ca="1" si="43"/>
        <v>7.0831908193433568</v>
      </c>
      <c r="J900" s="3">
        <f ca="1">1-I900/MAX(I$2:I900)</f>
        <v>0</v>
      </c>
      <c r="K900" s="21">
        <v>143.59</v>
      </c>
      <c r="L900" s="37">
        <v>4.8182999999999998</v>
      </c>
    </row>
    <row r="901" spans="1:12" hidden="1" x14ac:dyDescent="0.15">
      <c r="A901" s="1">
        <v>40430</v>
      </c>
      <c r="B901" s="16">
        <v>5.7130000000000001</v>
      </c>
      <c r="C901" s="3">
        <f t="shared" si="44"/>
        <v>-1.8098069882955481E-2</v>
      </c>
      <c r="D901" s="3">
        <f>IFERROR(1-B901/MAX(B$2:B901),0)</f>
        <v>1.8098069882955481E-2</v>
      </c>
      <c r="E901" s="3">
        <f ca="1">IFERROR(B901/AVERAGE(OFFSET(B901,0,0,-计算结果!B$17,1))-1,B901/AVERAGE(OFFSET(B901,0,0,-ROW(),1))-1)</f>
        <v>0.31057849621842148</v>
      </c>
      <c r="F901" s="4" t="str">
        <f ca="1">IF(MONTH(A901)&lt;&gt;MONTH(A902),IF(OR(AND(E901&lt;计算结果!B$18,E901&gt;计算结果!B$19),E901&lt;计算结果!B$20),"买","卖"),F900)</f>
        <v>买</v>
      </c>
      <c r="G901" s="4" t="str">
        <f t="shared" ca="1" si="42"/>
        <v/>
      </c>
      <c r="H901" s="3">
        <f ca="1">IF(F900="买",B901/B900-1,计算结果!B$21*(计算结果!B$22*(B901/B900-1)+(1-计算结果!B$22)*(K901/K900-1-IF(G901=1,计算结果!B$16,0))))-IF(AND(计算结果!B$21=0,G901=1),计算结果!B$16,0)</f>
        <v>-1.8098069882955481E-2</v>
      </c>
      <c r="I901" s="2">
        <f t="shared" ca="1" si="43"/>
        <v>6.9549987369005724</v>
      </c>
      <c r="J901" s="3">
        <f ca="1">1-I901/MAX(I$2:I901)</f>
        <v>1.8098069882955481E-2</v>
      </c>
      <c r="K901" s="21">
        <v>143.58000000000001</v>
      </c>
      <c r="L901" s="37">
        <v>4.7130000000000001</v>
      </c>
    </row>
    <row r="902" spans="1:12" hidden="1" x14ac:dyDescent="0.15">
      <c r="A902" s="1">
        <v>40431</v>
      </c>
      <c r="B902" s="16">
        <v>5.7149999999999999</v>
      </c>
      <c r="C902" s="3">
        <f t="shared" si="44"/>
        <v>3.5007876772263913E-4</v>
      </c>
      <c r="D902" s="3">
        <f>IFERROR(1-B902/MAX(B$2:B902),0)</f>
        <v>1.7754326865235592E-2</v>
      </c>
      <c r="E902" s="3">
        <f ca="1">IFERROR(B902/AVERAGE(OFFSET(B902,0,0,-计算结果!B$17,1))-1,B902/AVERAGE(OFFSET(B902,0,0,-ROW(),1))-1)</f>
        <v>0.30844014059128044</v>
      </c>
      <c r="F902" s="4" t="str">
        <f ca="1">IF(MONTH(A902)&lt;&gt;MONTH(A903),IF(OR(AND(E902&lt;计算结果!B$18,E902&gt;计算结果!B$19),E902&lt;计算结果!B$20),"买","卖"),F901)</f>
        <v>买</v>
      </c>
      <c r="G902" s="4" t="str">
        <f t="shared" ca="1" si="42"/>
        <v/>
      </c>
      <c r="H902" s="3">
        <f ca="1">IF(F901="买",B902/B901-1,计算结果!B$21*(计算结果!B$22*(B902/B901-1)+(1-计算结果!B$22)*(K902/K901-1-IF(G902=1,计算结果!B$16,0))))-IF(AND(计算结果!B$21=0,G902=1),计算结果!B$16,0)</f>
        <v>3.5007876772263913E-4</v>
      </c>
      <c r="I902" s="2">
        <f t="shared" ca="1" si="43"/>
        <v>6.9574335342878992</v>
      </c>
      <c r="J902" s="3">
        <f ca="1">1-I902/MAX(I$2:I902)</f>
        <v>1.7754326865235592E-2</v>
      </c>
      <c r="K902" s="21">
        <v>143.6</v>
      </c>
      <c r="L902" s="37">
        <v>4.7149999999999999</v>
      </c>
    </row>
    <row r="903" spans="1:12" hidden="1" x14ac:dyDescent="0.15">
      <c r="A903" s="1">
        <v>40434</v>
      </c>
      <c r="B903" s="16">
        <v>5.7872000000000003</v>
      </c>
      <c r="C903" s="3">
        <f t="shared" si="44"/>
        <v>1.2633420822397268E-2</v>
      </c>
      <c r="D903" s="3">
        <f>IFERROR(1-B903/MAX(B$2:B903),0)</f>
        <v>5.3452039255451611E-3</v>
      </c>
      <c r="E903" s="3">
        <f ca="1">IFERROR(B903/AVERAGE(OFFSET(B903,0,0,-计算结果!B$17,1))-1,B903/AVERAGE(OFFSET(B903,0,0,-ROW(),1))-1)</f>
        <v>0.32231281866841544</v>
      </c>
      <c r="F903" s="4" t="str">
        <f ca="1">IF(MONTH(A903)&lt;&gt;MONTH(A904),IF(OR(AND(E903&lt;计算结果!B$18,E903&gt;计算结果!B$19),E903&lt;计算结果!B$20),"买","卖"),F902)</f>
        <v>买</v>
      </c>
      <c r="G903" s="4" t="str">
        <f t="shared" ca="1" si="42"/>
        <v/>
      </c>
      <c r="H903" s="3">
        <f ca="1">IF(F902="买",B903/B902-1,计算结果!B$21*(计算结果!B$22*(B903/B902-1)+(1-计算结果!B$22)*(K903/K902-1-IF(G903=1,计算结果!B$16,0))))-IF(AND(计算结果!B$21=0,G903=1),计算结果!B$16,0)</f>
        <v>1.2633420822397268E-2</v>
      </c>
      <c r="I903" s="2">
        <f t="shared" ca="1" si="43"/>
        <v>7.0453297199704172</v>
      </c>
      <c r="J903" s="3">
        <f ca="1">1-I903/MAX(I$2:I903)</f>
        <v>5.3452039255451611E-3</v>
      </c>
      <c r="K903" s="21">
        <v>143.59</v>
      </c>
      <c r="L903" s="37">
        <v>4.7872000000000003</v>
      </c>
    </row>
    <row r="904" spans="1:12" hidden="1" x14ac:dyDescent="0.15">
      <c r="A904" s="1">
        <v>40435</v>
      </c>
      <c r="B904" s="16">
        <v>5.7991000000000001</v>
      </c>
      <c r="C904" s="3">
        <f t="shared" si="44"/>
        <v>2.0562620956594557E-3</v>
      </c>
      <c r="D904" s="3">
        <f>IFERROR(1-B904/MAX(B$2:B904),0)</f>
        <v>3.299932970111441E-3</v>
      </c>
      <c r="E904" s="3">
        <f ca="1">IFERROR(B904/AVERAGE(OFFSET(B904,0,0,-计算结果!B$17,1))-1,B904/AVERAGE(OFFSET(B904,0,0,-ROW(),1))-1)</f>
        <v>0.32230448074899654</v>
      </c>
      <c r="F904" s="4" t="str">
        <f ca="1">IF(MONTH(A904)&lt;&gt;MONTH(A905),IF(OR(AND(E904&lt;计算结果!B$18,E904&gt;计算结果!B$19),E904&lt;计算结果!B$20),"买","卖"),F903)</f>
        <v>买</v>
      </c>
      <c r="G904" s="4" t="str">
        <f t="shared" ca="1" si="42"/>
        <v/>
      </c>
      <c r="H904" s="3">
        <f ca="1">IF(F903="买",B904/B903-1,计算结果!B$21*(计算结果!B$22*(B904/B903-1)+(1-计算结果!B$22)*(K904/K903-1-IF(G904=1,计算结果!B$16,0))))-IF(AND(计算结果!B$21=0,G904=1),计算结果!B$16,0)</f>
        <v>2.0562620956594557E-3</v>
      </c>
      <c r="I904" s="2">
        <f t="shared" ca="1" si="43"/>
        <v>7.0598167644250154</v>
      </c>
      <c r="J904" s="3">
        <f ca="1">1-I904/MAX(I$2:I904)</f>
        <v>3.299932970111441E-3</v>
      </c>
      <c r="K904" s="21">
        <v>143.53</v>
      </c>
      <c r="L904" s="37">
        <v>4.7991000000000001</v>
      </c>
    </row>
    <row r="905" spans="1:12" hidden="1" x14ac:dyDescent="0.15">
      <c r="A905" s="1">
        <v>40436</v>
      </c>
      <c r="B905" s="16">
        <v>5.8345000000000002</v>
      </c>
      <c r="C905" s="3">
        <f t="shared" si="44"/>
        <v>6.1043955096480307E-3</v>
      </c>
      <c r="D905" s="3">
        <f>IFERROR(1-B905/MAX(B$2:B905),0)</f>
        <v>0</v>
      </c>
      <c r="E905" s="3">
        <f ca="1">IFERROR(B905/AVERAGE(OFFSET(B905,0,0,-计算结果!B$17,1))-1,B905/AVERAGE(OFFSET(B905,0,0,-ROW(),1))-1)</f>
        <v>0.32764227203757312</v>
      </c>
      <c r="F905" s="4" t="str">
        <f ca="1">IF(MONTH(A905)&lt;&gt;MONTH(A906),IF(OR(AND(E905&lt;计算结果!B$18,E905&gt;计算结果!B$19),E905&lt;计算结果!B$20),"买","卖"),F904)</f>
        <v>买</v>
      </c>
      <c r="G905" s="4" t="str">
        <f t="shared" ca="1" si="42"/>
        <v/>
      </c>
      <c r="H905" s="3">
        <f ca="1">IF(F904="买",B905/B904-1,计算结果!B$21*(计算结果!B$22*(B905/B904-1)+(1-计算结果!B$22)*(K905/K904-1-IF(G905=1,计算结果!B$16,0))))-IF(AND(计算结果!B$21=0,G905=1),计算结果!B$16,0)</f>
        <v>6.1043955096480307E-3</v>
      </c>
      <c r="I905" s="2">
        <f t="shared" ca="1" si="43"/>
        <v>7.1029126781807097</v>
      </c>
      <c r="J905" s="3">
        <f ca="1">1-I905/MAX(I$2:I905)</f>
        <v>0</v>
      </c>
      <c r="K905" s="21">
        <v>143.54</v>
      </c>
      <c r="L905" s="37">
        <v>4.8345000000000002</v>
      </c>
    </row>
    <row r="906" spans="1:12" hidden="1" x14ac:dyDescent="0.15">
      <c r="A906" s="1">
        <v>40437</v>
      </c>
      <c r="B906" s="16">
        <v>5.8334000000000001</v>
      </c>
      <c r="C906" s="3">
        <f t="shared" si="44"/>
        <v>-1.8853372182703332E-4</v>
      </c>
      <c r="D906" s="3">
        <f>IFERROR(1-B906/MAX(B$2:B906),0)</f>
        <v>1.8853372182703332E-4</v>
      </c>
      <c r="E906" s="3">
        <f ca="1">IFERROR(B906/AVERAGE(OFFSET(B906,0,0,-计算结果!B$17,1))-1,B906/AVERAGE(OFFSET(B906,0,0,-ROW(),1))-1)</f>
        <v>0.32465780695187618</v>
      </c>
      <c r="F906" s="4" t="str">
        <f ca="1">IF(MONTH(A906)&lt;&gt;MONTH(A907),IF(OR(AND(E906&lt;计算结果!B$18,E906&gt;计算结果!B$19),E906&lt;计算结果!B$20),"买","卖"),F905)</f>
        <v>买</v>
      </c>
      <c r="G906" s="4" t="str">
        <f t="shared" ca="1" si="42"/>
        <v/>
      </c>
      <c r="H906" s="3">
        <f ca="1">IF(F905="买",B906/B905-1,计算结果!B$21*(计算结果!B$22*(B906/B905-1)+(1-计算结果!B$22)*(K906/K905-1-IF(G906=1,计算结果!B$16,0))))-IF(AND(计算结果!B$21=0,G906=1),计算结果!B$16,0)</f>
        <v>-1.8853372182703332E-4</v>
      </c>
      <c r="I906" s="2">
        <f t="shared" ca="1" si="43"/>
        <v>7.1015735396176796</v>
      </c>
      <c r="J906" s="3">
        <f ca="1">1-I906/MAX(I$2:I906)</f>
        <v>1.8853372182703332E-4</v>
      </c>
      <c r="K906" s="21">
        <v>143.58000000000001</v>
      </c>
      <c r="L906" s="37">
        <v>4.8334000000000001</v>
      </c>
    </row>
    <row r="907" spans="1:12" hidden="1" x14ac:dyDescent="0.15">
      <c r="A907" s="1">
        <v>40438</v>
      </c>
      <c r="B907" s="16">
        <v>5.9413999999999998</v>
      </c>
      <c r="C907" s="3">
        <f t="shared" si="44"/>
        <v>1.8514074124867053E-2</v>
      </c>
      <c r="D907" s="3">
        <f>IFERROR(1-B907/MAX(B$2:B907),0)</f>
        <v>0</v>
      </c>
      <c r="E907" s="3">
        <f ca="1">IFERROR(B907/AVERAGE(OFFSET(B907,0,0,-计算结果!B$17,1))-1,B907/AVERAGE(OFFSET(B907,0,0,-ROW(),1))-1)</f>
        <v>0.34614987631732252</v>
      </c>
      <c r="F907" s="4" t="str">
        <f ca="1">IF(MONTH(A907)&lt;&gt;MONTH(A908),IF(OR(AND(E907&lt;计算结果!B$18,E907&gt;计算结果!B$19),E907&lt;计算结果!B$20),"买","卖"),F906)</f>
        <v>买</v>
      </c>
      <c r="G907" s="4" t="str">
        <f t="shared" ca="1" si="42"/>
        <v/>
      </c>
      <c r="H907" s="3">
        <f ca="1">IF(F906="买",B907/B906-1,计算结果!B$21*(计算结果!B$22*(B907/B906-1)+(1-计算结果!B$22)*(K907/K906-1-IF(G907=1,计算结果!B$16,0))))-IF(AND(计算结果!B$21=0,G907=1),计算结果!B$16,0)</f>
        <v>1.8514074124867053E-2</v>
      </c>
      <c r="I907" s="2">
        <f t="shared" ca="1" si="43"/>
        <v>7.233052598533356</v>
      </c>
      <c r="J907" s="3">
        <f ca="1">1-I907/MAX(I$2:I907)</f>
        <v>0</v>
      </c>
      <c r="K907" s="21">
        <v>143.62</v>
      </c>
      <c r="L907" s="37">
        <v>4.9413999999999998</v>
      </c>
    </row>
    <row r="908" spans="1:12" hidden="1" x14ac:dyDescent="0.15">
      <c r="A908" s="1">
        <v>40441</v>
      </c>
      <c r="B908" s="16">
        <v>5.8291000000000004</v>
      </c>
      <c r="C908" s="3">
        <f t="shared" si="44"/>
        <v>-1.8901269061163961E-2</v>
      </c>
      <c r="D908" s="3">
        <f>IFERROR(1-B908/MAX(B$2:B908),0)</f>
        <v>1.8901269061163961E-2</v>
      </c>
      <c r="E908" s="3">
        <f ca="1">IFERROR(B908/AVERAGE(OFFSET(B908,0,0,-计算结果!B$17,1))-1,B908/AVERAGE(OFFSET(B908,0,0,-ROW(),1))-1)</f>
        <v>0.31789304518816075</v>
      </c>
      <c r="F908" s="4" t="str">
        <f ca="1">IF(MONTH(A908)&lt;&gt;MONTH(A909),IF(OR(AND(E908&lt;计算结果!B$18,E908&gt;计算结果!B$19),E908&lt;计算结果!B$20),"买","卖"),F907)</f>
        <v>买</v>
      </c>
      <c r="G908" s="4" t="str">
        <f t="shared" ca="1" si="42"/>
        <v/>
      </c>
      <c r="H908" s="3">
        <f ca="1">IF(F907="买",B908/B907-1,计算结果!B$21*(计算结果!B$22*(B908/B907-1)+(1-计算结果!B$22)*(K908/K907-1-IF(G908=1,计算结果!B$16,0))))-IF(AND(计算结果!B$21=0,G908=1),计算结果!B$16,0)</f>
        <v>-1.8901269061163961E-2</v>
      </c>
      <c r="I908" s="2">
        <f t="shared" ca="1" si="43"/>
        <v>7.0963387252349257</v>
      </c>
      <c r="J908" s="3">
        <f ca="1">1-I908/MAX(I$2:I908)</f>
        <v>1.8901269061163961E-2</v>
      </c>
      <c r="K908" s="21">
        <v>143.66999999999999</v>
      </c>
      <c r="L908" s="37">
        <v>4.8291000000000004</v>
      </c>
    </row>
    <row r="909" spans="1:12" hidden="1" x14ac:dyDescent="0.15">
      <c r="A909" s="1">
        <v>40442</v>
      </c>
      <c r="B909" s="16">
        <v>5.7619999999999996</v>
      </c>
      <c r="C909" s="3">
        <f t="shared" si="44"/>
        <v>-1.1511210993120913E-2</v>
      </c>
      <c r="D909" s="3">
        <f>IFERROR(1-B909/MAX(B$2:B909),0)</f>
        <v>3.0194903558083963E-2</v>
      </c>
      <c r="E909" s="3">
        <f ca="1">IFERROR(B909/AVERAGE(OFFSET(B909,0,0,-计算结果!B$17,1))-1,B909/AVERAGE(OFFSET(B909,0,0,-ROW(),1))-1)</f>
        <v>0.2999101441520422</v>
      </c>
      <c r="F909" s="4" t="str">
        <f ca="1">IF(MONTH(A909)&lt;&gt;MONTH(A910),IF(OR(AND(E909&lt;计算结果!B$18,E909&gt;计算结果!B$19),E909&lt;计算结果!B$20),"买","卖"),F908)</f>
        <v>买</v>
      </c>
      <c r="G909" s="4" t="str">
        <f t="shared" ca="1" si="42"/>
        <v/>
      </c>
      <c r="H909" s="3">
        <f ca="1">IF(F908="买",B909/B908-1,计算结果!B$21*(计算结果!B$22*(B909/B908-1)+(1-计算结果!B$22)*(K909/K908-1-IF(G909=1,计算结果!B$16,0))))-IF(AND(计算结果!B$21=0,G909=1),计算结果!B$16,0)</f>
        <v>-1.1511210993120913E-2</v>
      </c>
      <c r="I909" s="2">
        <f t="shared" ca="1" si="43"/>
        <v>7.0146512728900916</v>
      </c>
      <c r="J909" s="3">
        <f ca="1">1-I909/MAX(I$2:I909)</f>
        <v>3.0194903558084074E-2</v>
      </c>
      <c r="K909" s="21">
        <v>143.71</v>
      </c>
      <c r="L909" s="37">
        <v>4.7619999999999996</v>
      </c>
    </row>
    <row r="910" spans="1:12" hidden="1" x14ac:dyDescent="0.15">
      <c r="A910" s="1">
        <v>40448</v>
      </c>
      <c r="B910" s="16">
        <v>5.9257999999999997</v>
      </c>
      <c r="C910" s="3">
        <f t="shared" si="44"/>
        <v>2.8427629295383561E-2</v>
      </c>
      <c r="D910" s="3">
        <f>IFERROR(1-B910/MAX(B$2:B910),0)</f>
        <v>2.625643787659504E-3</v>
      </c>
      <c r="E910" s="3">
        <f ca="1">IFERROR(B910/AVERAGE(OFFSET(B910,0,0,-计算结果!B$17,1))-1,B910/AVERAGE(OFFSET(B910,0,0,-ROW(),1))-1)</f>
        <v>0.33361428738014842</v>
      </c>
      <c r="F910" s="4" t="str">
        <f ca="1">IF(MONTH(A910)&lt;&gt;MONTH(A911),IF(OR(AND(E910&lt;计算结果!B$18,E910&gt;计算结果!B$19),E910&lt;计算结果!B$20),"买","卖"),F909)</f>
        <v>买</v>
      </c>
      <c r="G910" s="4" t="str">
        <f t="shared" ca="1" si="42"/>
        <v/>
      </c>
      <c r="H910" s="3">
        <f ca="1">IF(F909="买",B910/B909-1,计算结果!B$21*(计算结果!B$22*(B910/B909-1)+(1-计算结果!B$22)*(K910/K909-1-IF(G910=1,计算结果!B$16,0))))-IF(AND(计算结果!B$21=0,G910=1),计算结果!B$16,0)</f>
        <v>2.8427629295383561E-2</v>
      </c>
      <c r="I910" s="2">
        <f t="shared" ca="1" si="43"/>
        <v>7.2140611789122016</v>
      </c>
      <c r="J910" s="3">
        <f ca="1">1-I910/MAX(I$2:I910)</f>
        <v>2.625643787659615E-3</v>
      </c>
      <c r="K910" s="21">
        <v>143.72</v>
      </c>
      <c r="L910" s="37">
        <v>4.9257999999999997</v>
      </c>
    </row>
    <row r="911" spans="1:12" hidden="1" x14ac:dyDescent="0.15">
      <c r="A911" s="1">
        <v>40449</v>
      </c>
      <c r="B911" s="16">
        <v>5.7954999999999997</v>
      </c>
      <c r="C911" s="3">
        <f t="shared" si="44"/>
        <v>-2.1988592257585537E-2</v>
      </c>
      <c r="D911" s="3">
        <f>IFERROR(1-B911/MAX(B$2:B911),0)</f>
        <v>2.4556501834584465E-2</v>
      </c>
      <c r="E911" s="3">
        <f ca="1">IFERROR(B911/AVERAGE(OFFSET(B911,0,0,-计算结果!B$17,1))-1,B911/AVERAGE(OFFSET(B911,0,0,-ROW(),1))-1)</f>
        <v>0.30128159336672677</v>
      </c>
      <c r="F911" s="4" t="str">
        <f ca="1">IF(MONTH(A911)&lt;&gt;MONTH(A912),IF(OR(AND(E911&lt;计算结果!B$18,E911&gt;计算结果!B$19),E911&lt;计算结果!B$20),"买","卖"),F910)</f>
        <v>买</v>
      </c>
      <c r="G911" s="4" t="str">
        <f t="shared" ca="1" si="42"/>
        <v/>
      </c>
      <c r="H911" s="3">
        <f ca="1">IF(F910="买",B911/B910-1,计算结果!B$21*(计算结果!B$22*(B911/B910-1)+(1-计算结果!B$22)*(K911/K910-1-IF(G911=1,计算结果!B$16,0))))-IF(AND(计算结果!B$21=0,G911=1),计算结果!B$16,0)</f>
        <v>-2.1988592257585537E-2</v>
      </c>
      <c r="I911" s="2">
        <f t="shared" ca="1" si="43"/>
        <v>7.055434129127824</v>
      </c>
      <c r="J911" s="3">
        <f ca="1">1-I911/MAX(I$2:I911)</f>
        <v>2.4556501834584687E-2</v>
      </c>
      <c r="K911" s="21">
        <v>143.78</v>
      </c>
      <c r="L911" s="37">
        <v>4.7954999999999997</v>
      </c>
    </row>
    <row r="912" spans="1:12" hidden="1" x14ac:dyDescent="0.15">
      <c r="A912" s="1">
        <v>40450</v>
      </c>
      <c r="B912" s="16">
        <v>5.6577000000000002</v>
      </c>
      <c r="C912" s="3">
        <f t="shared" si="44"/>
        <v>-2.3777068415149594E-2</v>
      </c>
      <c r="D912" s="3">
        <f>IFERROR(1-B912/MAX(B$2:B912),0)</f>
        <v>4.7749688625576381E-2</v>
      </c>
      <c r="E912" s="3">
        <f ca="1">IFERROR(B912/AVERAGE(OFFSET(B912,0,0,-计算结果!B$17,1))-1,B912/AVERAGE(OFFSET(B912,0,0,-ROW(),1))-1)</f>
        <v>0.2674631205975051</v>
      </c>
      <c r="F912" s="4" t="str">
        <f ca="1">IF(MONTH(A912)&lt;&gt;MONTH(A913),IF(OR(AND(E912&lt;计算结果!B$18,E912&gt;计算结果!B$19),E912&lt;计算结果!B$20),"买","卖"),F911)</f>
        <v>买</v>
      </c>
      <c r="G912" s="4" t="str">
        <f t="shared" ca="1" si="42"/>
        <v/>
      </c>
      <c r="H912" s="3">
        <f ca="1">IF(F911="买",B912/B911-1,计算结果!B$21*(计算结果!B$22*(B912/B911-1)+(1-计算结果!B$22)*(K912/K911-1-IF(G912=1,计算结果!B$16,0))))-IF(AND(计算结果!B$21=0,G912=1),计算结果!B$16,0)</f>
        <v>-2.3777068415149594E-2</v>
      </c>
      <c r="I912" s="2">
        <f t="shared" ca="1" si="43"/>
        <v>6.8876765891409706</v>
      </c>
      <c r="J912" s="3">
        <f ca="1">1-I912/MAX(I$2:I912)</f>
        <v>4.7749688625576603E-2</v>
      </c>
      <c r="K912" s="21">
        <v>143.80000000000001</v>
      </c>
      <c r="L912" s="37">
        <v>4.6577000000000002</v>
      </c>
    </row>
    <row r="913" spans="1:12" hidden="1" x14ac:dyDescent="0.15">
      <c r="A913" s="1">
        <v>40451</v>
      </c>
      <c r="B913" s="16">
        <v>5.6898</v>
      </c>
      <c r="C913" s="3">
        <f t="shared" si="44"/>
        <v>5.6736836523674228E-3</v>
      </c>
      <c r="D913" s="3">
        <f>IFERROR(1-B913/MAX(B$2:B913),0)</f>
        <v>4.2346921600969423E-2</v>
      </c>
      <c r="E913" s="3">
        <f ca="1">IFERROR(B913/AVERAGE(OFFSET(B913,0,0,-计算结果!B$17,1))-1,B913/AVERAGE(OFFSET(B913,0,0,-ROW(),1))-1)</f>
        <v>0.27182820948391839</v>
      </c>
      <c r="F913" s="4" t="str">
        <f ca="1">IF(MONTH(A913)&lt;&gt;MONTH(A914),IF(OR(AND(E913&lt;计算结果!B$18,E913&gt;计算结果!B$19),E913&lt;计算结果!B$20),"买","卖"),F912)</f>
        <v>买</v>
      </c>
      <c r="G913" s="4" t="str">
        <f t="shared" ca="1" si="42"/>
        <v/>
      </c>
      <c r="H913" s="3">
        <f ca="1">IF(F912="买",B913/B912-1,计算结果!B$21*(计算结果!B$22*(B913/B912-1)+(1-计算结果!B$22)*(K913/K912-1-IF(G913=1,计算结果!B$16,0))))-IF(AND(计算结果!B$21=0,G913=1),计算结果!B$16,0)</f>
        <v>5.6736836523674228E-3</v>
      </c>
      <c r="I913" s="2">
        <f t="shared" ca="1" si="43"/>
        <v>6.9267550872075736</v>
      </c>
      <c r="J913" s="3">
        <f ca="1">1-I913/MAX(I$2:I913)</f>
        <v>4.2346921600969756E-2</v>
      </c>
      <c r="K913" s="21">
        <v>143.86000000000001</v>
      </c>
      <c r="L913" s="37">
        <v>4.6898</v>
      </c>
    </row>
    <row r="914" spans="1:12" hidden="1" x14ac:dyDescent="0.15">
      <c r="A914" s="1">
        <v>40459</v>
      </c>
      <c r="B914" s="16">
        <v>5.7962999999999996</v>
      </c>
      <c r="C914" s="3">
        <f t="shared" si="44"/>
        <v>1.8717705367499615E-2</v>
      </c>
      <c r="D914" s="3">
        <f>IFERROR(1-B914/MAX(B$2:B914),0)</f>
        <v>2.44218534352173E-2</v>
      </c>
      <c r="E914" s="3">
        <f ca="1">IFERROR(B914/AVERAGE(OFFSET(B914,0,0,-计算结果!B$17,1))-1,B914/AVERAGE(OFFSET(B914,0,0,-ROW(),1))-1)</f>
        <v>0.29274235083187716</v>
      </c>
      <c r="F914" s="4" t="str">
        <f ca="1">IF(MONTH(A914)&lt;&gt;MONTH(A915),IF(OR(AND(E914&lt;计算结果!B$18,E914&gt;计算结果!B$19),E914&lt;计算结果!B$20),"买","卖"),F913)</f>
        <v>买</v>
      </c>
      <c r="G914" s="4" t="str">
        <f t="shared" ca="1" si="42"/>
        <v/>
      </c>
      <c r="H914" s="3">
        <f ca="1">IF(F913="买",B914/B913-1,计算结果!B$21*(计算结果!B$22*(B914/B913-1)+(1-计算结果!B$22)*(K914/K913-1-IF(G914=1,计算结果!B$16,0))))-IF(AND(计算结果!B$21=0,G914=1),计算结果!B$16,0)</f>
        <v>1.8717705367499615E-2</v>
      </c>
      <c r="I914" s="2">
        <f t="shared" ca="1" si="43"/>
        <v>7.056408048082754</v>
      </c>
      <c r="J914" s="3">
        <f ca="1">1-I914/MAX(I$2:I914)</f>
        <v>2.4421853435217633E-2</v>
      </c>
      <c r="K914" s="21">
        <v>143.82</v>
      </c>
      <c r="L914" s="37">
        <v>4.7962999999999996</v>
      </c>
    </row>
    <row r="915" spans="1:12" hidden="1" x14ac:dyDescent="0.15">
      <c r="A915" s="1">
        <v>40462</v>
      </c>
      <c r="B915" s="16">
        <v>5.8597000000000001</v>
      </c>
      <c r="C915" s="3">
        <f t="shared" si="44"/>
        <v>1.0938012180184087E-2</v>
      </c>
      <c r="D915" s="3">
        <f>IFERROR(1-B915/MAX(B$2:B915),0)</f>
        <v>1.3750967785370438E-2</v>
      </c>
      <c r="E915" s="3">
        <f ca="1">IFERROR(B915/AVERAGE(OFFSET(B915,0,0,-计算结果!B$17,1))-1,B915/AVERAGE(OFFSET(B915,0,0,-ROW(),1))-1)</f>
        <v>0.30396984446260444</v>
      </c>
      <c r="F915" s="4" t="str">
        <f ca="1">IF(MONTH(A915)&lt;&gt;MONTH(A916),IF(OR(AND(E915&lt;计算结果!B$18,E915&gt;计算结果!B$19),E915&lt;计算结果!B$20),"买","卖"),F914)</f>
        <v>买</v>
      </c>
      <c r="G915" s="4" t="str">
        <f t="shared" ca="1" si="42"/>
        <v/>
      </c>
      <c r="H915" s="3">
        <f ca="1">IF(F914="买",B915/B914-1,计算结果!B$21*(计算结果!B$22*(B915/B914-1)+(1-计算结果!B$22)*(K915/K914-1-IF(G915=1,计算结果!B$16,0))))-IF(AND(计算结果!B$21=0,G915=1),计算结果!B$16,0)</f>
        <v>1.0938012180184087E-2</v>
      </c>
      <c r="I915" s="2">
        <f t="shared" ca="1" si="43"/>
        <v>7.1335911252610318</v>
      </c>
      <c r="J915" s="3">
        <f ca="1">1-I915/MAX(I$2:I915)</f>
        <v>1.3750967785370771E-2</v>
      </c>
      <c r="K915" s="21">
        <v>143.74</v>
      </c>
      <c r="L915" s="37">
        <v>4.8597000000000001</v>
      </c>
    </row>
    <row r="916" spans="1:12" hidden="1" x14ac:dyDescent="0.15">
      <c r="A916" s="1">
        <v>40463</v>
      </c>
      <c r="B916" s="16">
        <v>5.9149000000000003</v>
      </c>
      <c r="C916" s="3">
        <f t="shared" si="44"/>
        <v>9.4202774886087415E-3</v>
      </c>
      <c r="D916" s="3">
        <f>IFERROR(1-B916/MAX(B$2:B916),0)</f>
        <v>4.4602282290368001E-3</v>
      </c>
      <c r="E916" s="3">
        <f ca="1">IFERROR(B916/AVERAGE(OFFSET(B916,0,0,-计算结果!B$17,1))-1,B916/AVERAGE(OFFSET(B916,0,0,-ROW(),1))-1)</f>
        <v>0.31317702777473344</v>
      </c>
      <c r="F916" s="4" t="str">
        <f ca="1">IF(MONTH(A916)&lt;&gt;MONTH(A917),IF(OR(AND(E916&lt;计算结果!B$18,E916&gt;计算结果!B$19),E916&lt;计算结果!B$20),"买","卖"),F915)</f>
        <v>买</v>
      </c>
      <c r="G916" s="4" t="str">
        <f t="shared" ca="1" si="42"/>
        <v/>
      </c>
      <c r="H916" s="3">
        <f ca="1">IF(F915="买",B916/B915-1,计算结果!B$21*(计算结果!B$22*(B916/B915-1)+(1-计算结果!B$22)*(K916/K915-1-IF(G916=1,计算结果!B$16,0))))-IF(AND(计算结果!B$21=0,G916=1),计算结果!B$16,0)</f>
        <v>9.4202774886087415E-3</v>
      </c>
      <c r="I916" s="2">
        <f t="shared" ca="1" si="43"/>
        <v>7.2007915331512677</v>
      </c>
      <c r="J916" s="3">
        <f ca="1">1-I916/MAX(I$2:I916)</f>
        <v>4.4602282290370221E-3</v>
      </c>
      <c r="K916" s="21">
        <v>143.76</v>
      </c>
      <c r="L916" s="37">
        <v>4.9149000000000003</v>
      </c>
    </row>
    <row r="917" spans="1:12" hidden="1" x14ac:dyDescent="0.15">
      <c r="A917" s="1">
        <v>40464</v>
      </c>
      <c r="B917" s="16">
        <v>5.9325000000000001</v>
      </c>
      <c r="C917" s="3">
        <f t="shared" si="44"/>
        <v>2.9755363573349403E-3</v>
      </c>
      <c r="D917" s="3">
        <f>IFERROR(1-B917/MAX(B$2:B917),0)</f>
        <v>1.4979634429594935E-3</v>
      </c>
      <c r="E917" s="3">
        <f ca="1">IFERROR(B917/AVERAGE(OFFSET(B917,0,0,-计算结果!B$17,1))-1,B917/AVERAGE(OFFSET(B917,0,0,-ROW(),1))-1)</f>
        <v>0.31407098456775229</v>
      </c>
      <c r="F917" s="4" t="str">
        <f ca="1">IF(MONTH(A917)&lt;&gt;MONTH(A918),IF(OR(AND(E917&lt;计算结果!B$18,E917&gt;计算结果!B$19),E917&lt;计算结果!B$20),"买","卖"),F916)</f>
        <v>买</v>
      </c>
      <c r="G917" s="4" t="str">
        <f t="shared" ca="1" si="42"/>
        <v/>
      </c>
      <c r="H917" s="3">
        <f ca="1">IF(F916="买",B917/B916-1,计算结果!B$21*(计算结果!B$22*(B917/B916-1)+(1-计算结果!B$22)*(K917/K916-1-IF(G917=1,计算结果!B$16,0))))-IF(AND(计算结果!B$21=0,G917=1),计算结果!B$16,0)</f>
        <v>2.9755363573349403E-3</v>
      </c>
      <c r="I917" s="2">
        <f t="shared" ca="1" si="43"/>
        <v>7.2222177501597491</v>
      </c>
      <c r="J917" s="3">
        <f ca="1">1-I917/MAX(I$2:I917)</f>
        <v>1.4979634429596045E-3</v>
      </c>
      <c r="K917" s="21">
        <v>143.77000000000001</v>
      </c>
      <c r="L917" s="37">
        <v>4.9325000000000001</v>
      </c>
    </row>
    <row r="918" spans="1:12" hidden="1" x14ac:dyDescent="0.15">
      <c r="A918" s="1">
        <v>40465</v>
      </c>
      <c r="B918" s="16">
        <v>5.6581999999999999</v>
      </c>
      <c r="C918" s="3">
        <f t="shared" si="44"/>
        <v>-4.6236831015592061E-2</v>
      </c>
      <c r="D918" s="3">
        <f>IFERROR(1-B918/MAX(B$2:B918),0)</f>
        <v>4.7665533375972013E-2</v>
      </c>
      <c r="E918" s="3">
        <f ca="1">IFERROR(B918/AVERAGE(OFFSET(B918,0,0,-计算结果!B$17,1))-1,B918/AVERAGE(OFFSET(B918,0,0,-ROW(),1))-1)</f>
        <v>0.25081260727644206</v>
      </c>
      <c r="F918" s="4" t="str">
        <f ca="1">IF(MONTH(A918)&lt;&gt;MONTH(A919),IF(OR(AND(E918&lt;计算结果!B$18,E918&gt;计算结果!B$19),E918&lt;计算结果!B$20),"买","卖"),F917)</f>
        <v>买</v>
      </c>
      <c r="G918" s="4" t="str">
        <f t="shared" ca="1" si="42"/>
        <v/>
      </c>
      <c r="H918" s="3">
        <f ca="1">IF(F917="买",B918/B917-1,计算结果!B$21*(计算结果!B$22*(B918/B917-1)+(1-计算结果!B$22)*(K918/K917-1-IF(G918=1,计算结果!B$16,0))))-IF(AND(计算结果!B$21=0,G918=1),计算结果!B$16,0)</f>
        <v>-4.6236831015592061E-2</v>
      </c>
      <c r="I918" s="2">
        <f t="shared" ca="1" si="43"/>
        <v>6.8882852884878032</v>
      </c>
      <c r="J918" s="3">
        <f ca="1">1-I918/MAX(I$2:I918)</f>
        <v>4.7665533375972013E-2</v>
      </c>
      <c r="K918" s="21">
        <v>143.69</v>
      </c>
      <c r="L918" s="37">
        <v>4.6581999999999999</v>
      </c>
    </row>
    <row r="919" spans="1:12" hidden="1" x14ac:dyDescent="0.15">
      <c r="A919" s="1">
        <v>40466</v>
      </c>
      <c r="B919" s="16">
        <v>5.5453999999999999</v>
      </c>
      <c r="C919" s="3">
        <f t="shared" si="44"/>
        <v>-1.9935668587183208E-2</v>
      </c>
      <c r="D919" s="3">
        <f>IFERROR(1-B919/MAX(B$2:B919),0)</f>
        <v>6.6650957686740453E-2</v>
      </c>
      <c r="E919" s="3">
        <f ca="1">IFERROR(B919/AVERAGE(OFFSET(B919,0,0,-计算结果!B$17,1))-1,B919/AVERAGE(OFFSET(B919,0,0,-ROW(),1))-1)</f>
        <v>0.22343751378887866</v>
      </c>
      <c r="F919" s="4" t="str">
        <f ca="1">IF(MONTH(A919)&lt;&gt;MONTH(A920),IF(OR(AND(E919&lt;计算结果!B$18,E919&gt;计算结果!B$19),E919&lt;计算结果!B$20),"买","卖"),F918)</f>
        <v>买</v>
      </c>
      <c r="G919" s="4" t="str">
        <f t="shared" ca="1" si="42"/>
        <v/>
      </c>
      <c r="H919" s="3">
        <f ca="1">IF(F918="买",B919/B918-1,计算结果!B$21*(计算结果!B$22*(B919/B918-1)+(1-计算结果!B$22)*(K919/K918-1-IF(G919=1,计算结果!B$16,0))))-IF(AND(计算结果!B$21=0,G919=1),计算结果!B$16,0)</f>
        <v>-1.9935668587183208E-2</v>
      </c>
      <c r="I919" s="2">
        <f t="shared" ca="1" si="43"/>
        <v>6.7509627158425403</v>
      </c>
      <c r="J919" s="3">
        <f ca="1">1-I919/MAX(I$2:I919)</f>
        <v>6.6650957686740564E-2</v>
      </c>
      <c r="K919" s="21">
        <v>143.63999999999999</v>
      </c>
      <c r="L919" s="37">
        <v>4.5453999999999999</v>
      </c>
    </row>
    <row r="920" spans="1:12" hidden="1" x14ac:dyDescent="0.15">
      <c r="A920" s="1">
        <v>40469</v>
      </c>
      <c r="B920" s="16">
        <v>5.3146000000000004</v>
      </c>
      <c r="C920" s="3">
        <f t="shared" si="44"/>
        <v>-4.1620081508998319E-2</v>
      </c>
      <c r="D920" s="3">
        <f>IFERROR(1-B920/MAX(B$2:B920),0)</f>
        <v>0.10549702090416391</v>
      </c>
      <c r="E920" s="3">
        <f ca="1">IFERROR(B920/AVERAGE(OFFSET(B920,0,0,-计算结果!B$17,1))-1,B920/AVERAGE(OFFSET(B920,0,0,-ROW(),1))-1)</f>
        <v>0.17025520015965112</v>
      </c>
      <c r="F920" s="4" t="str">
        <f ca="1">IF(MONTH(A920)&lt;&gt;MONTH(A921),IF(OR(AND(E920&lt;计算结果!B$18,E920&gt;计算结果!B$19),E920&lt;计算结果!B$20),"买","卖"),F919)</f>
        <v>买</v>
      </c>
      <c r="G920" s="4" t="str">
        <f t="shared" ca="1" si="42"/>
        <v/>
      </c>
      <c r="H920" s="3">
        <f ca="1">IF(F919="买",B920/B919-1,计算结果!B$21*(计算结果!B$22*(B920/B919-1)+(1-计算结果!B$22)*(K920/K919-1-IF(G920=1,计算结果!B$16,0))))-IF(AND(计算结果!B$21=0,G920=1),计算结果!B$16,0)</f>
        <v>-4.1620081508998319E-2</v>
      </c>
      <c r="I920" s="2">
        <f t="shared" ca="1" si="43"/>
        <v>6.4699870973449647</v>
      </c>
      <c r="J920" s="3">
        <f ca="1">1-I920/MAX(I$2:I920)</f>
        <v>0.10549702090416402</v>
      </c>
      <c r="K920" s="21">
        <v>143.62</v>
      </c>
      <c r="L920" s="37">
        <v>4.3146000000000004</v>
      </c>
    </row>
    <row r="921" spans="1:12" hidden="1" x14ac:dyDescent="0.15">
      <c r="A921" s="1">
        <v>40470</v>
      </c>
      <c r="B921" s="16">
        <v>5.5858999999999996</v>
      </c>
      <c r="C921" s="3">
        <f t="shared" si="44"/>
        <v>5.1048056297745781E-2</v>
      </c>
      <c r="D921" s="3">
        <f>IFERROR(1-B921/MAX(B$2:B921),0)</f>
        <v>5.983438246877848E-2</v>
      </c>
      <c r="E921" s="3">
        <f ca="1">IFERROR(B921/AVERAGE(OFFSET(B921,0,0,-计算结果!B$17,1))-1,B921/AVERAGE(OFFSET(B921,0,0,-ROW(),1))-1)</f>
        <v>0.22737959506539385</v>
      </c>
      <c r="F921" s="4" t="str">
        <f ca="1">IF(MONTH(A921)&lt;&gt;MONTH(A922),IF(OR(AND(E921&lt;计算结果!B$18,E921&gt;计算结果!B$19),E921&lt;计算结果!B$20),"买","卖"),F920)</f>
        <v>买</v>
      </c>
      <c r="G921" s="4" t="str">
        <f t="shared" ca="1" si="42"/>
        <v/>
      </c>
      <c r="H921" s="3">
        <f ca="1">IF(F920="买",B921/B920-1,计算结果!B$21*(计算结果!B$22*(B921/B920-1)+(1-计算结果!B$22)*(K921/K920-1-IF(G921=1,计算结果!B$16,0))))-IF(AND(计算结果!B$21=0,G921=1),计算结果!B$16,0)</f>
        <v>5.1048056297745781E-2</v>
      </c>
      <c r="I921" s="2">
        <f t="shared" ca="1" si="43"/>
        <v>6.8002673629359194</v>
      </c>
      <c r="J921" s="3">
        <f ca="1">1-I921/MAX(I$2:I921)</f>
        <v>5.983438246877848E-2</v>
      </c>
      <c r="K921" s="21">
        <v>143.47999999999999</v>
      </c>
      <c r="L921" s="37">
        <v>4.5858999999999996</v>
      </c>
    </row>
    <row r="922" spans="1:12" hidden="1" x14ac:dyDescent="0.15">
      <c r="A922" s="1">
        <v>40471</v>
      </c>
      <c r="B922" s="16">
        <v>5.6106999999999996</v>
      </c>
      <c r="C922" s="3">
        <f t="shared" si="44"/>
        <v>4.4397500850354987E-3</v>
      </c>
      <c r="D922" s="3">
        <f>IFERROR(1-B922/MAX(B$2:B922),0)</f>
        <v>5.5660282088396684E-2</v>
      </c>
      <c r="E922" s="3">
        <f ca="1">IFERROR(B922/AVERAGE(OFFSET(B922,0,0,-计算结果!B$17,1))-1,B922/AVERAGE(OFFSET(B922,0,0,-ROW(),1))-1)</f>
        <v>0.23020413870995471</v>
      </c>
      <c r="F922" s="4" t="str">
        <f ca="1">IF(MONTH(A922)&lt;&gt;MONTH(A923),IF(OR(AND(E922&lt;计算结果!B$18,E922&gt;计算结果!B$19),E922&lt;计算结果!B$20),"买","卖"),F921)</f>
        <v>买</v>
      </c>
      <c r="G922" s="4" t="str">
        <f t="shared" ca="1" si="42"/>
        <v/>
      </c>
      <c r="H922" s="3">
        <f ca="1">IF(F921="买",B922/B921-1,计算结果!B$21*(计算结果!B$22*(B922/B921-1)+(1-计算结果!B$22)*(K922/K921-1-IF(G922=1,计算结果!B$16,0))))-IF(AND(计算结果!B$21=0,G922=1),计算结果!B$16,0)</f>
        <v>4.4397500850354987E-3</v>
      </c>
      <c r="I922" s="2">
        <f t="shared" ca="1" si="43"/>
        <v>6.8304588505387782</v>
      </c>
      <c r="J922" s="3">
        <f ca="1">1-I922/MAX(I$2:I922)</f>
        <v>5.5660282088396795E-2</v>
      </c>
      <c r="K922" s="21">
        <v>143.32</v>
      </c>
      <c r="L922" s="37">
        <v>4.6106999999999996</v>
      </c>
    </row>
    <row r="923" spans="1:12" hidden="1" x14ac:dyDescent="0.15">
      <c r="A923" s="1">
        <v>40472</v>
      </c>
      <c r="B923" s="16">
        <v>5.6683000000000003</v>
      </c>
      <c r="C923" s="3">
        <f t="shared" si="44"/>
        <v>1.0266098704261539E-2</v>
      </c>
      <c r="D923" s="3">
        <f>IFERROR(1-B923/MAX(B$2:B923),0)</f>
        <v>4.596559733396155E-2</v>
      </c>
      <c r="E923" s="3">
        <f ca="1">IFERROR(B923/AVERAGE(OFFSET(B923,0,0,-计算结果!B$17,1))-1,B923/AVERAGE(OFFSET(B923,0,0,-ROW(),1))-1)</f>
        <v>0.24024047897413547</v>
      </c>
      <c r="F923" s="4" t="str">
        <f ca="1">IF(MONTH(A923)&lt;&gt;MONTH(A924),IF(OR(AND(E923&lt;计算结果!B$18,E923&gt;计算结果!B$19),E923&lt;计算结果!B$20),"买","卖"),F922)</f>
        <v>买</v>
      </c>
      <c r="G923" s="4" t="str">
        <f t="shared" ca="1" si="42"/>
        <v/>
      </c>
      <c r="H923" s="3">
        <f ca="1">IF(F922="买",B923/B922-1,计算结果!B$21*(计算结果!B$22*(B923/B922-1)+(1-计算结果!B$22)*(K923/K922-1-IF(G923=1,计算结果!B$16,0))))-IF(AND(计算结果!B$21=0,G923=1),计算结果!B$16,0)</f>
        <v>1.0266098704261539E-2</v>
      </c>
      <c r="I923" s="2">
        <f t="shared" ca="1" si="43"/>
        <v>6.9005810152938061</v>
      </c>
      <c r="J923" s="3">
        <f ca="1">1-I923/MAX(I$2:I923)</f>
        <v>4.5965597333961772E-2</v>
      </c>
      <c r="K923" s="21">
        <v>143.24</v>
      </c>
      <c r="L923" s="37">
        <v>4.6683000000000003</v>
      </c>
    </row>
    <row r="924" spans="1:12" hidden="1" x14ac:dyDescent="0.15">
      <c r="A924" s="1">
        <v>40473</v>
      </c>
      <c r="B924" s="16">
        <v>5.7633999999999999</v>
      </c>
      <c r="C924" s="3">
        <f t="shared" si="44"/>
        <v>1.6777517068609527E-2</v>
      </c>
      <c r="D924" s="3">
        <f>IFERROR(1-B924/MAX(B$2:B924),0)</f>
        <v>2.9959268859191424E-2</v>
      </c>
      <c r="E924" s="3">
        <f ca="1">IFERROR(B924/AVERAGE(OFFSET(B924,0,0,-计算结果!B$17,1))-1,B924/AVERAGE(OFFSET(B924,0,0,-ROW(),1))-1)</f>
        <v>0.25837033828753486</v>
      </c>
      <c r="F924" s="4" t="str">
        <f ca="1">IF(MONTH(A924)&lt;&gt;MONTH(A925),IF(OR(AND(E924&lt;计算结果!B$18,E924&gt;计算结果!B$19),E924&lt;计算结果!B$20),"买","卖"),F923)</f>
        <v>买</v>
      </c>
      <c r="G924" s="4" t="str">
        <f t="shared" ca="1" si="42"/>
        <v/>
      </c>
      <c r="H924" s="3">
        <f ca="1">IF(F923="买",B924/B923-1,计算结果!B$21*(计算结果!B$22*(B924/B923-1)+(1-计算结果!B$22)*(K924/K923-1-IF(G924=1,计算结果!B$16,0))))-IF(AND(计算结果!B$21=0,G924=1),计算结果!B$16,0)</f>
        <v>1.6777517068609527E-2</v>
      </c>
      <c r="I924" s="2">
        <f t="shared" ca="1" si="43"/>
        <v>7.016355631061221</v>
      </c>
      <c r="J924" s="3">
        <f ca="1">1-I924/MAX(I$2:I924)</f>
        <v>2.9959268859191535E-2</v>
      </c>
      <c r="K924" s="21">
        <v>143.18</v>
      </c>
      <c r="L924" s="37">
        <v>4.7633999999999999</v>
      </c>
    </row>
    <row r="925" spans="1:12" hidden="1" x14ac:dyDescent="0.15">
      <c r="A925" s="1">
        <v>40476</v>
      </c>
      <c r="B925" s="16">
        <v>5.8769</v>
      </c>
      <c r="C925" s="3">
        <f t="shared" si="44"/>
        <v>1.9693236631155298E-2</v>
      </c>
      <c r="D925" s="3">
        <f>IFERROR(1-B925/MAX(B$2:B925),0)</f>
        <v>1.0856027198976603E-2</v>
      </c>
      <c r="E925" s="3">
        <f ca="1">IFERROR(B925/AVERAGE(OFFSET(B925,0,0,-计算结果!B$17,1))-1,B925/AVERAGE(OFFSET(B925,0,0,-ROW(),1))-1)</f>
        <v>0.28035497676982701</v>
      </c>
      <c r="F925" s="4" t="str">
        <f ca="1">IF(MONTH(A925)&lt;&gt;MONTH(A926),IF(OR(AND(E925&lt;计算结果!B$18,E925&gt;计算结果!B$19),E925&lt;计算结果!B$20),"买","卖"),F924)</f>
        <v>买</v>
      </c>
      <c r="G925" s="4" t="str">
        <f t="shared" ca="1" si="42"/>
        <v/>
      </c>
      <c r="H925" s="3">
        <f ca="1">IF(F924="买",B925/B924-1,计算结果!B$21*(计算结果!B$22*(B925/B924-1)+(1-计算结果!B$22)*(K925/K924-1-IF(G925=1,计算结果!B$16,0))))-IF(AND(计算结果!B$21=0,G925=1),计算结果!B$16,0)</f>
        <v>1.9693236631155298E-2</v>
      </c>
      <c r="I925" s="2">
        <f t="shared" ca="1" si="43"/>
        <v>7.1545303827920481</v>
      </c>
      <c r="J925" s="3">
        <f ca="1">1-I925/MAX(I$2:I925)</f>
        <v>1.0856027198976825E-2</v>
      </c>
      <c r="K925" s="21">
        <v>143.08000000000001</v>
      </c>
      <c r="L925" s="37">
        <v>4.8769</v>
      </c>
    </row>
    <row r="926" spans="1:12" hidden="1" x14ac:dyDescent="0.15">
      <c r="A926" s="1">
        <v>40477</v>
      </c>
      <c r="B926" s="16">
        <v>5.8799000000000001</v>
      </c>
      <c r="C926" s="3">
        <f t="shared" si="44"/>
        <v>5.1047320866448587E-4</v>
      </c>
      <c r="D926" s="3">
        <f>IFERROR(1-B926/MAX(B$2:B926),0)</f>
        <v>1.0351095701349844E-2</v>
      </c>
      <c r="E926" s="3">
        <f ca="1">IFERROR(B926/AVERAGE(OFFSET(B926,0,0,-计算结果!B$17,1))-1,B926/AVERAGE(OFFSET(B926,0,0,-ROW(),1))-1)</f>
        <v>0.27824849602360269</v>
      </c>
      <c r="F926" s="4" t="str">
        <f ca="1">IF(MONTH(A926)&lt;&gt;MONTH(A927),IF(OR(AND(E926&lt;计算结果!B$18,E926&gt;计算结果!B$19),E926&lt;计算结果!B$20),"买","卖"),F925)</f>
        <v>买</v>
      </c>
      <c r="G926" s="4" t="str">
        <f t="shared" ca="1" si="42"/>
        <v/>
      </c>
      <c r="H926" s="3">
        <f ca="1">IF(F925="买",B926/B925-1,计算结果!B$21*(计算结果!B$22*(B926/B925-1)+(1-计算结果!B$22)*(K926/K925-1-IF(G926=1,计算结果!B$16,0))))-IF(AND(计算结果!B$21=0,G926=1),计算结果!B$16,0)</f>
        <v>5.1047320866448587E-4</v>
      </c>
      <c r="I926" s="2">
        <f t="shared" ca="1" si="43"/>
        <v>7.1581825788730393</v>
      </c>
      <c r="J926" s="3">
        <f ca="1">1-I926/MAX(I$2:I926)</f>
        <v>1.0351095701349955E-2</v>
      </c>
      <c r="K926" s="21">
        <v>143.06</v>
      </c>
      <c r="L926" s="37">
        <v>4.8799000000000001</v>
      </c>
    </row>
    <row r="927" spans="1:12" hidden="1" x14ac:dyDescent="0.15">
      <c r="A927" s="1">
        <v>40478</v>
      </c>
      <c r="B927" s="16">
        <v>5.8627000000000002</v>
      </c>
      <c r="C927" s="3">
        <f t="shared" si="44"/>
        <v>-2.9252198166634935E-3</v>
      </c>
      <c r="D927" s="3">
        <f>IFERROR(1-B927/MAX(B$2:B927),0)</f>
        <v>1.3246036287743568E-2</v>
      </c>
      <c r="E927" s="3">
        <f ca="1">IFERROR(B927/AVERAGE(OFFSET(B927,0,0,-计算结果!B$17,1))-1,B927/AVERAGE(OFFSET(B927,0,0,-ROW(),1))-1)</f>
        <v>0.27176621462174189</v>
      </c>
      <c r="F927" s="4" t="str">
        <f ca="1">IF(MONTH(A927)&lt;&gt;MONTH(A928),IF(OR(AND(E927&lt;计算结果!B$18,E927&gt;计算结果!B$19),E927&lt;计算结果!B$20),"买","卖"),F926)</f>
        <v>买</v>
      </c>
      <c r="G927" s="4" t="str">
        <f t="shared" ca="1" si="42"/>
        <v/>
      </c>
      <c r="H927" s="3">
        <f ca="1">IF(F926="买",B927/B926-1,计算结果!B$21*(计算结果!B$22*(B927/B926-1)+(1-计算结果!B$22)*(K927/K926-1-IF(G927=1,计算结果!B$16,0))))-IF(AND(计算结果!B$21=0,G927=1),计算结果!B$16,0)</f>
        <v>-2.9252198166634935E-3</v>
      </c>
      <c r="I927" s="2">
        <f t="shared" ca="1" si="43"/>
        <v>7.1372433213420248</v>
      </c>
      <c r="J927" s="3">
        <f ca="1">1-I927/MAX(I$2:I927)</f>
        <v>1.3246036287743679E-2</v>
      </c>
      <c r="K927" s="21">
        <v>143.16</v>
      </c>
      <c r="L927" s="37">
        <v>4.8627000000000002</v>
      </c>
    </row>
    <row r="928" spans="1:12" hidden="1" x14ac:dyDescent="0.15">
      <c r="A928" s="1">
        <v>40479</v>
      </c>
      <c r="B928" s="16">
        <v>5.9448999999999996</v>
      </c>
      <c r="C928" s="3">
        <f t="shared" si="44"/>
        <v>1.4020843638596459E-2</v>
      </c>
      <c r="D928" s="3">
        <f>IFERROR(1-B928/MAX(B$2:B928),0)</f>
        <v>0</v>
      </c>
      <c r="E928" s="3">
        <f ca="1">IFERROR(B928/AVERAGE(OFFSET(B928,0,0,-计算结果!B$17,1))-1,B928/AVERAGE(OFFSET(B928,0,0,-ROW(),1))-1)</f>
        <v>0.28673724073329621</v>
      </c>
      <c r="F928" s="4" t="str">
        <f ca="1">IF(MONTH(A928)&lt;&gt;MONTH(A929),IF(OR(AND(E928&lt;计算结果!B$18,E928&gt;计算结果!B$19),E928&lt;计算结果!B$20),"买","卖"),F927)</f>
        <v>买</v>
      </c>
      <c r="G928" s="4" t="str">
        <f t="shared" ref="G928:G991" ca="1" si="45">IF(F927&lt;&gt;F928,1,"")</f>
        <v/>
      </c>
      <c r="H928" s="3">
        <f ca="1">IF(F927="买",B928/B927-1,计算结果!B$21*(计算结果!B$22*(B928/B927-1)+(1-计算结果!B$22)*(K928/K927-1-IF(G928=1,计算结果!B$16,0))))-IF(AND(计算结果!B$21=0,G928=1),计算结果!B$16,0)</f>
        <v>1.4020843638596459E-2</v>
      </c>
      <c r="I928" s="2">
        <f t="shared" ref="I928:I991" ca="1" si="46">IFERROR(I927*(1+H928),I927)</f>
        <v>7.2373134939611781</v>
      </c>
      <c r="J928" s="3">
        <f ca="1">1-I928/MAX(I$2:I928)</f>
        <v>0</v>
      </c>
      <c r="K928" s="21">
        <v>143.24</v>
      </c>
      <c r="L928" s="37">
        <v>4.9448999999999996</v>
      </c>
    </row>
    <row r="929" spans="1:12" hidden="1" x14ac:dyDescent="0.15">
      <c r="A929" s="1">
        <v>40480</v>
      </c>
      <c r="B929" s="16">
        <v>6.0157999999999996</v>
      </c>
      <c r="C929" s="3">
        <f t="shared" si="44"/>
        <v>1.1926188834126661E-2</v>
      </c>
      <c r="D929" s="3">
        <f>IFERROR(1-B929/MAX(B$2:B929),0)</f>
        <v>0</v>
      </c>
      <c r="E929" s="3">
        <f ca="1">IFERROR(B929/AVERAGE(OFFSET(B929,0,0,-计算结果!B$17,1))-1,B929/AVERAGE(OFFSET(B929,0,0,-ROW(),1))-1)</f>
        <v>0.29923090767292648</v>
      </c>
      <c r="F929" s="4" t="str">
        <f ca="1">IF(MONTH(A929)&lt;&gt;MONTH(A930),IF(OR(AND(E929&lt;计算结果!B$18,E929&gt;计算结果!B$19),E929&lt;计算结果!B$20),"买","卖"),F928)</f>
        <v>买</v>
      </c>
      <c r="G929" s="4" t="str">
        <f t="shared" ca="1" si="45"/>
        <v/>
      </c>
      <c r="H929" s="3">
        <f ca="1">IF(F928="买",B929/B928-1,计算结果!B$21*(计算结果!B$22*(B929/B928-1)+(1-计算结果!B$22)*(K929/K928-1-IF(G929=1,计算结果!B$16,0))))-IF(AND(计算结果!B$21=0,G929=1),计算结果!B$16,0)</f>
        <v>1.1926188834126661E-2</v>
      </c>
      <c r="I929" s="2">
        <f t="shared" ca="1" si="46"/>
        <v>7.3236270613419316</v>
      </c>
      <c r="J929" s="3">
        <f ca="1">1-I929/MAX(I$2:I929)</f>
        <v>0</v>
      </c>
      <c r="K929" s="21">
        <v>143.25</v>
      </c>
      <c r="L929" s="37">
        <v>5.0157999999999996</v>
      </c>
    </row>
    <row r="930" spans="1:12" hidden="1" x14ac:dyDescent="0.15">
      <c r="A930" s="1">
        <v>40483</v>
      </c>
      <c r="B930" s="16">
        <v>6.0991</v>
      </c>
      <c r="C930" s="3">
        <f t="shared" si="44"/>
        <v>1.3846869909239112E-2</v>
      </c>
      <c r="D930" s="3">
        <f>IFERROR(1-B930/MAX(B$2:B930),0)</f>
        <v>0</v>
      </c>
      <c r="E930" s="3">
        <f ca="1">IFERROR(B930/AVERAGE(OFFSET(B930,0,0,-计算结果!B$17,1))-1,B930/AVERAGE(OFFSET(B930,0,0,-ROW(),1))-1)</f>
        <v>0.31432251481764206</v>
      </c>
      <c r="F930" s="4" t="str">
        <f ca="1">IF(MONTH(A930)&lt;&gt;MONTH(A931),IF(OR(AND(E930&lt;计算结果!B$18,E930&gt;计算结果!B$19),E930&lt;计算结果!B$20),"买","卖"),F929)</f>
        <v>买</v>
      </c>
      <c r="G930" s="4" t="str">
        <f t="shared" ca="1" si="45"/>
        <v/>
      </c>
      <c r="H930" s="3">
        <f ca="1">IF(F929="买",B930/B929-1,计算结果!B$21*(计算结果!B$22*(B930/B929-1)+(1-计算结果!B$22)*(K930/K929-1-IF(G930=1,计算结果!B$16,0))))-IF(AND(计算结果!B$21=0,G930=1),计算结果!B$16,0)</f>
        <v>1.3846869909239112E-2</v>
      </c>
      <c r="I930" s="2">
        <f t="shared" ca="1" si="46"/>
        <v>7.4250363725241169</v>
      </c>
      <c r="J930" s="3">
        <f ca="1">1-I930/MAX(I$2:I930)</f>
        <v>0</v>
      </c>
      <c r="K930" s="21">
        <v>143.19999999999999</v>
      </c>
      <c r="L930" s="37">
        <v>5.0991</v>
      </c>
    </row>
    <row r="931" spans="1:12" hidden="1" x14ac:dyDescent="0.15">
      <c r="A931" s="1">
        <v>40484</v>
      </c>
      <c r="B931" s="16">
        <v>6.1325000000000003</v>
      </c>
      <c r="C931" s="3">
        <f t="shared" si="44"/>
        <v>5.4762178026266373E-3</v>
      </c>
      <c r="D931" s="3">
        <f>IFERROR(1-B931/MAX(B$2:B931),0)</f>
        <v>0</v>
      </c>
      <c r="E931" s="3">
        <f ca="1">IFERROR(B931/AVERAGE(OFFSET(B931,0,0,-计算结果!B$17,1))-1,B931/AVERAGE(OFFSET(B931,0,0,-ROW(),1))-1)</f>
        <v>0.31860064081868922</v>
      </c>
      <c r="F931" s="4" t="str">
        <f ca="1">IF(MONTH(A931)&lt;&gt;MONTH(A932),IF(OR(AND(E931&lt;计算结果!B$18,E931&gt;计算结果!B$19),E931&lt;计算结果!B$20),"买","卖"),F930)</f>
        <v>买</v>
      </c>
      <c r="G931" s="4" t="str">
        <f t="shared" ca="1" si="45"/>
        <v/>
      </c>
      <c r="H931" s="3">
        <f ca="1">IF(F930="买",B931/B930-1,计算结果!B$21*(计算结果!B$22*(B931/B930-1)+(1-计算结果!B$22)*(K931/K930-1-IF(G931=1,计算结果!B$16,0))))-IF(AND(计算结果!B$21=0,G931=1),计算结果!B$16,0)</f>
        <v>5.4762178026266373E-3</v>
      </c>
      <c r="I931" s="2">
        <f t="shared" ca="1" si="46"/>
        <v>7.4656974888924834</v>
      </c>
      <c r="J931" s="3">
        <f ca="1">1-I931/MAX(I$2:I931)</f>
        <v>0</v>
      </c>
      <c r="K931" s="21">
        <v>143.18</v>
      </c>
      <c r="L931" s="37">
        <v>5.1325000000000003</v>
      </c>
    </row>
    <row r="932" spans="1:12" hidden="1" x14ac:dyDescent="0.15">
      <c r="A932" s="1">
        <v>40485</v>
      </c>
      <c r="B932" s="16">
        <v>6.1295999999999999</v>
      </c>
      <c r="C932" s="3">
        <f t="shared" si="44"/>
        <v>-4.7289033836128702E-4</v>
      </c>
      <c r="D932" s="3">
        <f>IFERROR(1-B932/MAX(B$2:B932),0)</f>
        <v>4.7289033836128702E-4</v>
      </c>
      <c r="E932" s="3">
        <f ca="1">IFERROR(B932/AVERAGE(OFFSET(B932,0,0,-计算结果!B$17,1))-1,B932/AVERAGE(OFFSET(B932,0,0,-ROW(),1))-1)</f>
        <v>0.31509169173497908</v>
      </c>
      <c r="F932" s="4" t="str">
        <f ca="1">IF(MONTH(A932)&lt;&gt;MONTH(A933),IF(OR(AND(E932&lt;计算结果!B$18,E932&gt;计算结果!B$19),E932&lt;计算结果!B$20),"买","卖"),F931)</f>
        <v>买</v>
      </c>
      <c r="G932" s="4" t="str">
        <f t="shared" ca="1" si="45"/>
        <v/>
      </c>
      <c r="H932" s="3">
        <f ca="1">IF(F931="买",B932/B931-1,计算结果!B$21*(计算结果!B$22*(B932/B931-1)+(1-计算结果!B$22)*(K932/K931-1-IF(G932=1,计算结果!B$16,0))))-IF(AND(计算结果!B$21=0,G932=1),计算结果!B$16,0)</f>
        <v>-4.7289033836128702E-4</v>
      </c>
      <c r="I932" s="2">
        <f t="shared" ca="1" si="46"/>
        <v>7.462167032680858</v>
      </c>
      <c r="J932" s="3">
        <f ca="1">1-I932/MAX(I$2:I932)</f>
        <v>4.7289033836128702E-4</v>
      </c>
      <c r="K932" s="21">
        <v>143.13</v>
      </c>
      <c r="L932" s="37">
        <v>5.1295999999999999</v>
      </c>
    </row>
    <row r="933" spans="1:12" hidden="1" x14ac:dyDescent="0.15">
      <c r="A933" s="1">
        <v>40486</v>
      </c>
      <c r="B933" s="16">
        <v>6.2656000000000001</v>
      </c>
      <c r="C933" s="3">
        <f t="shared" si="44"/>
        <v>2.2187418428608829E-2</v>
      </c>
      <c r="D933" s="3">
        <f>IFERROR(1-B933/MAX(B$2:B933),0)</f>
        <v>0</v>
      </c>
      <c r="E933" s="3">
        <f ca="1">IFERROR(B933/AVERAGE(OFFSET(B933,0,0,-计算结果!B$17,1))-1,B933/AVERAGE(OFFSET(B933,0,0,-ROW(),1))-1)</f>
        <v>0.34127750047333372</v>
      </c>
      <c r="F933" s="4" t="str">
        <f ca="1">IF(MONTH(A933)&lt;&gt;MONTH(A934),IF(OR(AND(E933&lt;计算结果!B$18,E933&gt;计算结果!B$19),E933&lt;计算结果!B$20),"买","卖"),F932)</f>
        <v>买</v>
      </c>
      <c r="G933" s="4" t="str">
        <f t="shared" ca="1" si="45"/>
        <v/>
      </c>
      <c r="H933" s="3">
        <f ca="1">IF(F932="买",B933/B932-1,计算结果!B$21*(计算结果!B$22*(B933/B932-1)+(1-计算结果!B$22)*(K933/K932-1-IF(G933=1,计算结果!B$16,0))))-IF(AND(计算结果!B$21=0,G933=1),计算结果!B$16,0)</f>
        <v>2.2187418428608829E-2</v>
      </c>
      <c r="I933" s="2">
        <f t="shared" ca="1" si="46"/>
        <v>7.6277332550191188</v>
      </c>
      <c r="J933" s="3">
        <f ca="1">1-I933/MAX(I$2:I933)</f>
        <v>0</v>
      </c>
      <c r="K933" s="21">
        <v>143.02000000000001</v>
      </c>
      <c r="L933" s="37">
        <v>5.2656000000000001</v>
      </c>
    </row>
    <row r="934" spans="1:12" hidden="1" x14ac:dyDescent="0.15">
      <c r="A934" s="1">
        <v>40487</v>
      </c>
      <c r="B934" s="16">
        <v>6.3594999999999997</v>
      </c>
      <c r="C934" s="3">
        <f t="shared" si="44"/>
        <v>1.4986593462716913E-2</v>
      </c>
      <c r="D934" s="3">
        <f>IFERROR(1-B934/MAX(B$2:B934),0)</f>
        <v>0</v>
      </c>
      <c r="E934" s="3">
        <f ca="1">IFERROR(B934/AVERAGE(OFFSET(B934,0,0,-计算结果!B$17,1))-1,B934/AVERAGE(OFFSET(B934,0,0,-ROW(),1))-1)</f>
        <v>0.35814588544833081</v>
      </c>
      <c r="F934" s="4" t="str">
        <f ca="1">IF(MONTH(A934)&lt;&gt;MONTH(A935),IF(OR(AND(E934&lt;计算结果!B$18,E934&gt;计算结果!B$19),E934&lt;计算结果!B$20),"买","卖"),F933)</f>
        <v>买</v>
      </c>
      <c r="G934" s="4" t="str">
        <f t="shared" ca="1" si="45"/>
        <v/>
      </c>
      <c r="H934" s="3">
        <f ca="1">IF(F933="买",B934/B933-1,计算结果!B$21*(计算结果!B$22*(B934/B933-1)+(1-计算结果!B$22)*(K934/K933-1-IF(G934=1,计算结果!B$16,0))))-IF(AND(计算结果!B$21=0,G934=1),计算结果!B$16,0)</f>
        <v>1.4986593462716913E-2</v>
      </c>
      <c r="I934" s="2">
        <f t="shared" ca="1" si="46"/>
        <v>7.7420469923541368</v>
      </c>
      <c r="J934" s="3">
        <f ca="1">1-I934/MAX(I$2:I934)</f>
        <v>0</v>
      </c>
      <c r="K934" s="21">
        <v>142.99</v>
      </c>
      <c r="L934" s="37">
        <v>5.3594999999999997</v>
      </c>
    </row>
    <row r="935" spans="1:12" hidden="1" x14ac:dyDescent="0.15">
      <c r="A935" s="1">
        <v>40490</v>
      </c>
      <c r="B935" s="16">
        <v>6.5095000000000001</v>
      </c>
      <c r="C935" s="3">
        <f t="shared" si="44"/>
        <v>2.3586759965406046E-2</v>
      </c>
      <c r="D935" s="3">
        <f>IFERROR(1-B935/MAX(B$2:B935),0)</f>
        <v>0</v>
      </c>
      <c r="E935" s="3">
        <f ca="1">IFERROR(B935/AVERAGE(OFFSET(B935,0,0,-计算结果!B$17,1))-1,B935/AVERAGE(OFFSET(B935,0,0,-ROW(),1))-1)</f>
        <v>0.38677384657822467</v>
      </c>
      <c r="F935" s="4" t="str">
        <f ca="1">IF(MONTH(A935)&lt;&gt;MONTH(A936),IF(OR(AND(E935&lt;计算结果!B$18,E935&gt;计算结果!B$19),E935&lt;计算结果!B$20),"买","卖"),F934)</f>
        <v>买</v>
      </c>
      <c r="G935" s="4" t="str">
        <f t="shared" ca="1" si="45"/>
        <v/>
      </c>
      <c r="H935" s="3">
        <f ca="1">IF(F934="买",B935/B934-1,计算结果!B$21*(计算结果!B$22*(B935/B934-1)+(1-计算结果!B$22)*(K935/K934-1-IF(G935=1,计算结果!B$16,0))))-IF(AND(计算结果!B$21=0,G935=1),计算结果!B$16,0)</f>
        <v>2.3586759965406046E-2</v>
      </c>
      <c r="I935" s="2">
        <f t="shared" ca="1" si="46"/>
        <v>7.9246567964036876</v>
      </c>
      <c r="J935" s="3">
        <f ca="1">1-I935/MAX(I$2:I935)</f>
        <v>0</v>
      </c>
      <c r="K935" s="21">
        <v>142.85</v>
      </c>
      <c r="L935" s="37">
        <v>5.5095000000000001</v>
      </c>
    </row>
    <row r="936" spans="1:12" hidden="1" x14ac:dyDescent="0.15">
      <c r="A936" s="1">
        <v>40491</v>
      </c>
      <c r="B936" s="16">
        <v>6.4794</v>
      </c>
      <c r="C936" s="3">
        <f t="shared" si="44"/>
        <v>-4.6240110607573826E-3</v>
      </c>
      <c r="D936" s="3">
        <f>IFERROR(1-B936/MAX(B$2:B936),0)</f>
        <v>4.6240110607573826E-3</v>
      </c>
      <c r="E936" s="3">
        <f ca="1">IFERROR(B936/AVERAGE(OFFSET(B936,0,0,-计算结果!B$17,1))-1,B936/AVERAGE(OFFSET(B936,0,0,-ROW(),1))-1)</f>
        <v>0.37695110733381831</v>
      </c>
      <c r="F936" s="4" t="str">
        <f ca="1">IF(MONTH(A936)&lt;&gt;MONTH(A937),IF(OR(AND(E936&lt;计算结果!B$18,E936&gt;计算结果!B$19),E936&lt;计算结果!B$20),"买","卖"),F935)</f>
        <v>买</v>
      </c>
      <c r="G936" s="4" t="str">
        <f t="shared" ca="1" si="45"/>
        <v/>
      </c>
      <c r="H936" s="3">
        <f ca="1">IF(F935="买",B936/B935-1,计算结果!B$21*(计算结果!B$22*(B936/B935-1)+(1-计算结果!B$22)*(K936/K935-1-IF(G936=1,计算结果!B$16,0))))-IF(AND(计算结果!B$21=0,G936=1),计算结果!B$16,0)</f>
        <v>-4.6240110607573826E-3</v>
      </c>
      <c r="I936" s="2">
        <f t="shared" ca="1" si="46"/>
        <v>7.8880130957244106</v>
      </c>
      <c r="J936" s="3">
        <f ca="1">1-I936/MAX(I$2:I936)</f>
        <v>4.6240110607573826E-3</v>
      </c>
      <c r="K936" s="21">
        <v>142.75</v>
      </c>
      <c r="L936" s="37">
        <v>5.4794</v>
      </c>
    </row>
    <row r="937" spans="1:12" hidden="1" x14ac:dyDescent="0.15">
      <c r="A937" s="1">
        <v>40492</v>
      </c>
      <c r="B937" s="16">
        <v>6.5407999999999999</v>
      </c>
      <c r="C937" s="3">
        <f t="shared" si="44"/>
        <v>9.4761860666110476E-3</v>
      </c>
      <c r="D937" s="3">
        <f>IFERROR(1-B937/MAX(B$2:B937),0)</f>
        <v>0</v>
      </c>
      <c r="E937" s="3">
        <f ca="1">IFERROR(B937/AVERAGE(OFFSET(B937,0,0,-计算结果!B$17,1))-1,B937/AVERAGE(OFFSET(B937,0,0,-ROW(),1))-1)</f>
        <v>0.38645789908782069</v>
      </c>
      <c r="F937" s="4" t="str">
        <f ca="1">IF(MONTH(A937)&lt;&gt;MONTH(A938),IF(OR(AND(E937&lt;计算结果!B$18,E937&gt;计算结果!B$19),E937&lt;计算结果!B$20),"买","卖"),F936)</f>
        <v>买</v>
      </c>
      <c r="G937" s="4" t="str">
        <f t="shared" ca="1" si="45"/>
        <v/>
      </c>
      <c r="H937" s="3">
        <f ca="1">IF(F936="买",B937/B936-1,计算结果!B$21*(计算结果!B$22*(B937/B936-1)+(1-计算结果!B$22)*(K937/K936-1-IF(G937=1,计算结果!B$16,0))))-IF(AND(计算结果!B$21=0,G937=1),计算结果!B$16,0)</f>
        <v>9.4761860666110476E-3</v>
      </c>
      <c r="I937" s="2">
        <f t="shared" ca="1" si="46"/>
        <v>7.9627613755153597</v>
      </c>
      <c r="J937" s="3">
        <f ca="1">1-I937/MAX(I$2:I937)</f>
        <v>0</v>
      </c>
      <c r="K937" s="21">
        <v>142.66999999999999</v>
      </c>
      <c r="L937" s="37">
        <v>5.5407999999999999</v>
      </c>
    </row>
    <row r="938" spans="1:12" hidden="1" x14ac:dyDescent="0.15">
      <c r="A938" s="1">
        <v>40493</v>
      </c>
      <c r="B938" s="16">
        <v>6.3981000000000003</v>
      </c>
      <c r="C938" s="3">
        <f t="shared" si="44"/>
        <v>-2.1816903131115395E-2</v>
      </c>
      <c r="D938" s="3">
        <f>IFERROR(1-B938/MAX(B$2:B938),0)</f>
        <v>2.1816903131115395E-2</v>
      </c>
      <c r="E938" s="3">
        <f ca="1">IFERROR(B938/AVERAGE(OFFSET(B938,0,0,-计算结果!B$17,1))-1,B938/AVERAGE(OFFSET(B938,0,0,-ROW(),1))-1)</f>
        <v>0.35284159957748873</v>
      </c>
      <c r="F938" s="4" t="str">
        <f ca="1">IF(MONTH(A938)&lt;&gt;MONTH(A939),IF(OR(AND(E938&lt;计算结果!B$18,E938&gt;计算结果!B$19),E938&lt;计算结果!B$20),"买","卖"),F937)</f>
        <v>买</v>
      </c>
      <c r="G938" s="4" t="str">
        <f t="shared" ca="1" si="45"/>
        <v/>
      </c>
      <c r="H938" s="3">
        <f ca="1">IF(F937="买",B938/B937-1,计算结果!B$21*(计算结果!B$22*(B938/B937-1)+(1-计算结果!B$22)*(K938/K937-1-IF(G938=1,计算结果!B$16,0))))-IF(AND(计算结果!B$21=0,G938=1),计算结果!B$16,0)</f>
        <v>-2.1816903131115395E-2</v>
      </c>
      <c r="I938" s="2">
        <f t="shared" ca="1" si="46"/>
        <v>7.789038581929554</v>
      </c>
      <c r="J938" s="3">
        <f ca="1">1-I938/MAX(I$2:I938)</f>
        <v>2.1816903131115395E-2</v>
      </c>
      <c r="K938" s="21">
        <v>142.59</v>
      </c>
      <c r="L938" s="37">
        <v>5.3981000000000003</v>
      </c>
    </row>
    <row r="939" spans="1:12" hidden="1" x14ac:dyDescent="0.15">
      <c r="A939" s="1">
        <v>40494</v>
      </c>
      <c r="B939" s="16">
        <v>5.9615999999999998</v>
      </c>
      <c r="C939" s="3">
        <f t="shared" si="44"/>
        <v>-6.8223378815585933E-2</v>
      </c>
      <c r="D939" s="3">
        <f>IFERROR(1-B939/MAX(B$2:B939),0)</f>
        <v>8.8551859099804342E-2</v>
      </c>
      <c r="E939" s="3">
        <f ca="1">IFERROR(B939/AVERAGE(OFFSET(B939,0,0,-计算结果!B$17,1))-1,B939/AVERAGE(OFFSET(B939,0,0,-ROW(),1))-1)</f>
        <v>0.25781911348489617</v>
      </c>
      <c r="F939" s="4" t="str">
        <f ca="1">IF(MONTH(A939)&lt;&gt;MONTH(A940),IF(OR(AND(E939&lt;计算结果!B$18,E939&gt;计算结果!B$19),E939&lt;计算结果!B$20),"买","卖"),F938)</f>
        <v>买</v>
      </c>
      <c r="G939" s="4" t="str">
        <f t="shared" ca="1" si="45"/>
        <v/>
      </c>
      <c r="H939" s="3">
        <f ca="1">IF(F938="买",B939/B938-1,计算结果!B$21*(计算结果!B$22*(B939/B938-1)+(1-计算结果!B$22)*(K939/K938-1-IF(G939=1,计算结果!B$16,0))))-IF(AND(计算结果!B$21=0,G939=1),计算结果!B$16,0)</f>
        <v>-6.8223378815585933E-2</v>
      </c>
      <c r="I939" s="2">
        <f t="shared" ca="1" si="46"/>
        <v>7.25764405214536</v>
      </c>
      <c r="J939" s="3">
        <f ca="1">1-I939/MAX(I$2:I939)</f>
        <v>8.8551859099804231E-2</v>
      </c>
      <c r="K939" s="21">
        <v>142.53</v>
      </c>
      <c r="L939" s="37">
        <v>4.9615999999999998</v>
      </c>
    </row>
    <row r="940" spans="1:12" hidden="1" x14ac:dyDescent="0.15">
      <c r="A940" s="1">
        <v>40497</v>
      </c>
      <c r="B940" s="16">
        <v>6.1148999999999996</v>
      </c>
      <c r="C940" s="3">
        <f t="shared" si="44"/>
        <v>2.5714573268921015E-2</v>
      </c>
      <c r="D940" s="3">
        <f>IFERROR(1-B940/MAX(B$2:B940),0)</f>
        <v>6.5114359099804342E-2</v>
      </c>
      <c r="E940" s="3">
        <f ca="1">IFERROR(B940/AVERAGE(OFFSET(B940,0,0,-计算结果!B$17,1))-1,B940/AVERAGE(OFFSET(B940,0,0,-ROW(),1))-1)</f>
        <v>0.28714072337236574</v>
      </c>
      <c r="F940" s="4" t="str">
        <f ca="1">IF(MONTH(A940)&lt;&gt;MONTH(A941),IF(OR(AND(E940&lt;计算结果!B$18,E940&gt;计算结果!B$19),E940&lt;计算结果!B$20),"买","卖"),F939)</f>
        <v>买</v>
      </c>
      <c r="G940" s="4" t="str">
        <f t="shared" ca="1" si="45"/>
        <v/>
      </c>
      <c r="H940" s="3">
        <f ca="1">IF(F939="买",B940/B939-1,计算结果!B$21*(计算结果!B$22*(B940/B939-1)+(1-计算结果!B$22)*(K940/K939-1-IF(G940=1,计算结果!B$16,0))))-IF(AND(计算结果!B$21=0,G940=1),计算结果!B$16,0)</f>
        <v>2.5714573268921015E-2</v>
      </c>
      <c r="I940" s="2">
        <f t="shared" ca="1" si="46"/>
        <v>7.4442712718840003</v>
      </c>
      <c r="J940" s="3">
        <f ca="1">1-I940/MAX(I$2:I940)</f>
        <v>6.5114359099804342E-2</v>
      </c>
      <c r="K940" s="21">
        <v>142.54</v>
      </c>
      <c r="L940" s="37">
        <v>5.1148999999999996</v>
      </c>
    </row>
    <row r="941" spans="1:12" hidden="1" x14ac:dyDescent="0.15">
      <c r="A941" s="1">
        <v>40498</v>
      </c>
      <c r="B941" s="16">
        <v>5.9873000000000003</v>
      </c>
      <c r="C941" s="3">
        <f t="shared" si="44"/>
        <v>-2.0867062421298654E-2</v>
      </c>
      <c r="D941" s="3">
        <f>IFERROR(1-B941/MAX(B$2:B941),0)</f>
        <v>8.4622676125244545E-2</v>
      </c>
      <c r="E941" s="3">
        <f ca="1">IFERROR(B941/AVERAGE(OFFSET(B941,0,0,-计算结果!B$17,1))-1,B941/AVERAGE(OFFSET(B941,0,0,-ROW(),1))-1)</f>
        <v>0.25736848573282067</v>
      </c>
      <c r="F941" s="4" t="str">
        <f ca="1">IF(MONTH(A941)&lt;&gt;MONTH(A942),IF(OR(AND(E941&lt;计算结果!B$18,E941&gt;计算结果!B$19),E941&lt;计算结果!B$20),"买","卖"),F940)</f>
        <v>买</v>
      </c>
      <c r="G941" s="4" t="str">
        <f t="shared" ca="1" si="45"/>
        <v/>
      </c>
      <c r="H941" s="3">
        <f ca="1">IF(F940="买",B941/B940-1,计算结果!B$21*(计算结果!B$22*(B941/B940-1)+(1-计算结果!B$22)*(K941/K940-1-IF(G941=1,计算结果!B$16,0))))-IF(AND(计算结果!B$21=0,G941=1),计算结果!B$16,0)</f>
        <v>-2.0867062421298654E-2</v>
      </c>
      <c r="I941" s="2">
        <f t="shared" ca="1" si="46"/>
        <v>7.2889311985725165</v>
      </c>
      <c r="J941" s="3">
        <f ca="1">1-I941/MAX(I$2:I941)</f>
        <v>8.4622676125244545E-2</v>
      </c>
      <c r="K941" s="21">
        <v>142.6</v>
      </c>
      <c r="L941" s="37">
        <v>4.9873000000000003</v>
      </c>
    </row>
    <row r="942" spans="1:12" hidden="1" x14ac:dyDescent="0.15">
      <c r="A942" s="1">
        <v>40499</v>
      </c>
      <c r="B942" s="16">
        <v>5.8319999999999999</v>
      </c>
      <c r="C942" s="3">
        <f t="shared" si="44"/>
        <v>-2.5938235932724374E-2</v>
      </c>
      <c r="D942" s="3">
        <f>IFERROR(1-B942/MAX(B$2:B942),0)</f>
        <v>0.10836594911937381</v>
      </c>
      <c r="E942" s="3">
        <f ca="1">IFERROR(B942/AVERAGE(OFFSET(B942,0,0,-计算结果!B$17,1))-1,B942/AVERAGE(OFFSET(B942,0,0,-ROW(),1))-1)</f>
        <v>0.2221120129643348</v>
      </c>
      <c r="F942" s="4" t="str">
        <f ca="1">IF(MONTH(A942)&lt;&gt;MONTH(A943),IF(OR(AND(E942&lt;计算结果!B$18,E942&gt;计算结果!B$19),E942&lt;计算结果!B$20),"买","卖"),F941)</f>
        <v>买</v>
      </c>
      <c r="G942" s="4" t="str">
        <f t="shared" ca="1" si="45"/>
        <v/>
      </c>
      <c r="H942" s="3">
        <f ca="1">IF(F941="买",B942/B941-1,计算结果!B$21*(计算结果!B$22*(B942/B941-1)+(1-计算结果!B$22)*(K942/K941-1-IF(G942=1,计算结果!B$16,0))))-IF(AND(计算结果!B$21=0,G942=1),计算结果!B$16,0)</f>
        <v>-2.5938235932724374E-2</v>
      </c>
      <c r="I942" s="2">
        <f t="shared" ca="1" si="46"/>
        <v>7.0998691814465467</v>
      </c>
      <c r="J942" s="3">
        <f ca="1">1-I942/MAX(I$2:I942)</f>
        <v>0.10836594911937392</v>
      </c>
      <c r="K942" s="21">
        <v>142.57</v>
      </c>
      <c r="L942" s="37">
        <v>4.8319999999999999</v>
      </c>
    </row>
    <row r="943" spans="1:12" hidden="1" x14ac:dyDescent="0.15">
      <c r="A943" s="1">
        <v>40500</v>
      </c>
      <c r="B943" s="16">
        <v>5.9211</v>
      </c>
      <c r="C943" s="3">
        <f t="shared" si="44"/>
        <v>1.5277777777777724E-2</v>
      </c>
      <c r="D943" s="3">
        <f>IFERROR(1-B943/MAX(B$2:B943),0)</f>
        <v>9.4743762230919737E-2</v>
      </c>
      <c r="E943" s="3">
        <f ca="1">IFERROR(B943/AVERAGE(OFFSET(B943,0,0,-计算结果!B$17,1))-1,B943/AVERAGE(OFFSET(B943,0,0,-ROW(),1))-1)</f>
        <v>0.23813931637574237</v>
      </c>
      <c r="F943" s="4" t="str">
        <f ca="1">IF(MONTH(A943)&lt;&gt;MONTH(A944),IF(OR(AND(E943&lt;计算结果!B$18,E943&gt;计算结果!B$19),E943&lt;计算结果!B$20),"买","卖"),F942)</f>
        <v>买</v>
      </c>
      <c r="G943" s="4" t="str">
        <f t="shared" ca="1" si="45"/>
        <v/>
      </c>
      <c r="H943" s="3">
        <f ca="1">IF(F942="买",B943/B942-1,计算结果!B$21*(计算结果!B$22*(B943/B942-1)+(1-计算结果!B$22)*(K943/K942-1-IF(G943=1,计算结果!B$16,0))))-IF(AND(计算结果!B$21=0,G943=1),计算结果!B$16,0)</f>
        <v>1.5277777777777724E-2</v>
      </c>
      <c r="I943" s="2">
        <f t="shared" ca="1" si="46"/>
        <v>7.20833940505198</v>
      </c>
      <c r="J943" s="3">
        <f ca="1">1-I943/MAX(I$2:I943)</f>
        <v>9.4743762230919848E-2</v>
      </c>
      <c r="K943" s="21">
        <v>142.46</v>
      </c>
      <c r="L943" s="37">
        <v>4.9211</v>
      </c>
    </row>
    <row r="944" spans="1:12" hidden="1" x14ac:dyDescent="0.15">
      <c r="A944" s="1">
        <v>40501</v>
      </c>
      <c r="B944" s="16">
        <v>6.0107999999999997</v>
      </c>
      <c r="C944" s="3">
        <f t="shared" si="44"/>
        <v>1.5149212139636159E-2</v>
      </c>
      <c r="D944" s="3">
        <f>IFERROR(1-B944/MAX(B$2:B944),0)</f>
        <v>8.1029843444227034E-2</v>
      </c>
      <c r="E944" s="3">
        <f ca="1">IFERROR(B944/AVERAGE(OFFSET(B944,0,0,-计算结果!B$17,1))-1,B944/AVERAGE(OFFSET(B944,0,0,-ROW(),1))-1)</f>
        <v>0.25418188526045249</v>
      </c>
      <c r="F944" s="4" t="str">
        <f ca="1">IF(MONTH(A944)&lt;&gt;MONTH(A945),IF(OR(AND(E944&lt;计算结果!B$18,E944&gt;计算结果!B$19),E944&lt;计算结果!B$20),"买","卖"),F943)</f>
        <v>买</v>
      </c>
      <c r="G944" s="4" t="str">
        <f t="shared" ca="1" si="45"/>
        <v/>
      </c>
      <c r="H944" s="3">
        <f ca="1">IF(F943="买",B944/B943-1,计算结果!B$21*(计算结果!B$22*(B944/B943-1)+(1-计算结果!B$22)*(K944/K943-1-IF(G944=1,计算结果!B$16,0))))-IF(AND(计算结果!B$21=0,G944=1),计算结果!B$16,0)</f>
        <v>1.5149212139636159E-2</v>
      </c>
      <c r="I944" s="2">
        <f t="shared" ca="1" si="46"/>
        <v>7.3175400678736109</v>
      </c>
      <c r="J944" s="3">
        <f ca="1">1-I944/MAX(I$2:I944)</f>
        <v>8.1029843444227145E-2</v>
      </c>
      <c r="K944" s="21">
        <v>142.53</v>
      </c>
      <c r="L944" s="37">
        <v>5.0107999999999997</v>
      </c>
    </row>
    <row r="945" spans="1:12" hidden="1" x14ac:dyDescent="0.15">
      <c r="A945" s="1">
        <v>40504</v>
      </c>
      <c r="B945" s="16">
        <v>6.1616999999999997</v>
      </c>
      <c r="C945" s="3">
        <f t="shared" si="44"/>
        <v>2.510481133958864E-2</v>
      </c>
      <c r="D945" s="3">
        <f>IFERROR(1-B945/MAX(B$2:B945),0)</f>
        <v>5.7959271037182014E-2</v>
      </c>
      <c r="E945" s="3">
        <f ca="1">IFERROR(B945/AVERAGE(OFFSET(B945,0,0,-计算结果!B$17,1))-1,B945/AVERAGE(OFFSET(B945,0,0,-ROW(),1))-1)</f>
        <v>0.28278816255825667</v>
      </c>
      <c r="F945" s="4" t="str">
        <f ca="1">IF(MONTH(A945)&lt;&gt;MONTH(A946),IF(OR(AND(E945&lt;计算结果!B$18,E945&gt;计算结果!B$19),E945&lt;计算结果!B$20),"买","卖"),F944)</f>
        <v>买</v>
      </c>
      <c r="G945" s="4" t="str">
        <f t="shared" ca="1" si="45"/>
        <v/>
      </c>
      <c r="H945" s="3">
        <f ca="1">IF(F944="买",B945/B944-1,计算结果!B$21*(计算结果!B$22*(B945/B944-1)+(1-计算结果!B$22)*(K945/K944-1-IF(G945=1,计算结果!B$16,0))))-IF(AND(计算结果!B$21=0,G945=1),计算结果!B$16,0)</f>
        <v>2.510481133958864E-2</v>
      </c>
      <c r="I945" s="2">
        <f t="shared" ca="1" si="46"/>
        <v>7.5012455307474584</v>
      </c>
      <c r="J945" s="3">
        <f ca="1">1-I945/MAX(I$2:I945)</f>
        <v>5.7959271037182347E-2</v>
      </c>
      <c r="K945" s="21">
        <v>142.5</v>
      </c>
      <c r="L945" s="37">
        <v>5.1616999999999997</v>
      </c>
    </row>
    <row r="946" spans="1:12" hidden="1" x14ac:dyDescent="0.15">
      <c r="A946" s="1">
        <v>40505</v>
      </c>
      <c r="B946" s="16">
        <v>6.1265000000000001</v>
      </c>
      <c r="C946" s="3">
        <f t="shared" si="44"/>
        <v>-5.7127091549409315E-3</v>
      </c>
      <c r="D946" s="3">
        <f>IFERROR(1-B946/MAX(B$2:B946),0)</f>
        <v>6.3340875733855162E-2</v>
      </c>
      <c r="E946" s="3">
        <f ca="1">IFERROR(B946/AVERAGE(OFFSET(B946,0,0,-计算结果!B$17,1))-1,B946/AVERAGE(OFFSET(B946,0,0,-ROW(),1))-1)</f>
        <v>0.27267391971534227</v>
      </c>
      <c r="F946" s="4" t="str">
        <f ca="1">IF(MONTH(A946)&lt;&gt;MONTH(A947),IF(OR(AND(E946&lt;计算结果!B$18,E946&gt;计算结果!B$19),E946&lt;计算结果!B$20),"买","卖"),F945)</f>
        <v>买</v>
      </c>
      <c r="G946" s="4" t="str">
        <f t="shared" ca="1" si="45"/>
        <v/>
      </c>
      <c r="H946" s="3">
        <f ca="1">IF(F945="买",B946/B945-1,计算结果!B$21*(计算结果!B$22*(B946/B945-1)+(1-计算结果!B$22)*(K946/K945-1-IF(G946=1,计算结果!B$16,0))))-IF(AND(计算结果!B$21=0,G946=1),计算结果!B$16,0)</f>
        <v>-5.7127091549409315E-3</v>
      </c>
      <c r="I946" s="2">
        <f t="shared" ca="1" si="46"/>
        <v>7.4583930967304974</v>
      </c>
      <c r="J946" s="3">
        <f ca="1">1-I946/MAX(I$2:I946)</f>
        <v>6.3340875733855495E-2</v>
      </c>
      <c r="K946" s="21">
        <v>142.32</v>
      </c>
      <c r="L946" s="37">
        <v>5.1265000000000001</v>
      </c>
    </row>
    <row r="947" spans="1:12" hidden="1" x14ac:dyDescent="0.15">
      <c r="A947" s="1">
        <v>40506</v>
      </c>
      <c r="B947" s="16">
        <v>6.2229999999999999</v>
      </c>
      <c r="C947" s="3">
        <f t="shared" si="44"/>
        <v>1.5751244593160907E-2</v>
      </c>
      <c r="D947" s="3">
        <f>IFERROR(1-B947/MAX(B$2:B947),0)</f>
        <v>4.858732876712335E-2</v>
      </c>
      <c r="E947" s="3">
        <f ca="1">IFERROR(B947/AVERAGE(OFFSET(B947,0,0,-计算结果!B$17,1))-1,B947/AVERAGE(OFFSET(B947,0,0,-ROW(),1))-1)</f>
        <v>0.28984588268168476</v>
      </c>
      <c r="F947" s="4" t="str">
        <f ca="1">IF(MONTH(A947)&lt;&gt;MONTH(A948),IF(OR(AND(E947&lt;计算结果!B$18,E947&gt;计算结果!B$19),E947&lt;计算结果!B$20),"买","卖"),F946)</f>
        <v>买</v>
      </c>
      <c r="G947" s="4" t="str">
        <f t="shared" ca="1" si="45"/>
        <v/>
      </c>
      <c r="H947" s="3">
        <f ca="1">IF(F946="买",B947/B946-1,计算结果!B$21*(计算结果!B$22*(B947/B946-1)+(1-计算结果!B$22)*(K947/K946-1-IF(G947=1,计算结果!B$16,0))))-IF(AND(计算结果!B$21=0,G947=1),计算结果!B$16,0)</f>
        <v>1.5751244593160907E-2</v>
      </c>
      <c r="I947" s="2">
        <f t="shared" ca="1" si="46"/>
        <v>7.5758720706690426</v>
      </c>
      <c r="J947" s="3">
        <f ca="1">1-I947/MAX(I$2:I947)</f>
        <v>4.8587328767123461E-2</v>
      </c>
      <c r="K947" s="21">
        <v>142.19999999999999</v>
      </c>
      <c r="L947" s="37">
        <v>5.2229999999999999</v>
      </c>
    </row>
    <row r="948" spans="1:12" hidden="1" x14ac:dyDescent="0.15">
      <c r="A948" s="1">
        <v>40507</v>
      </c>
      <c r="B948" s="16">
        <v>6.2803000000000004</v>
      </c>
      <c r="C948" s="3">
        <f t="shared" si="44"/>
        <v>9.2077775992287503E-3</v>
      </c>
      <c r="D948" s="3">
        <f>IFERROR(1-B948/MAX(B$2:B948),0)</f>
        <v>3.9826932485322875E-2</v>
      </c>
      <c r="E948" s="3">
        <f ca="1">IFERROR(B948/AVERAGE(OFFSET(B948,0,0,-计算结果!B$17,1))-1,B948/AVERAGE(OFFSET(B948,0,0,-ROW(),1))-1)</f>
        <v>0.29881964411468154</v>
      </c>
      <c r="F948" s="4" t="str">
        <f ca="1">IF(MONTH(A948)&lt;&gt;MONTH(A949),IF(OR(AND(E948&lt;计算结果!B$18,E948&gt;计算结果!B$19),E948&lt;计算结果!B$20),"买","卖"),F947)</f>
        <v>买</v>
      </c>
      <c r="G948" s="4" t="str">
        <f t="shared" ca="1" si="45"/>
        <v/>
      </c>
      <c r="H948" s="3">
        <f ca="1">IF(F947="买",B948/B947-1,计算结果!B$21*(计算结果!B$22*(B948/B947-1)+(1-计算结果!B$22)*(K948/K947-1-IF(G948=1,计算结果!B$16,0))))-IF(AND(计算结果!B$21=0,G948=1),计算结果!B$16,0)</f>
        <v>9.2077775992287503E-3</v>
      </c>
      <c r="I948" s="2">
        <f t="shared" ca="1" si="46"/>
        <v>7.6456290158159721</v>
      </c>
      <c r="J948" s="3">
        <f ca="1">1-I948/MAX(I$2:I948)</f>
        <v>3.9826932485322986E-2</v>
      </c>
      <c r="K948" s="21">
        <v>142.24</v>
      </c>
      <c r="L948" s="37">
        <v>5.2803000000000004</v>
      </c>
    </row>
    <row r="949" spans="1:12" hidden="1" x14ac:dyDescent="0.15">
      <c r="A949" s="1">
        <v>40508</v>
      </c>
      <c r="B949" s="16">
        <v>6.1970000000000001</v>
      </c>
      <c r="C949" s="3">
        <f t="shared" si="44"/>
        <v>-1.3263697594063983E-2</v>
      </c>
      <c r="D949" s="3">
        <f>IFERROR(1-B949/MAX(B$2:B949),0)</f>
        <v>5.2562377690802298E-2</v>
      </c>
      <c r="E949" s="3">
        <f ca="1">IFERROR(B949/AVERAGE(OFFSET(B949,0,0,-计算结果!B$17,1))-1,B949/AVERAGE(OFFSET(B949,0,0,-ROW(),1))-1)</f>
        <v>0.27893090154619249</v>
      </c>
      <c r="F949" s="4" t="str">
        <f ca="1">IF(MONTH(A949)&lt;&gt;MONTH(A950),IF(OR(AND(E949&lt;计算结果!B$18,E949&gt;计算结果!B$19),E949&lt;计算结果!B$20),"买","卖"),F948)</f>
        <v>买</v>
      </c>
      <c r="G949" s="4" t="str">
        <f t="shared" ca="1" si="45"/>
        <v/>
      </c>
      <c r="H949" s="3">
        <f ca="1">IF(F948="买",B949/B948-1,计算结果!B$21*(计算结果!B$22*(B949/B948-1)+(1-计算结果!B$22)*(K949/K948-1-IF(G949=1,计算结果!B$16,0))))-IF(AND(计算结果!B$21=0,G949=1),计算结果!B$16,0)</f>
        <v>-1.3263697594063983E-2</v>
      </c>
      <c r="I949" s="2">
        <f t="shared" ca="1" si="46"/>
        <v>7.5442197046337878</v>
      </c>
      <c r="J949" s="3">
        <f ca="1">1-I949/MAX(I$2:I949)</f>
        <v>5.2562377690802409E-2</v>
      </c>
      <c r="K949" s="21">
        <v>142.22999999999999</v>
      </c>
      <c r="L949" s="37">
        <v>5.1970000000000001</v>
      </c>
    </row>
    <row r="950" spans="1:12" hidden="1" x14ac:dyDescent="0.15">
      <c r="A950" s="1">
        <v>40511</v>
      </c>
      <c r="B950" s="16">
        <v>6.3098999999999998</v>
      </c>
      <c r="C950" s="3">
        <f t="shared" si="44"/>
        <v>1.8218492819106036E-2</v>
      </c>
      <c r="D950" s="3">
        <f>IFERROR(1-B950/MAX(B$2:B950),0)</f>
        <v>3.5301492172211346E-2</v>
      </c>
      <c r="E950" s="3">
        <f ca="1">IFERROR(B950/AVERAGE(OFFSET(B950,0,0,-计算结果!B$17,1))-1,B950/AVERAGE(OFFSET(B950,0,0,-ROW(),1))-1)</f>
        <v>0.29949576903955144</v>
      </c>
      <c r="F950" s="4" t="str">
        <f ca="1">IF(MONTH(A950)&lt;&gt;MONTH(A951),IF(OR(AND(E950&lt;计算结果!B$18,E950&gt;计算结果!B$19),E950&lt;计算结果!B$20),"买","卖"),F949)</f>
        <v>买</v>
      </c>
      <c r="G950" s="4" t="str">
        <f t="shared" ca="1" si="45"/>
        <v/>
      </c>
      <c r="H950" s="3">
        <f ca="1">IF(F949="买",B950/B949-1,计算结果!B$21*(计算结果!B$22*(B950/B949-1)+(1-计算结果!B$22)*(K950/K949-1-IF(G950=1,计算结果!B$16,0))))-IF(AND(计算结果!B$21=0,G950=1),计算结果!B$16,0)</f>
        <v>1.8218492819106036E-2</v>
      </c>
      <c r="I950" s="2">
        <f t="shared" ca="1" si="46"/>
        <v>7.6816640171484165</v>
      </c>
      <c r="J950" s="3">
        <f ca="1">1-I950/MAX(I$2:I950)</f>
        <v>3.5301492172211457E-2</v>
      </c>
      <c r="K950" s="21">
        <v>142.41</v>
      </c>
      <c r="L950" s="37">
        <v>5.3098999999999998</v>
      </c>
    </row>
    <row r="951" spans="1:12" hidden="1" x14ac:dyDescent="0.15">
      <c r="A951" s="1">
        <v>40512</v>
      </c>
      <c r="B951" s="16">
        <v>6.0838999999999999</v>
      </c>
      <c r="C951" s="3">
        <f t="shared" si="44"/>
        <v>-3.5816732436330212E-2</v>
      </c>
      <c r="D951" s="3">
        <f>IFERROR(1-B951/MAX(B$2:B951),0)</f>
        <v>6.9853840508806275E-2</v>
      </c>
      <c r="E951" s="3">
        <f ca="1">IFERROR(B951/AVERAGE(OFFSET(B951,0,0,-计算结果!B$17,1))-1,B951/AVERAGE(OFFSET(B951,0,0,-ROW(),1))-1)</f>
        <v>0.25052147788507528</v>
      </c>
      <c r="F951" s="4" t="str">
        <f ca="1">IF(MONTH(A951)&lt;&gt;MONTH(A952),IF(OR(AND(E951&lt;计算结果!B$18,E951&gt;计算结果!B$19),E951&lt;计算结果!B$20),"买","卖"),F950)</f>
        <v>买</v>
      </c>
      <c r="G951" s="4" t="str">
        <f t="shared" ca="1" si="45"/>
        <v/>
      </c>
      <c r="H951" s="3">
        <f ca="1">IF(F950="买",B951/B950-1,计算结果!B$21*(计算结果!B$22*(B951/B950-1)+(1-计算结果!B$22)*(K951/K950-1-IF(G951=1,计算结果!B$16,0))))-IF(AND(计算结果!B$21=0,G951=1),计算结果!B$16,0)</f>
        <v>-3.5816732436330212E-2</v>
      </c>
      <c r="I951" s="2">
        <f t="shared" ca="1" si="46"/>
        <v>7.4065319123804265</v>
      </c>
      <c r="J951" s="3">
        <f ca="1">1-I951/MAX(I$2:I951)</f>
        <v>6.9853840508806275E-2</v>
      </c>
      <c r="K951" s="21">
        <v>142.44999999999999</v>
      </c>
      <c r="L951" s="37">
        <v>5.0838999999999999</v>
      </c>
    </row>
    <row r="952" spans="1:12" hidden="1" x14ac:dyDescent="0.15">
      <c r="A952" s="1">
        <v>40513</v>
      </c>
      <c r="B952" s="16">
        <v>6.1505999999999998</v>
      </c>
      <c r="C952" s="3">
        <f t="shared" si="44"/>
        <v>1.0963362316934955E-2</v>
      </c>
      <c r="D952" s="3">
        <f>IFERROR(1-B952/MAX(B$2:B952),0)</f>
        <v>5.9656311154598796E-2</v>
      </c>
      <c r="E952" s="3">
        <f ca="1">IFERROR(B952/AVERAGE(OFFSET(B952,0,0,-计算结果!B$17,1))-1,B952/AVERAGE(OFFSET(B952,0,0,-ROW(),1))-1)</f>
        <v>0.26174100537842104</v>
      </c>
      <c r="F952" s="4" t="str">
        <f ca="1">IF(MONTH(A952)&lt;&gt;MONTH(A953),IF(OR(AND(E952&lt;计算结果!B$18,E952&gt;计算结果!B$19),E952&lt;计算结果!B$20),"买","卖"),F951)</f>
        <v>买</v>
      </c>
      <c r="G952" s="4" t="str">
        <f t="shared" ca="1" si="45"/>
        <v/>
      </c>
      <c r="H952" s="3">
        <f ca="1">IF(F951="买",B952/B951-1,计算结果!B$21*(计算结果!B$22*(B952/B951-1)+(1-计算结果!B$22)*(K952/K951-1-IF(G952=1,计算结果!B$16,0))))-IF(AND(计算结果!B$21=0,G952=1),计算结果!B$16,0)</f>
        <v>1.0963362316934955E-2</v>
      </c>
      <c r="I952" s="2">
        <f t="shared" ca="1" si="46"/>
        <v>7.4877324052477947</v>
      </c>
      <c r="J952" s="3">
        <f ca="1">1-I952/MAX(I$2:I952)</f>
        <v>5.9656311154598796E-2</v>
      </c>
      <c r="K952" s="21">
        <v>142.44</v>
      </c>
      <c r="L952" s="37">
        <v>5.1505999999999998</v>
      </c>
    </row>
    <row r="953" spans="1:12" hidden="1" x14ac:dyDescent="0.15">
      <c r="A953" s="1">
        <v>40514</v>
      </c>
      <c r="B953" s="16">
        <v>6.3611000000000004</v>
      </c>
      <c r="C953" s="3">
        <f t="shared" si="44"/>
        <v>3.422430332000137E-2</v>
      </c>
      <c r="D953" s="3">
        <f>IFERROR(1-B953/MAX(B$2:B953),0)</f>
        <v>2.7473703522504778E-2</v>
      </c>
      <c r="E953" s="3">
        <f ca="1">IFERROR(B953/AVERAGE(OFFSET(B953,0,0,-计算结果!B$17,1))-1,B953/AVERAGE(OFFSET(B953,0,0,-ROW(),1))-1)</f>
        <v>0.30217829979570787</v>
      </c>
      <c r="F953" s="4" t="str">
        <f ca="1">IF(MONTH(A953)&lt;&gt;MONTH(A954),IF(OR(AND(E953&lt;计算结果!B$18,E953&gt;计算结果!B$19),E953&lt;计算结果!B$20),"买","卖"),F952)</f>
        <v>买</v>
      </c>
      <c r="G953" s="4" t="str">
        <f t="shared" ca="1" si="45"/>
        <v/>
      </c>
      <c r="H953" s="3">
        <f ca="1">IF(F952="买",B953/B952-1,计算结果!B$21*(计算结果!B$22*(B953/B952-1)+(1-计算结果!B$22)*(K953/K952-1-IF(G953=1,计算结果!B$16,0))))-IF(AND(计算结果!B$21=0,G953=1),计算结果!B$16,0)</f>
        <v>3.422430332000137E-2</v>
      </c>
      <c r="I953" s="2">
        <f t="shared" ca="1" si="46"/>
        <v>7.7439948302639987</v>
      </c>
      <c r="J953" s="3">
        <f ca="1">1-I953/MAX(I$2:I953)</f>
        <v>2.7473703522504778E-2</v>
      </c>
      <c r="K953" s="21">
        <v>142.53</v>
      </c>
      <c r="L953" s="37">
        <v>5.3611000000000004</v>
      </c>
    </row>
    <row r="954" spans="1:12" hidden="1" x14ac:dyDescent="0.15">
      <c r="A954" s="1">
        <v>40515</v>
      </c>
      <c r="B954" s="16">
        <v>6.3789999999999996</v>
      </c>
      <c r="C954" s="3">
        <f t="shared" si="44"/>
        <v>2.8139787143730555E-3</v>
      </c>
      <c r="D954" s="3">
        <f>IFERROR(1-B954/MAX(B$2:B954),0)</f>
        <v>2.4737035225048998E-2</v>
      </c>
      <c r="E954" s="3">
        <f ca="1">IFERROR(B954/AVERAGE(OFFSET(B954,0,0,-计算结果!B$17,1))-1,B954/AVERAGE(OFFSET(B954,0,0,-ROW(),1))-1)</f>
        <v>0.30309540863393347</v>
      </c>
      <c r="F954" s="4" t="str">
        <f ca="1">IF(MONTH(A954)&lt;&gt;MONTH(A955),IF(OR(AND(E954&lt;计算结果!B$18,E954&gt;计算结果!B$19),E954&lt;计算结果!B$20),"买","卖"),F953)</f>
        <v>买</v>
      </c>
      <c r="G954" s="4" t="str">
        <f t="shared" ca="1" si="45"/>
        <v/>
      </c>
      <c r="H954" s="3">
        <f ca="1">IF(F953="买",B954/B953-1,计算结果!B$21*(计算结果!B$22*(B954/B953-1)+(1-计算结果!B$22)*(K954/K953-1-IF(G954=1,计算结果!B$16,0))))-IF(AND(计算结果!B$21=0,G954=1),计算结果!B$16,0)</f>
        <v>2.8139787143730555E-3</v>
      </c>
      <c r="I954" s="2">
        <f t="shared" ca="1" si="46"/>
        <v>7.7657862668805766</v>
      </c>
      <c r="J954" s="3">
        <f ca="1">1-I954/MAX(I$2:I954)</f>
        <v>2.4737035225048998E-2</v>
      </c>
      <c r="K954" s="21">
        <v>142.72</v>
      </c>
      <c r="L954" s="37">
        <v>5.3789999999999996</v>
      </c>
    </row>
    <row r="955" spans="1:12" hidden="1" x14ac:dyDescent="0.15">
      <c r="A955" s="1">
        <v>40518</v>
      </c>
      <c r="B955" s="16">
        <v>6.2660999999999998</v>
      </c>
      <c r="C955" s="3">
        <f t="shared" si="44"/>
        <v>-1.7698698855619921E-2</v>
      </c>
      <c r="D955" s="3">
        <f>IFERROR(1-B955/MAX(B$2:B955),0)</f>
        <v>4.1997920743639949E-2</v>
      </c>
      <c r="E955" s="3">
        <f ca="1">IFERROR(B955/AVERAGE(OFFSET(B955,0,0,-计算结果!B$17,1))-1,B955/AVERAGE(OFFSET(B955,0,0,-ROW(),1))-1)</f>
        <v>0.27736802753143208</v>
      </c>
      <c r="F955" s="4" t="str">
        <f ca="1">IF(MONTH(A955)&lt;&gt;MONTH(A956),IF(OR(AND(E955&lt;计算结果!B$18,E955&gt;计算结果!B$19),E955&lt;计算结果!B$20),"买","卖"),F954)</f>
        <v>买</v>
      </c>
      <c r="G955" s="4" t="str">
        <f t="shared" ca="1" si="45"/>
        <v/>
      </c>
      <c r="H955" s="3">
        <f ca="1">IF(F954="买",B955/B954-1,计算结果!B$21*(计算结果!B$22*(B955/B954-1)+(1-计算结果!B$22)*(K955/K954-1-IF(G955=1,计算结果!B$16,0))))-IF(AND(计算结果!B$21=0,G955=1),计算结果!B$16,0)</f>
        <v>-1.7698698855619921E-2</v>
      </c>
      <c r="I955" s="2">
        <f t="shared" ca="1" si="46"/>
        <v>7.6283419543659488</v>
      </c>
      <c r="J955" s="3">
        <f ca="1">1-I955/MAX(I$2:I955)</f>
        <v>4.1997920743639838E-2</v>
      </c>
      <c r="K955" s="21">
        <v>142.63</v>
      </c>
      <c r="L955" s="37">
        <v>5.2660999999999998</v>
      </c>
    </row>
    <row r="956" spans="1:12" hidden="1" x14ac:dyDescent="0.15">
      <c r="A956" s="1">
        <v>40519</v>
      </c>
      <c r="B956" s="16">
        <v>6.335</v>
      </c>
      <c r="C956" s="3">
        <f t="shared" si="44"/>
        <v>1.0995675140837324E-2</v>
      </c>
      <c r="D956" s="3">
        <f>IFERROR(1-B956/MAX(B$2:B956),0)</f>
        <v>3.1464041095890405E-2</v>
      </c>
      <c r="E956" s="3">
        <f ca="1">IFERROR(B956/AVERAGE(OFFSET(B956,0,0,-计算结果!B$17,1))-1,B956/AVERAGE(OFFSET(B956,0,0,-ROW(),1))-1)</f>
        <v>0.28870756294923394</v>
      </c>
      <c r="F956" s="4" t="str">
        <f ca="1">IF(MONTH(A956)&lt;&gt;MONTH(A957),IF(OR(AND(E956&lt;计算结果!B$18,E956&gt;计算结果!B$19),E956&lt;计算结果!B$20),"买","卖"),F955)</f>
        <v>买</v>
      </c>
      <c r="G956" s="4" t="str">
        <f t="shared" ca="1" si="45"/>
        <v/>
      </c>
      <c r="H956" s="3">
        <f ca="1">IF(F955="买",B956/B955-1,计算结果!B$21*(计算结果!B$22*(B956/B955-1)+(1-计算结果!B$22)*(K956/K955-1-IF(G956=1,计算结果!B$16,0))))-IF(AND(计算结果!B$21=0,G956=1),计算结果!B$16,0)</f>
        <v>1.0995675140837324E-2</v>
      </c>
      <c r="I956" s="2">
        <f t="shared" ca="1" si="46"/>
        <v>7.7122207243593772</v>
      </c>
      <c r="J956" s="3">
        <f ca="1">1-I956/MAX(I$2:I956)</f>
        <v>3.1464041095890183E-2</v>
      </c>
      <c r="K956" s="21">
        <v>142.62</v>
      </c>
      <c r="L956" s="37">
        <v>5.335</v>
      </c>
    </row>
    <row r="957" spans="1:12" hidden="1" x14ac:dyDescent="0.15">
      <c r="A957" s="1">
        <v>40520</v>
      </c>
      <c r="B957" s="16">
        <v>6.2596999999999996</v>
      </c>
      <c r="C957" s="3">
        <f t="shared" si="44"/>
        <v>-1.1886345698500445E-2</v>
      </c>
      <c r="D957" s="3">
        <f>IFERROR(1-B957/MAX(B$2:B957),0)</f>
        <v>4.2976394324853229E-2</v>
      </c>
      <c r="E957" s="3">
        <f ca="1">IFERROR(B957/AVERAGE(OFFSET(B957,0,0,-计算结果!B$17,1))-1,B957/AVERAGE(OFFSET(B957,0,0,-ROW(),1))-1)</f>
        <v>0.27079645432150556</v>
      </c>
      <c r="F957" s="4" t="str">
        <f ca="1">IF(MONTH(A957)&lt;&gt;MONTH(A958),IF(OR(AND(E957&lt;计算结果!B$18,E957&gt;计算结果!B$19),E957&lt;计算结果!B$20),"买","卖"),F956)</f>
        <v>买</v>
      </c>
      <c r="G957" s="4" t="str">
        <f t="shared" ca="1" si="45"/>
        <v/>
      </c>
      <c r="H957" s="3">
        <f ca="1">IF(F956="买",B957/B956-1,计算结果!B$21*(计算结果!B$22*(B957/B956-1)+(1-计算结果!B$22)*(K957/K956-1-IF(G957=1,计算结果!B$16,0))))-IF(AND(计算结果!B$21=0,G957=1),计算结果!B$16,0)</f>
        <v>-1.1886345698500445E-2</v>
      </c>
      <c r="I957" s="2">
        <f t="shared" ca="1" si="46"/>
        <v>7.6205506027265022</v>
      </c>
      <c r="J957" s="3">
        <f ca="1">1-I957/MAX(I$2:I957)</f>
        <v>4.2976394324853118E-2</v>
      </c>
      <c r="K957" s="21">
        <v>142.82</v>
      </c>
      <c r="L957" s="37">
        <v>5.2596999999999996</v>
      </c>
    </row>
    <row r="958" spans="1:12" hidden="1" x14ac:dyDescent="0.15">
      <c r="A958" s="1">
        <v>40521</v>
      </c>
      <c r="B958" s="16">
        <v>6.1341000000000001</v>
      </c>
      <c r="C958" s="3">
        <f t="shared" si="44"/>
        <v>-2.0064859338306817E-2</v>
      </c>
      <c r="D958" s="3">
        <f>IFERROR(1-B958/MAX(B$2:B958),0)</f>
        <v>6.2178938356164393E-2</v>
      </c>
      <c r="E958" s="3">
        <f ca="1">IFERROR(B958/AVERAGE(OFFSET(B958,0,0,-计算结果!B$17,1))-1,B958/AVERAGE(OFFSET(B958,0,0,-ROW(),1))-1)</f>
        <v>0.24291594563162544</v>
      </c>
      <c r="F958" s="4" t="str">
        <f ca="1">IF(MONTH(A958)&lt;&gt;MONTH(A959),IF(OR(AND(E958&lt;计算结果!B$18,E958&gt;计算结果!B$19),E958&lt;计算结果!B$20),"买","卖"),F957)</f>
        <v>买</v>
      </c>
      <c r="G958" s="4" t="str">
        <f t="shared" ca="1" si="45"/>
        <v/>
      </c>
      <c r="H958" s="3">
        <f ca="1">IF(F957="买",B958/B957-1,计算结果!B$21*(计算结果!B$22*(B958/B957-1)+(1-计算结果!B$22)*(K958/K957-1-IF(G958=1,计算结果!B$16,0))))-IF(AND(计算结果!B$21=0,G958=1),计算结果!B$16,0)</f>
        <v>-2.0064859338306817E-2</v>
      </c>
      <c r="I958" s="2">
        <f t="shared" ca="1" si="46"/>
        <v>7.4676453268023453</v>
      </c>
      <c r="J958" s="3">
        <f ca="1">1-I958/MAX(I$2:I958)</f>
        <v>6.2178938356164171E-2</v>
      </c>
      <c r="K958" s="21">
        <v>142.66999999999999</v>
      </c>
      <c r="L958" s="37">
        <v>5.1341000000000001</v>
      </c>
    </row>
    <row r="959" spans="1:12" hidden="1" x14ac:dyDescent="0.15">
      <c r="A959" s="1">
        <v>40522</v>
      </c>
      <c r="B959" s="16">
        <v>6.2012</v>
      </c>
      <c r="C959" s="3">
        <f t="shared" si="44"/>
        <v>1.0938850035050018E-2</v>
      </c>
      <c r="D959" s="3">
        <f>IFERROR(1-B959/MAX(B$2:B959),0)</f>
        <v>5.1920254403131083E-2</v>
      </c>
      <c r="E959" s="3">
        <f ca="1">IFERROR(B959/AVERAGE(OFFSET(B959,0,0,-计算结果!B$17,1))-1,B959/AVERAGE(OFFSET(B959,0,0,-ROW(),1))-1)</f>
        <v>0.2541439038154405</v>
      </c>
      <c r="F959" s="4" t="str">
        <f ca="1">IF(MONTH(A959)&lt;&gt;MONTH(A960),IF(OR(AND(E959&lt;计算结果!B$18,E959&gt;计算结果!B$19),E959&lt;计算结果!B$20),"买","卖"),F958)</f>
        <v>买</v>
      </c>
      <c r="G959" s="4" t="str">
        <f t="shared" ca="1" si="45"/>
        <v/>
      </c>
      <c r="H959" s="3">
        <f ca="1">IF(F958="买",B959/B958-1,计算结果!B$21*(计算结果!B$22*(B959/B958-1)+(1-计算结果!B$22)*(K959/K958-1-IF(G959=1,计算结果!B$16,0))))-IF(AND(计算结果!B$21=0,G959=1),计算结果!B$16,0)</f>
        <v>1.0938850035050018E-2</v>
      </c>
      <c r="I959" s="2">
        <f t="shared" ca="1" si="46"/>
        <v>7.5493327791471785</v>
      </c>
      <c r="J959" s="3">
        <f ca="1">1-I959/MAX(I$2:I959)</f>
        <v>5.192025440313075E-2</v>
      </c>
      <c r="K959" s="21">
        <v>142.74</v>
      </c>
      <c r="L959" s="37">
        <v>5.2012</v>
      </c>
    </row>
    <row r="960" spans="1:12" hidden="1" x14ac:dyDescent="0.15">
      <c r="A960" s="1">
        <v>40525</v>
      </c>
      <c r="B960" s="16">
        <v>6.3872999999999998</v>
      </c>
      <c r="C960" s="3">
        <f t="shared" si="44"/>
        <v>3.0010320583112815E-2</v>
      </c>
      <c r="D960" s="3">
        <f>IFERROR(1-B960/MAX(B$2:B960),0)</f>
        <v>2.3468077299412915E-2</v>
      </c>
      <c r="E960" s="3">
        <f ca="1">IFERROR(B960/AVERAGE(OFFSET(B960,0,0,-计算结果!B$17,1))-1,B960/AVERAGE(OFFSET(B960,0,0,-ROW(),1))-1)</f>
        <v>0.28925149416563878</v>
      </c>
      <c r="F960" s="4" t="str">
        <f ca="1">IF(MONTH(A960)&lt;&gt;MONTH(A961),IF(OR(AND(E960&lt;计算结果!B$18,E960&gt;计算结果!B$19),E960&lt;计算结果!B$20),"买","卖"),F959)</f>
        <v>买</v>
      </c>
      <c r="G960" s="4" t="str">
        <f t="shared" ca="1" si="45"/>
        <v/>
      </c>
      <c r="H960" s="3">
        <f ca="1">IF(F959="买",B960/B959-1,计算结果!B$21*(计算结果!B$22*(B960/B959-1)+(1-计算结果!B$22)*(K960/K959-1-IF(G960=1,计算结果!B$16,0))))-IF(AND(计算结果!B$21=0,G960=1),计算结果!B$16,0)</f>
        <v>3.0010320583112815E-2</v>
      </c>
      <c r="I960" s="2">
        <f t="shared" ca="1" si="46"/>
        <v>7.7758906760379869</v>
      </c>
      <c r="J960" s="3">
        <f ca="1">1-I960/MAX(I$2:I960)</f>
        <v>2.3468077299412804E-2</v>
      </c>
      <c r="K960" s="21">
        <v>142.72999999999999</v>
      </c>
      <c r="L960" s="37">
        <v>5.3872999999999998</v>
      </c>
    </row>
    <row r="961" spans="1:12" hidden="1" x14ac:dyDescent="0.15">
      <c r="A961" s="1">
        <v>40526</v>
      </c>
      <c r="B961" s="16">
        <v>6.4641000000000002</v>
      </c>
      <c r="C961" s="3">
        <f t="shared" si="44"/>
        <v>1.2023859846883811E-2</v>
      </c>
      <c r="D961" s="3">
        <f>IFERROR(1-B961/MAX(B$2:B961),0)</f>
        <v>1.1726394324853229E-2</v>
      </c>
      <c r="E961" s="3">
        <f ca="1">IFERROR(B961/AVERAGE(OFFSET(B961,0,0,-计算结果!B$17,1))-1,B961/AVERAGE(OFFSET(B961,0,0,-ROW(),1))-1)</f>
        <v>0.30211818482483688</v>
      </c>
      <c r="F961" s="4" t="str">
        <f ca="1">IF(MONTH(A961)&lt;&gt;MONTH(A962),IF(OR(AND(E961&lt;计算结果!B$18,E961&gt;计算结果!B$19),E961&lt;计算结果!B$20),"买","卖"),F960)</f>
        <v>买</v>
      </c>
      <c r="G961" s="4" t="str">
        <f t="shared" ca="1" si="45"/>
        <v/>
      </c>
      <c r="H961" s="3">
        <f ca="1">IF(F960="买",B961/B960-1,计算结果!B$21*(计算结果!B$22*(B961/B960-1)+(1-计算结果!B$22)*(K961/K960-1-IF(G961=1,计算结果!B$16,0))))-IF(AND(计算结果!B$21=0,G961=1),计算结果!B$16,0)</f>
        <v>1.2023859846883811E-2</v>
      </c>
      <c r="I961" s="2">
        <f t="shared" ca="1" si="46"/>
        <v>7.869386895711358</v>
      </c>
      <c r="J961" s="3">
        <f ca="1">1-I961/MAX(I$2:I961)</f>
        <v>1.1726394324853007E-2</v>
      </c>
      <c r="K961" s="21">
        <v>142.85</v>
      </c>
      <c r="L961" s="37">
        <v>5.4641000000000002</v>
      </c>
    </row>
    <row r="962" spans="1:12" hidden="1" x14ac:dyDescent="0.15">
      <c r="A962" s="1">
        <v>40527</v>
      </c>
      <c r="B962" s="16">
        <v>6.4116999999999997</v>
      </c>
      <c r="C962" s="3">
        <f t="shared" si="44"/>
        <v>-8.1063102365372952E-3</v>
      </c>
      <c r="D962" s="3">
        <f>IFERROR(1-B962/MAX(B$2:B962),0)</f>
        <v>1.9737646771037176E-2</v>
      </c>
      <c r="E962" s="3">
        <f ca="1">IFERROR(B962/AVERAGE(OFFSET(B962,0,0,-计算结果!B$17,1))-1,B962/AVERAGE(OFFSET(B962,0,0,-ROW(),1))-1)</f>
        <v>0.28910781603417934</v>
      </c>
      <c r="F962" s="4" t="str">
        <f ca="1">IF(MONTH(A962)&lt;&gt;MONTH(A963),IF(OR(AND(E962&lt;计算结果!B$18,E962&gt;计算结果!B$19),E962&lt;计算结果!B$20),"买","卖"),F961)</f>
        <v>买</v>
      </c>
      <c r="G962" s="4" t="str">
        <f t="shared" ca="1" si="45"/>
        <v/>
      </c>
      <c r="H962" s="3">
        <f ca="1">IF(F961="买",B962/B961-1,计算结果!B$21*(计算结果!B$22*(B962/B961-1)+(1-计算结果!B$22)*(K962/K961-1-IF(G962=1,计算结果!B$16,0))))-IF(AND(计算结果!B$21=0,G962=1),计算结果!B$16,0)</f>
        <v>-8.1063102365372952E-3</v>
      </c>
      <c r="I962" s="2">
        <f t="shared" ca="1" si="46"/>
        <v>7.8055952041633807</v>
      </c>
      <c r="J962" s="3">
        <f ca="1">1-I962/MAX(I$2:I962)</f>
        <v>1.9737646771037065E-2</v>
      </c>
      <c r="K962" s="21">
        <v>142.87</v>
      </c>
      <c r="L962" s="37">
        <v>5.4116999999999997</v>
      </c>
    </row>
    <row r="963" spans="1:12" hidden="1" x14ac:dyDescent="0.15">
      <c r="A963" s="1">
        <v>40528</v>
      </c>
      <c r="B963" s="16">
        <v>6.4457000000000004</v>
      </c>
      <c r="C963" s="3">
        <f t="shared" si="44"/>
        <v>5.3028058081321383E-3</v>
      </c>
      <c r="D963" s="3">
        <f>IFERROR(1-B963/MAX(B$2:B963),0)</f>
        <v>1.4539505870841407E-2</v>
      </c>
      <c r="E963" s="3">
        <f ca="1">IFERROR(B963/AVERAGE(OFFSET(B963,0,0,-计算结果!B$17,1))-1,B963/AVERAGE(OFFSET(B963,0,0,-ROW(),1))-1)</f>
        <v>0.29344602553523202</v>
      </c>
      <c r="F963" s="4" t="str">
        <f ca="1">IF(MONTH(A963)&lt;&gt;MONTH(A964),IF(OR(AND(E963&lt;计算结果!B$18,E963&gt;计算结果!B$19),E963&lt;计算结果!B$20),"买","卖"),F962)</f>
        <v>买</v>
      </c>
      <c r="G963" s="4" t="str">
        <f t="shared" ca="1" si="45"/>
        <v/>
      </c>
      <c r="H963" s="3">
        <f ca="1">IF(F962="买",B963/B962-1,计算结果!B$21*(计算结果!B$22*(B963/B962-1)+(1-计算结果!B$22)*(K963/K962-1-IF(G963=1,计算结果!B$16,0))))-IF(AND(计算结果!B$21=0,G963=1),计算结果!B$16,0)</f>
        <v>5.3028058081321383E-3</v>
      </c>
      <c r="I963" s="2">
        <f t="shared" ca="1" si="46"/>
        <v>7.8469867597479466</v>
      </c>
      <c r="J963" s="3">
        <f ca="1">1-I963/MAX(I$2:I963)</f>
        <v>1.4539505870841185E-2</v>
      </c>
      <c r="K963" s="21">
        <v>142.83000000000001</v>
      </c>
      <c r="L963" s="37">
        <v>5.4457000000000004</v>
      </c>
    </row>
    <row r="964" spans="1:12" hidden="1" x14ac:dyDescent="0.15">
      <c r="A964" s="1">
        <v>40529</v>
      </c>
      <c r="B964" s="16">
        <v>6.4543999999999997</v>
      </c>
      <c r="C964" s="3">
        <f t="shared" ref="C964:C1027" si="47">IFERROR(B964/B963-1,0)</f>
        <v>1.3497370339914383E-3</v>
      </c>
      <c r="D964" s="3">
        <f>IFERROR(1-B964/MAX(B$2:B964),0)</f>
        <v>1.3209393346379716E-2</v>
      </c>
      <c r="E964" s="3">
        <f ca="1">IFERROR(B964/AVERAGE(OFFSET(B964,0,0,-计算结果!B$17,1))-1,B964/AVERAGE(OFFSET(B964,0,0,-ROW(),1))-1)</f>
        <v>0.29269906697595105</v>
      </c>
      <c r="F964" s="4" t="str">
        <f ca="1">IF(MONTH(A964)&lt;&gt;MONTH(A965),IF(OR(AND(E964&lt;计算结果!B$18,E964&gt;计算结果!B$19),E964&lt;计算结果!B$20),"买","卖"),F963)</f>
        <v>买</v>
      </c>
      <c r="G964" s="4" t="str">
        <f t="shared" ca="1" si="45"/>
        <v/>
      </c>
      <c r="H964" s="3">
        <f ca="1">IF(F963="买",B964/B963-1,计算结果!B$21*(计算结果!B$22*(B964/B963-1)+(1-计算结果!B$22)*(K964/K963-1-IF(G964=1,计算结果!B$16,0))))-IF(AND(计算结果!B$21=0,G964=1),计算结果!B$16,0)</f>
        <v>1.3497370339914383E-3</v>
      </c>
      <c r="I964" s="2">
        <f t="shared" ca="1" si="46"/>
        <v>7.8575781283828192</v>
      </c>
      <c r="J964" s="3">
        <f ca="1">1-I964/MAX(I$2:I964)</f>
        <v>1.3209393346379494E-2</v>
      </c>
      <c r="K964" s="21">
        <v>142.87</v>
      </c>
      <c r="L964" s="37">
        <v>5.4543999999999997</v>
      </c>
    </row>
    <row r="965" spans="1:12" hidden="1" x14ac:dyDescent="0.15">
      <c r="A965" s="1">
        <v>40532</v>
      </c>
      <c r="B965" s="16">
        <v>6.4267000000000003</v>
      </c>
      <c r="C965" s="3">
        <f t="shared" si="47"/>
        <v>-4.291646008924066E-3</v>
      </c>
      <c r="D965" s="3">
        <f>IFERROR(1-B965/MAX(B$2:B965),0)</f>
        <v>1.7444349315068441E-2</v>
      </c>
      <c r="E965" s="3">
        <f ca="1">IFERROR(B965/AVERAGE(OFFSET(B965,0,0,-计算结果!B$17,1))-1,B965/AVERAGE(OFFSET(B965,0,0,-ROW(),1))-1)</f>
        <v>0.28477165508709801</v>
      </c>
      <c r="F965" s="4" t="str">
        <f ca="1">IF(MONTH(A965)&lt;&gt;MONTH(A966),IF(OR(AND(E965&lt;计算结果!B$18,E965&gt;计算结果!B$19),E965&lt;计算结果!B$20),"买","卖"),F964)</f>
        <v>买</v>
      </c>
      <c r="G965" s="4" t="str">
        <f t="shared" ca="1" si="45"/>
        <v/>
      </c>
      <c r="H965" s="3">
        <f ca="1">IF(F964="买",B965/B964-1,计算结果!B$21*(计算结果!B$22*(B965/B964-1)+(1-计算结果!B$22)*(K965/K964-1-IF(G965=1,计算结果!B$16,0))))-IF(AND(计算结果!B$21=0,G965=1),计算结果!B$16,0)</f>
        <v>-4.291646008924066E-3</v>
      </c>
      <c r="I965" s="2">
        <f t="shared" ca="1" si="46"/>
        <v>7.8238561845683359</v>
      </c>
      <c r="J965" s="3">
        <f ca="1">1-I965/MAX(I$2:I965)</f>
        <v>1.744434931506833E-2</v>
      </c>
      <c r="K965" s="21">
        <v>142.97999999999999</v>
      </c>
      <c r="L965" s="37">
        <v>5.4267000000000003</v>
      </c>
    </row>
    <row r="966" spans="1:12" hidden="1" x14ac:dyDescent="0.15">
      <c r="A966" s="1">
        <v>40533</v>
      </c>
      <c r="B966" s="16">
        <v>6.5987</v>
      </c>
      <c r="C966" s="3">
        <f t="shared" si="47"/>
        <v>2.676334666313962E-2</v>
      </c>
      <c r="D966" s="3">
        <f>IFERROR(1-B966/MAX(B$2:B966),0)</f>
        <v>0</v>
      </c>
      <c r="E966" s="3">
        <f ca="1">IFERROR(B966/AVERAGE(OFFSET(B966,0,0,-计算结果!B$17,1))-1,B966/AVERAGE(OFFSET(B966,0,0,-ROW(),1))-1)</f>
        <v>0.31658662873677246</v>
      </c>
      <c r="F966" s="4" t="str">
        <f ca="1">IF(MONTH(A966)&lt;&gt;MONTH(A967),IF(OR(AND(E966&lt;计算结果!B$18,E966&gt;计算结果!B$19),E966&lt;计算结果!B$20),"买","卖"),F965)</f>
        <v>买</v>
      </c>
      <c r="G966" s="4" t="str">
        <f t="shared" ca="1" si="45"/>
        <v/>
      </c>
      <c r="H966" s="3">
        <f ca="1">IF(F965="买",B966/B965-1,计算结果!B$21*(计算结果!B$22*(B966/B965-1)+(1-计算结果!B$22)*(K966/K965-1-IF(G966=1,计算结果!B$16,0))))-IF(AND(计算结果!B$21=0,G966=1),计算结果!B$16,0)</f>
        <v>2.676334666313962E-2</v>
      </c>
      <c r="I966" s="2">
        <f t="shared" ca="1" si="46"/>
        <v>8.0332487598784876</v>
      </c>
      <c r="J966" s="3">
        <f ca="1">1-I966/MAX(I$2:I966)</f>
        <v>0</v>
      </c>
      <c r="K966" s="21">
        <v>143.04</v>
      </c>
      <c r="L966" s="37">
        <v>5.5987</v>
      </c>
    </row>
    <row r="967" spans="1:12" hidden="1" x14ac:dyDescent="0.15">
      <c r="A967" s="1">
        <v>40534</v>
      </c>
      <c r="B967" s="16">
        <v>6.5301</v>
      </c>
      <c r="C967" s="3">
        <f t="shared" si="47"/>
        <v>-1.0395987088365866E-2</v>
      </c>
      <c r="D967" s="3">
        <f>IFERROR(1-B967/MAX(B$2:B967),0)</f>
        <v>1.0395987088365866E-2</v>
      </c>
      <c r="E967" s="3">
        <f ca="1">IFERROR(B967/AVERAGE(OFFSET(B967,0,0,-计算结果!B$17,1))-1,B967/AVERAGE(OFFSET(B967,0,0,-ROW(),1))-1)</f>
        <v>0.30042115711739759</v>
      </c>
      <c r="F967" s="4" t="str">
        <f ca="1">IF(MONTH(A967)&lt;&gt;MONTH(A968),IF(OR(AND(E967&lt;计算结果!B$18,E967&gt;计算结果!B$19),E967&lt;计算结果!B$20),"买","卖"),F966)</f>
        <v>买</v>
      </c>
      <c r="G967" s="4" t="str">
        <f t="shared" ca="1" si="45"/>
        <v/>
      </c>
      <c r="H967" s="3">
        <f ca="1">IF(F966="买",B967/B966-1,计算结果!B$21*(计算结果!B$22*(B967/B966-1)+(1-计算结果!B$22)*(K967/K966-1-IF(G967=1,计算结果!B$16,0))))-IF(AND(计算结果!B$21=0,G967=1),计算结果!B$16,0)</f>
        <v>-1.0395987088365866E-2</v>
      </c>
      <c r="I967" s="2">
        <f t="shared" ca="1" si="46"/>
        <v>7.9497352094931601</v>
      </c>
      <c r="J967" s="3">
        <f ca="1">1-I967/MAX(I$2:I967)</f>
        <v>1.0395987088365866E-2</v>
      </c>
      <c r="K967" s="21">
        <v>142.94999999999999</v>
      </c>
      <c r="L967" s="37">
        <v>5.5301</v>
      </c>
    </row>
    <row r="968" spans="1:12" hidden="1" x14ac:dyDescent="0.15">
      <c r="A968" s="1">
        <v>40535</v>
      </c>
      <c r="B968" s="16">
        <v>6.4002999999999997</v>
      </c>
      <c r="C968" s="3">
        <f t="shared" si="47"/>
        <v>-1.9877184116629198E-2</v>
      </c>
      <c r="D968" s="3">
        <f>IFERROR(1-B968/MAX(B$2:B968),0)</f>
        <v>3.006652825556555E-2</v>
      </c>
      <c r="E968" s="3">
        <f ca="1">IFERROR(B968/AVERAGE(OFFSET(B968,0,0,-计算结果!B$17,1))-1,B968/AVERAGE(OFFSET(B968,0,0,-ROW(),1))-1)</f>
        <v>0.27230534603831691</v>
      </c>
      <c r="F968" s="4" t="str">
        <f ca="1">IF(MONTH(A968)&lt;&gt;MONTH(A969),IF(OR(AND(E968&lt;计算结果!B$18,E968&gt;计算结果!B$19),E968&lt;计算结果!B$20),"买","卖"),F967)</f>
        <v>买</v>
      </c>
      <c r="G968" s="4" t="str">
        <f t="shared" ca="1" si="45"/>
        <v/>
      </c>
      <c r="H968" s="3">
        <f ca="1">IF(F967="买",B968/B967-1,计算结果!B$21*(计算结果!B$22*(B968/B967-1)+(1-计算结果!B$22)*(K968/K967-1-IF(G968=1,计算结果!B$16,0))))-IF(AND(计算结果!B$21=0,G968=1),计算结果!B$16,0)</f>
        <v>-1.9877184116629198E-2</v>
      </c>
      <c r="I968" s="2">
        <f t="shared" ca="1" si="46"/>
        <v>7.7917168590556152</v>
      </c>
      <c r="J968" s="3">
        <f ca="1">1-I968/MAX(I$2:I968)</f>
        <v>3.0066528255565439E-2</v>
      </c>
      <c r="K968" s="21">
        <v>143.02000000000001</v>
      </c>
      <c r="L968" s="37">
        <v>5.4002999999999997</v>
      </c>
    </row>
    <row r="969" spans="1:12" hidden="1" x14ac:dyDescent="0.15">
      <c r="A969" s="1">
        <v>40536</v>
      </c>
      <c r="B969" s="16">
        <v>6.3480999999999996</v>
      </c>
      <c r="C969" s="3">
        <f t="shared" si="47"/>
        <v>-8.1558676937019126E-3</v>
      </c>
      <c r="D969" s="3">
        <f>IFERROR(1-B969/MAX(B$2:B969),0)</f>
        <v>3.7977177322806033E-2</v>
      </c>
      <c r="E969" s="3">
        <f ca="1">IFERROR(B969/AVERAGE(OFFSET(B969,0,0,-计算结果!B$17,1))-1,B969/AVERAGE(OFFSET(B969,0,0,-ROW(),1))-1)</f>
        <v>0.25980092495373674</v>
      </c>
      <c r="F969" s="4" t="str">
        <f ca="1">IF(MONTH(A969)&lt;&gt;MONTH(A970),IF(OR(AND(E969&lt;计算结果!B$18,E969&gt;计算结果!B$19),E969&lt;计算结果!B$20),"买","卖"),F968)</f>
        <v>买</v>
      </c>
      <c r="G969" s="4" t="str">
        <f t="shared" ca="1" si="45"/>
        <v/>
      </c>
      <c r="H969" s="3">
        <f ca="1">IF(F968="买",B969/B968-1,计算结果!B$21*(计算结果!B$22*(B969/B968-1)+(1-计算结果!B$22)*(K969/K968-1-IF(G969=1,计算结果!B$16,0))))-IF(AND(计算结果!B$21=0,G969=1),计算结果!B$16,0)</f>
        <v>-8.1558676937019126E-3</v>
      </c>
      <c r="I969" s="2">
        <f t="shared" ca="1" si="46"/>
        <v>7.7281686472463713</v>
      </c>
      <c r="J969" s="3">
        <f ca="1">1-I969/MAX(I$2:I969)</f>
        <v>3.7977177322805922E-2</v>
      </c>
      <c r="K969" s="21">
        <v>143.13999999999999</v>
      </c>
      <c r="L969" s="37">
        <v>5.3480999999999996</v>
      </c>
    </row>
    <row r="970" spans="1:12" hidden="1" x14ac:dyDescent="0.15">
      <c r="A970" s="1">
        <v>40539</v>
      </c>
      <c r="B970" s="16">
        <v>6.2798999999999996</v>
      </c>
      <c r="C970" s="3">
        <f t="shared" si="47"/>
        <v>-1.0743372032576692E-2</v>
      </c>
      <c r="D970" s="3">
        <f>IFERROR(1-B970/MAX(B$2:B970),0)</f>
        <v>4.8312546410656743E-2</v>
      </c>
      <c r="E970" s="3">
        <f ca="1">IFERROR(B970/AVERAGE(OFFSET(B970,0,0,-计算结果!B$17,1))-1,B970/AVERAGE(OFFSET(B970,0,0,-ROW(),1))-1)</f>
        <v>0.24424173134047988</v>
      </c>
      <c r="F970" s="4" t="str">
        <f ca="1">IF(MONTH(A970)&lt;&gt;MONTH(A971),IF(OR(AND(E970&lt;计算结果!B$18,E970&gt;计算结果!B$19),E970&lt;计算结果!B$20),"买","卖"),F969)</f>
        <v>买</v>
      </c>
      <c r="G970" s="4" t="str">
        <f t="shared" ca="1" si="45"/>
        <v/>
      </c>
      <c r="H970" s="3">
        <f ca="1">IF(F969="买",B970/B969-1,计算结果!B$21*(计算结果!B$22*(B970/B969-1)+(1-计算结果!B$22)*(K970/K969-1-IF(G970=1,计算结果!B$16,0))))-IF(AND(计算结果!B$21=0,G970=1),计算结果!B$16,0)</f>
        <v>-1.0743372032576692E-2</v>
      </c>
      <c r="I970" s="2">
        <f t="shared" ca="1" si="46"/>
        <v>7.6451420563385089</v>
      </c>
      <c r="J970" s="3">
        <f ca="1">1-I970/MAX(I$2:I970)</f>
        <v>4.8312546410656521E-2</v>
      </c>
      <c r="K970" s="21">
        <v>143.15</v>
      </c>
      <c r="L970" s="37">
        <v>5.2798999999999996</v>
      </c>
    </row>
    <row r="971" spans="1:12" hidden="1" x14ac:dyDescent="0.15">
      <c r="A971" s="1">
        <v>40540</v>
      </c>
      <c r="B971" s="16">
        <v>6.1356000000000002</v>
      </c>
      <c r="C971" s="3">
        <f t="shared" si="47"/>
        <v>-2.2978072899249913E-2</v>
      </c>
      <c r="D971" s="3">
        <f>IFERROR(1-B971/MAX(B$2:B971),0)</f>
        <v>7.0180490096534154E-2</v>
      </c>
      <c r="E971" s="3">
        <f ca="1">IFERROR(B971/AVERAGE(OFFSET(B971,0,0,-计算结果!B$17,1))-1,B971/AVERAGE(OFFSET(B971,0,0,-ROW(),1))-1)</f>
        <v>0.21380385244747946</v>
      </c>
      <c r="F971" s="4" t="str">
        <f ca="1">IF(MONTH(A971)&lt;&gt;MONTH(A972),IF(OR(AND(E971&lt;计算结果!B$18,E971&gt;计算结果!B$19),E971&lt;计算结果!B$20),"买","卖"),F970)</f>
        <v>买</v>
      </c>
      <c r="G971" s="4" t="str">
        <f t="shared" ca="1" si="45"/>
        <v/>
      </c>
      <c r="H971" s="3">
        <f ca="1">IF(F970="买",B971/B970-1,计算结果!B$21*(计算结果!B$22*(B971/B970-1)+(1-计算结果!B$22)*(K971/K970-1-IF(G971=1,计算结果!B$16,0))))-IF(AND(计算结果!B$21=0,G971=1),计算结果!B$16,0)</f>
        <v>-2.2978072899249913E-2</v>
      </c>
      <c r="I971" s="2">
        <f t="shared" ca="1" si="46"/>
        <v>7.4694714248428413</v>
      </c>
      <c r="J971" s="3">
        <f ca="1">1-I971/MAX(I$2:I971)</f>
        <v>7.0180490096534043E-2</v>
      </c>
      <c r="K971" s="21">
        <v>143.15</v>
      </c>
      <c r="L971" s="37">
        <v>5.1356000000000002</v>
      </c>
    </row>
    <row r="972" spans="1:12" hidden="1" x14ac:dyDescent="0.15">
      <c r="A972" s="1">
        <v>40541</v>
      </c>
      <c r="B972" s="16">
        <v>6.2568000000000001</v>
      </c>
      <c r="C972" s="3">
        <f t="shared" si="47"/>
        <v>1.9753569333072596E-2</v>
      </c>
      <c r="D972" s="3">
        <f>IFERROR(1-B972/MAX(B$2:B972),0)</f>
        <v>5.1813235940412539E-2</v>
      </c>
      <c r="E972" s="3">
        <f ca="1">IFERROR(B972/AVERAGE(OFFSET(B972,0,0,-计算结果!B$17,1))-1,B972/AVERAGE(OFFSET(B972,0,0,-ROW(),1))-1)</f>
        <v>0.23587322682161616</v>
      </c>
      <c r="F972" s="4" t="str">
        <f ca="1">IF(MONTH(A972)&lt;&gt;MONTH(A973),IF(OR(AND(E972&lt;计算结果!B$18,E972&gt;计算结果!B$19),E972&lt;计算结果!B$20),"买","卖"),F971)</f>
        <v>买</v>
      </c>
      <c r="G972" s="4" t="str">
        <f t="shared" ca="1" si="45"/>
        <v/>
      </c>
      <c r="H972" s="3">
        <f ca="1">IF(F971="买",B972/B971-1,计算结果!B$21*(计算结果!B$22*(B972/B971-1)+(1-计算结果!B$22)*(K972/K971-1-IF(G972=1,计算结果!B$16,0))))-IF(AND(计算结果!B$21=0,G972=1),计算结果!B$16,0)</f>
        <v>1.9753569333072596E-2</v>
      </c>
      <c r="I972" s="2">
        <f t="shared" ca="1" si="46"/>
        <v>7.6170201465148786</v>
      </c>
      <c r="J972" s="3">
        <f ca="1">1-I972/MAX(I$2:I972)</f>
        <v>5.1813235940412317E-2</v>
      </c>
      <c r="K972" s="21">
        <v>143.13999999999999</v>
      </c>
      <c r="L972" s="37">
        <v>5.2568000000000001</v>
      </c>
    </row>
    <row r="973" spans="1:12" hidden="1" x14ac:dyDescent="0.15">
      <c r="A973" s="1">
        <v>40542</v>
      </c>
      <c r="B973" s="16">
        <v>6.3642000000000003</v>
      </c>
      <c r="C973" s="3">
        <f t="shared" si="47"/>
        <v>1.7165324127349502E-2</v>
      </c>
      <c r="D973" s="3">
        <f>IFERROR(1-B973/MAX(B$2:B973),0)</f>
        <v>3.5537302802067017E-2</v>
      </c>
      <c r="E973" s="3">
        <f ca="1">IFERROR(B973/AVERAGE(OFFSET(B973,0,0,-计算结果!B$17,1))-1,B973/AVERAGE(OFFSET(B973,0,0,-ROW(),1))-1)</f>
        <v>0.25508968494899498</v>
      </c>
      <c r="F973" s="4" t="str">
        <f ca="1">IF(MONTH(A973)&lt;&gt;MONTH(A974),IF(OR(AND(E973&lt;计算结果!B$18,E973&gt;计算结果!B$19),E973&lt;计算结果!B$20),"买","卖"),F972)</f>
        <v>买</v>
      </c>
      <c r="G973" s="4" t="str">
        <f t="shared" ca="1" si="45"/>
        <v/>
      </c>
      <c r="H973" s="3">
        <f ca="1">IF(F972="买",B973/B972-1,计算结果!B$21*(计算结果!B$22*(B973/B972-1)+(1-计算结果!B$22)*(K973/K972-1-IF(G973=1,计算结果!B$16,0))))-IF(AND(计算结果!B$21=0,G973=1),计算结果!B$16,0)</f>
        <v>1.7165324127349502E-2</v>
      </c>
      <c r="I973" s="2">
        <f t="shared" ca="1" si="46"/>
        <v>7.7477687662143575</v>
      </c>
      <c r="J973" s="3">
        <f ca="1">1-I973/MAX(I$2:I973)</f>
        <v>3.5537302802066906E-2</v>
      </c>
      <c r="K973" s="21">
        <v>143.27000000000001</v>
      </c>
      <c r="L973" s="37">
        <v>5.3642000000000003</v>
      </c>
    </row>
    <row r="974" spans="1:12" hidden="1" x14ac:dyDescent="0.15">
      <c r="A974" s="1">
        <v>40543</v>
      </c>
      <c r="B974" s="16">
        <v>6.4649999999999999</v>
      </c>
      <c r="C974" s="3">
        <f t="shared" si="47"/>
        <v>1.583859715282343E-2</v>
      </c>
      <c r="D974" s="3">
        <f>IFERROR(1-B974/MAX(B$2:B974),0)</f>
        <v>2.0261566672223341E-2</v>
      </c>
      <c r="E974" s="3">
        <f ca="1">IFERROR(B974/AVERAGE(OFFSET(B974,0,0,-计算结果!B$17,1))-1,B974/AVERAGE(OFFSET(B974,0,0,-ROW(),1))-1)</f>
        <v>0.27290767100519719</v>
      </c>
      <c r="F974" s="4" t="str">
        <f ca="1">IF(MONTH(A974)&lt;&gt;MONTH(A975),IF(OR(AND(E974&lt;计算结果!B$18,E974&gt;计算结果!B$19),E974&lt;计算结果!B$20),"买","卖"),F973)</f>
        <v>买</v>
      </c>
      <c r="G974" s="4" t="str">
        <f t="shared" ca="1" si="45"/>
        <v/>
      </c>
      <c r="H974" s="3">
        <f ca="1">IF(F973="买",B974/B973-1,计算结果!B$21*(计算结果!B$22*(B974/B973-1)+(1-计算结果!B$22)*(K974/K973-1-IF(G974=1,计算结果!B$16,0))))-IF(AND(计算结果!B$21=0,G974=1),计算结果!B$16,0)</f>
        <v>1.583859715282343E-2</v>
      </c>
      <c r="I974" s="2">
        <f t="shared" ca="1" si="46"/>
        <v>7.8704825545356547</v>
      </c>
      <c r="J974" s="3">
        <f ca="1">1-I974/MAX(I$2:I974)</f>
        <v>2.026156667222323E-2</v>
      </c>
      <c r="K974" s="21">
        <v>143.44999999999999</v>
      </c>
      <c r="L974" s="37">
        <v>5.4649999999999999</v>
      </c>
    </row>
    <row r="975" spans="1:12" hidden="1" x14ac:dyDescent="0.15">
      <c r="A975" s="1">
        <v>40547</v>
      </c>
      <c r="B975" s="16">
        <v>6.6092000000000004</v>
      </c>
      <c r="C975" s="3">
        <f t="shared" si="47"/>
        <v>2.2304717710750266E-2</v>
      </c>
      <c r="D975" s="3">
        <f>IFERROR(1-B975/MAX(B$2:B975),0)</f>
        <v>0</v>
      </c>
      <c r="E975" s="3">
        <f ca="1">IFERROR(B975/AVERAGE(OFFSET(B975,0,0,-计算结果!B$17,1))-1,B975/AVERAGE(OFFSET(B975,0,0,-ROW(),1))-1)</f>
        <v>0.29882690387022603</v>
      </c>
      <c r="F975" s="4" t="str">
        <f ca="1">IF(MONTH(A975)&lt;&gt;MONTH(A976),IF(OR(AND(E975&lt;计算结果!B$18,E975&gt;计算结果!B$19),E975&lt;计算结果!B$20),"买","卖"),F974)</f>
        <v>买</v>
      </c>
      <c r="G975" s="4" t="str">
        <f t="shared" ca="1" si="45"/>
        <v/>
      </c>
      <c r="H975" s="3">
        <f ca="1">IF(F974="买",B975/B974-1,计算结果!B$21*(计算结果!B$22*(B975/B974-1)+(1-计算结果!B$22)*(K975/K974-1-IF(G975=1,计算结果!B$16,0))))-IF(AND(计算结果!B$21=0,G975=1),计算结果!B$16,0)</f>
        <v>2.2304717710750266E-2</v>
      </c>
      <c r="I975" s="2">
        <f t="shared" ca="1" si="46"/>
        <v>8.0460314461619564</v>
      </c>
      <c r="J975" s="3">
        <f ca="1">1-I975/MAX(I$2:I975)</f>
        <v>0</v>
      </c>
      <c r="K975" s="21">
        <v>143.5</v>
      </c>
      <c r="L975" s="37">
        <v>5.6092000000000004</v>
      </c>
    </row>
    <row r="976" spans="1:12" hidden="1" x14ac:dyDescent="0.15">
      <c r="A976" s="1">
        <v>40548</v>
      </c>
      <c r="B976" s="16">
        <v>6.577</v>
      </c>
      <c r="C976" s="3">
        <f t="shared" si="47"/>
        <v>-4.8719966107850787E-3</v>
      </c>
      <c r="D976" s="3">
        <f>IFERROR(1-B976/MAX(B$2:B976),0)</f>
        <v>4.8719966107850787E-3</v>
      </c>
      <c r="E976" s="3">
        <f ca="1">IFERROR(B976/AVERAGE(OFFSET(B976,0,0,-计算结果!B$17,1))-1,B976/AVERAGE(OFFSET(B976,0,0,-ROW(),1))-1)</f>
        <v>0.29023759527072035</v>
      </c>
      <c r="F976" s="4" t="str">
        <f ca="1">IF(MONTH(A976)&lt;&gt;MONTH(A977),IF(OR(AND(E976&lt;计算结果!B$18,E976&gt;计算结果!B$19),E976&lt;计算结果!B$20),"买","卖"),F975)</f>
        <v>买</v>
      </c>
      <c r="G976" s="4" t="str">
        <f t="shared" ca="1" si="45"/>
        <v/>
      </c>
      <c r="H976" s="3">
        <f ca="1">IF(F975="买",B976/B975-1,计算结果!B$21*(计算结果!B$22*(B976/B975-1)+(1-计算结果!B$22)*(K976/K975-1-IF(G976=1,计算结果!B$16,0))))-IF(AND(计算结果!B$21=0,G976=1),计算结果!B$16,0)</f>
        <v>-4.8719966107850787E-3</v>
      </c>
      <c r="I976" s="2">
        <f t="shared" ca="1" si="46"/>
        <v>8.0068312082259858</v>
      </c>
      <c r="J976" s="3">
        <f ca="1">1-I976/MAX(I$2:I976)</f>
        <v>4.8719966107849677E-3</v>
      </c>
      <c r="K976" s="21">
        <v>143.41999999999999</v>
      </c>
      <c r="L976" s="37">
        <v>5.577</v>
      </c>
    </row>
    <row r="977" spans="1:12" hidden="1" x14ac:dyDescent="0.15">
      <c r="A977" s="1">
        <v>40549</v>
      </c>
      <c r="B977" s="16">
        <v>6.6359000000000004</v>
      </c>
      <c r="C977" s="3">
        <f t="shared" si="47"/>
        <v>8.9554508134408461E-3</v>
      </c>
      <c r="D977" s="3">
        <f>IFERROR(1-B977/MAX(B$2:B977),0)</f>
        <v>0</v>
      </c>
      <c r="E977" s="3">
        <f ca="1">IFERROR(B977/AVERAGE(OFFSET(B977,0,0,-计算结果!B$17,1))-1,B977/AVERAGE(OFFSET(B977,0,0,-ROW(),1))-1)</f>
        <v>0.29936794353859097</v>
      </c>
      <c r="F977" s="4" t="str">
        <f ca="1">IF(MONTH(A977)&lt;&gt;MONTH(A978),IF(OR(AND(E977&lt;计算结果!B$18,E977&gt;计算结果!B$19),E977&lt;计算结果!B$20),"买","卖"),F976)</f>
        <v>买</v>
      </c>
      <c r="G977" s="4" t="str">
        <f t="shared" ca="1" si="45"/>
        <v/>
      </c>
      <c r="H977" s="3">
        <f ca="1">IF(F976="买",B977/B976-1,计算结果!B$21*(计算结果!B$22*(B977/B976-1)+(1-计算结果!B$22)*(K977/K976-1-IF(G977=1,计算结果!B$16,0))))-IF(AND(计算结果!B$21=0,G977=1),计算结果!B$16,0)</f>
        <v>8.9554508134408461E-3</v>
      </c>
      <c r="I977" s="2">
        <f t="shared" ca="1" si="46"/>
        <v>8.0785359912827772</v>
      </c>
      <c r="J977" s="3">
        <f ca="1">1-I977/MAX(I$2:I977)</f>
        <v>0</v>
      </c>
      <c r="K977" s="21">
        <v>143.5</v>
      </c>
      <c r="L977" s="37">
        <v>5.6359000000000004</v>
      </c>
    </row>
    <row r="978" spans="1:12" hidden="1" x14ac:dyDescent="0.15">
      <c r="A978" s="1">
        <v>40550</v>
      </c>
      <c r="B978" s="16">
        <v>6.6028000000000002</v>
      </c>
      <c r="C978" s="3">
        <f t="shared" si="47"/>
        <v>-4.988019710966074E-3</v>
      </c>
      <c r="D978" s="3">
        <f>IFERROR(1-B978/MAX(B$2:B978),0)</f>
        <v>4.988019710966074E-3</v>
      </c>
      <c r="E978" s="3">
        <f ca="1">IFERROR(B978/AVERAGE(OFFSET(B978,0,0,-计算结果!B$17,1))-1,B978/AVERAGE(OFFSET(B978,0,0,-ROW(),1))-1)</f>
        <v>0.29046100084713067</v>
      </c>
      <c r="F978" s="4" t="str">
        <f ca="1">IF(MONTH(A978)&lt;&gt;MONTH(A979),IF(OR(AND(E978&lt;计算结果!B$18,E978&gt;计算结果!B$19),E978&lt;计算结果!B$20),"买","卖"),F977)</f>
        <v>买</v>
      </c>
      <c r="G978" s="4" t="str">
        <f t="shared" ca="1" si="45"/>
        <v/>
      </c>
      <c r="H978" s="3">
        <f ca="1">IF(F977="买",B978/B977-1,计算结果!B$21*(计算结果!B$22*(B978/B977-1)+(1-计算结果!B$22)*(K978/K977-1-IF(G978=1,计算结果!B$16,0))))-IF(AND(计算结果!B$21=0,G978=1),计算结果!B$16,0)</f>
        <v>-4.988019710966074E-3</v>
      </c>
      <c r="I978" s="2">
        <f t="shared" ca="1" si="46"/>
        <v>8.0382400945225108</v>
      </c>
      <c r="J978" s="3">
        <f ca="1">1-I978/MAX(I$2:I978)</f>
        <v>4.988019710965963E-3</v>
      </c>
      <c r="K978" s="21">
        <v>143.47</v>
      </c>
      <c r="L978" s="37">
        <v>5.6028000000000002</v>
      </c>
    </row>
    <row r="979" spans="1:12" hidden="1" x14ac:dyDescent="0.15">
      <c r="A979" s="1">
        <v>40553</v>
      </c>
      <c r="B979" s="16">
        <v>6.5884999999999998</v>
      </c>
      <c r="C979" s="3">
        <f t="shared" si="47"/>
        <v>-2.1657478645423778E-3</v>
      </c>
      <c r="D979" s="3">
        <f>IFERROR(1-B979/MAX(B$2:B979),0)</f>
        <v>7.1429647824712283E-3</v>
      </c>
      <c r="E979" s="3">
        <f ca="1">IFERROR(B979/AVERAGE(OFFSET(B979,0,0,-计算结果!B$17,1))-1,B979/AVERAGE(OFFSET(B979,0,0,-ROW(),1))-1)</f>
        <v>0.28538680395610361</v>
      </c>
      <c r="F979" s="4" t="str">
        <f ca="1">IF(MONTH(A979)&lt;&gt;MONTH(A980),IF(OR(AND(E979&lt;计算结果!B$18,E979&gt;计算结果!B$19),E979&lt;计算结果!B$20),"买","卖"),F978)</f>
        <v>买</v>
      </c>
      <c r="G979" s="4" t="str">
        <f t="shared" ca="1" si="45"/>
        <v/>
      </c>
      <c r="H979" s="3">
        <f ca="1">IF(F978="买",B979/B978-1,计算结果!B$21*(计算结果!B$22*(B979/B978-1)+(1-计算结果!B$22)*(K979/K978-1-IF(G979=1,计算结果!B$16,0))))-IF(AND(计算结果!B$21=0,G979=1),计算结果!B$16,0)</f>
        <v>-2.1657478645423778E-3</v>
      </c>
      <c r="I979" s="2">
        <f t="shared" ca="1" si="46"/>
        <v>8.0208312932031198</v>
      </c>
      <c r="J979" s="3">
        <f ca="1">1-I979/MAX(I$2:I979)</f>
        <v>7.1429647824710063E-3</v>
      </c>
      <c r="K979" s="21">
        <v>143.5</v>
      </c>
      <c r="L979" s="37">
        <v>5.5884999999999998</v>
      </c>
    </row>
    <row r="980" spans="1:12" hidden="1" x14ac:dyDescent="0.15">
      <c r="A980" s="1">
        <v>40554</v>
      </c>
      <c r="B980" s="16">
        <v>6.5654000000000003</v>
      </c>
      <c r="C980" s="3">
        <f t="shared" si="47"/>
        <v>-3.5061091295438551E-3</v>
      </c>
      <c r="D980" s="3">
        <f>IFERROR(1-B980/MAX(B$2:B980),0)</f>
        <v>1.062402989797917E-2</v>
      </c>
      <c r="E980" s="3">
        <f ca="1">IFERROR(B980/AVERAGE(OFFSET(B980,0,0,-计算结果!B$17,1))-1,B980/AVERAGE(OFFSET(B980,0,0,-ROW(),1))-1)</f>
        <v>0.27876403557395668</v>
      </c>
      <c r="F980" s="4" t="str">
        <f ca="1">IF(MONTH(A980)&lt;&gt;MONTH(A981),IF(OR(AND(E980&lt;计算结果!B$18,E980&gt;计算结果!B$19),E980&lt;计算结果!B$20),"买","卖"),F979)</f>
        <v>买</v>
      </c>
      <c r="G980" s="4" t="str">
        <f t="shared" ca="1" si="45"/>
        <v/>
      </c>
      <c r="H980" s="3">
        <f ca="1">IF(F979="买",B980/B979-1,计算结果!B$21*(计算结果!B$22*(B980/B979-1)+(1-计算结果!B$22)*(K980/K979-1-IF(G980=1,计算结果!B$16,0))))-IF(AND(计算结果!B$21=0,G980=1),计算结果!B$16,0)</f>
        <v>-3.5061091295438551E-3</v>
      </c>
      <c r="I980" s="2">
        <f t="shared" ca="1" si="46"/>
        <v>7.9927093833794896</v>
      </c>
      <c r="J980" s="3">
        <f ca="1">1-I980/MAX(I$2:I980)</f>
        <v>1.0624029897978948E-2</v>
      </c>
      <c r="K980" s="21">
        <v>143.58000000000001</v>
      </c>
      <c r="L980" s="37">
        <v>5.5654000000000003</v>
      </c>
    </row>
    <row r="981" spans="1:12" hidden="1" x14ac:dyDescent="0.15">
      <c r="A981" s="1">
        <v>40555</v>
      </c>
      <c r="B981" s="16">
        <v>6.6144999999999996</v>
      </c>
      <c r="C981" s="3">
        <f t="shared" si="47"/>
        <v>7.4785999329818331E-3</v>
      </c>
      <c r="D981" s="3">
        <f>IFERROR(1-B981/MAX(B$2:B981),0)</f>
        <v>3.2248828342803515E-3</v>
      </c>
      <c r="E981" s="3">
        <f ca="1">IFERROR(B981/AVERAGE(OFFSET(B981,0,0,-计算结果!B$17,1))-1,B981/AVERAGE(OFFSET(B981,0,0,-ROW(),1))-1)</f>
        <v>0.28621106748716363</v>
      </c>
      <c r="F981" s="4" t="str">
        <f ca="1">IF(MONTH(A981)&lt;&gt;MONTH(A982),IF(OR(AND(E981&lt;计算结果!B$18,E981&gt;计算结果!B$19),E981&lt;计算结果!B$20),"买","卖"),F980)</f>
        <v>买</v>
      </c>
      <c r="G981" s="4" t="str">
        <f t="shared" ca="1" si="45"/>
        <v/>
      </c>
      <c r="H981" s="3">
        <f ca="1">IF(F980="买",B981/B980-1,计算结果!B$21*(计算结果!B$22*(B981/B980-1)+(1-计算结果!B$22)*(K981/K980-1-IF(G981=1,计算结果!B$16,0))))-IF(AND(计算结果!B$21=0,G981=1),计算结果!B$16,0)</f>
        <v>7.4785999329818331E-3</v>
      </c>
      <c r="I981" s="2">
        <f t="shared" ca="1" si="46"/>
        <v>8.0524836592383746</v>
      </c>
      <c r="J981" s="3">
        <f ca="1">1-I981/MAX(I$2:I981)</f>
        <v>3.2248828342802405E-3</v>
      </c>
      <c r="K981" s="21">
        <v>143.56</v>
      </c>
      <c r="L981" s="37">
        <v>5.6144999999999996</v>
      </c>
    </row>
    <row r="982" spans="1:12" hidden="1" x14ac:dyDescent="0.15">
      <c r="A982" s="1">
        <v>40556</v>
      </c>
      <c r="B982" s="16">
        <v>6.5609000000000002</v>
      </c>
      <c r="C982" s="3">
        <f t="shared" si="47"/>
        <v>-8.1034091768084071E-3</v>
      </c>
      <c r="D982" s="3">
        <f>IFERROR(1-B982/MAX(B$2:B982),0)</f>
        <v>1.1302159465935269E-2</v>
      </c>
      <c r="E982" s="3">
        <f ca="1">IFERROR(B982/AVERAGE(OFFSET(B982,0,0,-计算结果!B$17,1))-1,B982/AVERAGE(OFFSET(B982,0,0,-ROW(),1))-1)</f>
        <v>0.27378207522782705</v>
      </c>
      <c r="F982" s="4" t="str">
        <f ca="1">IF(MONTH(A982)&lt;&gt;MONTH(A983),IF(OR(AND(E982&lt;计算结果!B$18,E982&gt;计算结果!B$19),E982&lt;计算结果!B$20),"买","卖"),F981)</f>
        <v>买</v>
      </c>
      <c r="G982" s="4" t="str">
        <f t="shared" ca="1" si="45"/>
        <v/>
      </c>
      <c r="H982" s="3">
        <f ca="1">IF(F981="买",B982/B981-1,计算结果!B$21*(计算结果!B$22*(B982/B981-1)+(1-计算结果!B$22)*(K982/K981-1-IF(G982=1,计算结果!B$16,0))))-IF(AND(计算结果!B$21=0,G982=1),计算结果!B$16,0)</f>
        <v>-8.1034091768084071E-3</v>
      </c>
      <c r="I982" s="2">
        <f t="shared" ca="1" si="46"/>
        <v>7.9872310892580023</v>
      </c>
      <c r="J982" s="3">
        <f ca="1">1-I982/MAX(I$2:I982)</f>
        <v>1.1302159465935158E-2</v>
      </c>
      <c r="K982" s="21">
        <v>143.6</v>
      </c>
      <c r="L982" s="37">
        <v>5.5609000000000002</v>
      </c>
    </row>
    <row r="983" spans="1:12" hidden="1" x14ac:dyDescent="0.15">
      <c r="A983" s="1">
        <v>40557</v>
      </c>
      <c r="B983" s="16">
        <v>6.3787000000000003</v>
      </c>
      <c r="C983" s="3">
        <f t="shared" si="47"/>
        <v>-2.7770580255757626E-2</v>
      </c>
      <c r="D983" s="3">
        <f>IFERROR(1-B983/MAX(B$2:B983),0)</f>
        <v>3.8758872195180816E-2</v>
      </c>
      <c r="E983" s="3">
        <f ca="1">IFERROR(B983/AVERAGE(OFFSET(B983,0,0,-计算结果!B$17,1))-1,B983/AVERAGE(OFFSET(B983,0,0,-ROW(),1))-1)</f>
        <v>0.23646874516064642</v>
      </c>
      <c r="F983" s="4" t="str">
        <f ca="1">IF(MONTH(A983)&lt;&gt;MONTH(A984),IF(OR(AND(E983&lt;计算结果!B$18,E983&gt;计算结果!B$19),E983&lt;计算结果!B$20),"买","卖"),F982)</f>
        <v>买</v>
      </c>
      <c r="G983" s="4" t="str">
        <f t="shared" ca="1" si="45"/>
        <v/>
      </c>
      <c r="H983" s="3">
        <f ca="1">IF(F982="买",B983/B982-1,计算结果!B$21*(计算结果!B$22*(B983/B982-1)+(1-计算结果!B$22)*(K983/K982-1-IF(G983=1,计算结果!B$16,0))))-IF(AND(计算结果!B$21=0,G983=1),计算结果!B$16,0)</f>
        <v>-2.7770580255757626E-2</v>
      </c>
      <c r="I983" s="2">
        <f t="shared" ca="1" si="46"/>
        <v>7.7654210472724809</v>
      </c>
      <c r="J983" s="3">
        <f ca="1">1-I983/MAX(I$2:I983)</f>
        <v>3.8758872195180705E-2</v>
      </c>
      <c r="K983" s="21">
        <v>143.59</v>
      </c>
      <c r="L983" s="37">
        <v>5.3787000000000003</v>
      </c>
    </row>
    <row r="984" spans="1:12" hidden="1" x14ac:dyDescent="0.15">
      <c r="A984" s="1">
        <v>40560</v>
      </c>
      <c r="B984" s="16">
        <v>6.218</v>
      </c>
      <c r="C984" s="3">
        <f t="shared" si="47"/>
        <v>-2.5193221189270587E-2</v>
      </c>
      <c r="D984" s="3">
        <f>IFERROR(1-B984/MAX(B$2:B984),0)</f>
        <v>6.2975632544191473E-2</v>
      </c>
      <c r="E984" s="3">
        <f ca="1">IFERROR(B984/AVERAGE(OFFSET(B984,0,0,-计算结果!B$17,1))-1,B984/AVERAGE(OFFSET(B984,0,0,-ROW(),1))-1)</f>
        <v>0.20361829658108044</v>
      </c>
      <c r="F984" s="4" t="str">
        <f ca="1">IF(MONTH(A984)&lt;&gt;MONTH(A985),IF(OR(AND(E984&lt;计算结果!B$18,E984&gt;计算结果!B$19),E984&lt;计算结果!B$20),"买","卖"),F983)</f>
        <v>买</v>
      </c>
      <c r="G984" s="4" t="str">
        <f t="shared" ca="1" si="45"/>
        <v/>
      </c>
      <c r="H984" s="3">
        <f ca="1">IF(F983="买",B984/B983-1,计算结果!B$21*(计算结果!B$22*(B984/B983-1)+(1-计算结果!B$22)*(K984/K983-1-IF(G984=1,计算结果!B$16,0))))-IF(AND(计算结果!B$21=0,G984=1),计算结果!B$16,0)</f>
        <v>-2.5193221189270587E-2</v>
      </c>
      <c r="I984" s="2">
        <f t="shared" ca="1" si="46"/>
        <v>7.569785077200728</v>
      </c>
      <c r="J984" s="3">
        <f ca="1">1-I984/MAX(I$2:I984)</f>
        <v>6.2975632544191362E-2</v>
      </c>
      <c r="K984" s="21">
        <v>143.5</v>
      </c>
      <c r="L984" s="37">
        <v>5.218</v>
      </c>
    </row>
    <row r="985" spans="1:12" hidden="1" x14ac:dyDescent="0.15">
      <c r="A985" s="1">
        <v>40561</v>
      </c>
      <c r="B985" s="16">
        <v>6.3098999999999998</v>
      </c>
      <c r="C985" s="3">
        <f t="shared" si="47"/>
        <v>1.4779671920231552E-2</v>
      </c>
      <c r="D985" s="3">
        <f>IFERROR(1-B985/MAX(B$2:B985),0)</f>
        <v>4.9126719811932174E-2</v>
      </c>
      <c r="E985" s="3">
        <f ca="1">IFERROR(B985/AVERAGE(OFFSET(B985,0,0,-计算结果!B$17,1))-1,B985/AVERAGE(OFFSET(B985,0,0,-ROW(),1))-1)</f>
        <v>0.21963368601877598</v>
      </c>
      <c r="F985" s="4" t="str">
        <f ca="1">IF(MONTH(A985)&lt;&gt;MONTH(A986),IF(OR(AND(E985&lt;计算结果!B$18,E985&gt;计算结果!B$19),E985&lt;计算结果!B$20),"买","卖"),F984)</f>
        <v>买</v>
      </c>
      <c r="G985" s="4" t="str">
        <f t="shared" ca="1" si="45"/>
        <v/>
      </c>
      <c r="H985" s="3">
        <f ca="1">IF(F984="买",B985/B984-1,计算结果!B$21*(计算结果!B$22*(B985/B984-1)+(1-计算结果!B$22)*(K985/K984-1-IF(G985=1,计算结果!B$16,0))))-IF(AND(计算结果!B$21=0,G985=1),计算结果!B$16,0)</f>
        <v>1.4779671920231552E-2</v>
      </c>
      <c r="I985" s="2">
        <f t="shared" ca="1" si="46"/>
        <v>7.6816640171484192</v>
      </c>
      <c r="J985" s="3">
        <f ca="1">1-I985/MAX(I$2:I985)</f>
        <v>4.9126719811932062E-2</v>
      </c>
      <c r="K985" s="21">
        <v>143.61000000000001</v>
      </c>
      <c r="L985" s="37">
        <v>5.3098999999999998</v>
      </c>
    </row>
    <row r="986" spans="1:12" hidden="1" x14ac:dyDescent="0.15">
      <c r="A986" s="1">
        <v>40562</v>
      </c>
      <c r="B986" s="16">
        <v>6.4234</v>
      </c>
      <c r="C986" s="3">
        <f t="shared" si="47"/>
        <v>1.7987606776652676E-2</v>
      </c>
      <c r="D986" s="3">
        <f>IFERROR(1-B986/MAX(B$2:B986),0)</f>
        <v>3.2022785153483335E-2</v>
      </c>
      <c r="E986" s="3">
        <f ca="1">IFERROR(B986/AVERAGE(OFFSET(B986,0,0,-计算结果!B$17,1))-1,B986/AVERAGE(OFFSET(B986,0,0,-ROW(),1))-1)</f>
        <v>0.23962619900586501</v>
      </c>
      <c r="F986" s="4" t="str">
        <f ca="1">IF(MONTH(A986)&lt;&gt;MONTH(A987),IF(OR(AND(E986&lt;计算结果!B$18,E986&gt;计算结果!B$19),E986&lt;计算结果!B$20),"买","卖"),F985)</f>
        <v>买</v>
      </c>
      <c r="G986" s="4" t="str">
        <f t="shared" ca="1" si="45"/>
        <v/>
      </c>
      <c r="H986" s="3">
        <f ca="1">IF(F985="买",B986/B985-1,计算结果!B$21*(计算结果!B$22*(B986/B985-1)+(1-计算结果!B$22)*(K986/K985-1-IF(G986=1,计算结果!B$16,0))))-IF(AND(计算结果!B$21=0,G986=1),计算结果!B$16,0)</f>
        <v>1.7987606776652676E-2</v>
      </c>
      <c r="I986" s="2">
        <f t="shared" ca="1" si="46"/>
        <v>7.8198387688792472</v>
      </c>
      <c r="J986" s="3">
        <f ca="1">1-I986/MAX(I$2:I986)</f>
        <v>3.2022785153483224E-2</v>
      </c>
      <c r="K986" s="21">
        <v>143.62</v>
      </c>
      <c r="L986" s="37">
        <v>5.4234</v>
      </c>
    </row>
    <row r="987" spans="1:12" hidden="1" x14ac:dyDescent="0.15">
      <c r="A987" s="1">
        <v>40563</v>
      </c>
      <c r="B987" s="16">
        <v>6.2159000000000004</v>
      </c>
      <c r="C987" s="3">
        <f t="shared" si="47"/>
        <v>-3.2303764361553022E-2</v>
      </c>
      <c r="D987" s="3">
        <f>IFERROR(1-B987/MAX(B$2:B987),0)</f>
        <v>6.329209300923766E-2</v>
      </c>
      <c r="E987" s="3">
        <f ca="1">IFERROR(B987/AVERAGE(OFFSET(B987,0,0,-计算结果!B$17,1))-1,B987/AVERAGE(OFFSET(B987,0,0,-ROW(),1))-1)</f>
        <v>0.19794386492864291</v>
      </c>
      <c r="F987" s="4" t="str">
        <f ca="1">IF(MONTH(A987)&lt;&gt;MONTH(A988),IF(OR(AND(E987&lt;计算结果!B$18,E987&gt;计算结果!B$19),E987&lt;计算结果!B$20),"买","卖"),F986)</f>
        <v>买</v>
      </c>
      <c r="G987" s="4" t="str">
        <f t="shared" ca="1" si="45"/>
        <v/>
      </c>
      <c r="H987" s="3">
        <f ca="1">IF(F986="买",B987/B986-1,计算结果!B$21*(计算结果!B$22*(B987/B986-1)+(1-计算结果!B$22)*(K987/K986-1-IF(G987=1,计算结果!B$16,0))))-IF(AND(计算结果!B$21=0,G987=1),计算结果!B$16,0)</f>
        <v>-3.2303764361553022E-2</v>
      </c>
      <c r="I987" s="2">
        <f t="shared" ca="1" si="46"/>
        <v>7.5672285399440353</v>
      </c>
      <c r="J987" s="3">
        <f ca="1">1-I987/MAX(I$2:I987)</f>
        <v>6.3292093009237438E-2</v>
      </c>
      <c r="K987" s="21">
        <v>143.68</v>
      </c>
      <c r="L987" s="37">
        <v>5.2159000000000004</v>
      </c>
    </row>
    <row r="988" spans="1:12" hidden="1" x14ac:dyDescent="0.15">
      <c r="A988" s="1">
        <v>40564</v>
      </c>
      <c r="B988" s="16">
        <v>6.1813000000000002</v>
      </c>
      <c r="C988" s="3">
        <f t="shared" si="47"/>
        <v>-5.5663701153493284E-3</v>
      </c>
      <c r="D988" s="3">
        <f>IFERROR(1-B988/MAX(B$2:B988),0)</f>
        <v>6.850615590952247E-2</v>
      </c>
      <c r="E988" s="3">
        <f ca="1">IFERROR(B988/AVERAGE(OFFSET(B988,0,0,-计算结果!B$17,1))-1,B988/AVERAGE(OFFSET(B988,0,0,-ROW(),1))-1)</f>
        <v>0.18962044576365455</v>
      </c>
      <c r="F988" s="4" t="str">
        <f ca="1">IF(MONTH(A988)&lt;&gt;MONTH(A989),IF(OR(AND(E988&lt;计算结果!B$18,E988&gt;计算结果!B$19),E988&lt;计算结果!B$20),"买","卖"),F987)</f>
        <v>买</v>
      </c>
      <c r="G988" s="4" t="str">
        <f t="shared" ca="1" si="45"/>
        <v/>
      </c>
      <c r="H988" s="3">
        <f ca="1">IF(F987="买",B988/B987-1,计算结果!B$21*(计算结果!B$22*(B988/B987-1)+(1-计算结果!B$22)*(K988/K987-1-IF(G988=1,计算结果!B$16,0))))-IF(AND(计算结果!B$21=0,G988=1),计算结果!B$16,0)</f>
        <v>-5.5663701153493284E-3</v>
      </c>
      <c r="I988" s="2">
        <f t="shared" ca="1" si="46"/>
        <v>7.5251065451432719</v>
      </c>
      <c r="J988" s="3">
        <f ca="1">1-I988/MAX(I$2:I988)</f>
        <v>6.8506155909522359E-2</v>
      </c>
      <c r="K988" s="21">
        <v>143.68</v>
      </c>
      <c r="L988" s="37">
        <v>5.1813000000000002</v>
      </c>
    </row>
    <row r="989" spans="1:12" hidden="1" x14ac:dyDescent="0.15">
      <c r="A989" s="1">
        <v>40567</v>
      </c>
      <c r="B989" s="16">
        <v>6.0037000000000003</v>
      </c>
      <c r="C989" s="3">
        <f t="shared" si="47"/>
        <v>-2.873182016727871E-2</v>
      </c>
      <c r="D989" s="3">
        <f>IFERROR(1-B989/MAX(B$2:B989),0)</f>
        <v>9.526966952485727E-2</v>
      </c>
      <c r="E989" s="3">
        <f ca="1">IFERROR(B989/AVERAGE(OFFSET(B989,0,0,-计算结果!B$17,1))-1,B989/AVERAGE(OFFSET(B989,0,0,-ROW(),1))-1)</f>
        <v>0.15394661018185918</v>
      </c>
      <c r="F989" s="4" t="str">
        <f ca="1">IF(MONTH(A989)&lt;&gt;MONTH(A990),IF(OR(AND(E989&lt;计算结果!B$18,E989&gt;计算结果!B$19),E989&lt;计算结果!B$20),"买","卖"),F988)</f>
        <v>买</v>
      </c>
      <c r="G989" s="4" t="str">
        <f t="shared" ca="1" si="45"/>
        <v/>
      </c>
      <c r="H989" s="3">
        <f ca="1">IF(F988="买",B989/B988-1,计算结果!B$21*(计算结果!B$22*(B989/B988-1)+(1-计算结果!B$22)*(K989/K988-1-IF(G989=1,计算结果!B$16,0))))-IF(AND(计算结果!B$21=0,G989=1),计算结果!B$16,0)</f>
        <v>-2.873182016727871E-2</v>
      </c>
      <c r="I989" s="2">
        <f t="shared" ca="1" si="46"/>
        <v>7.3088965371486037</v>
      </c>
      <c r="J989" s="3">
        <f ca="1">1-I989/MAX(I$2:I989)</f>
        <v>9.5269669524857048E-2</v>
      </c>
      <c r="K989" s="21">
        <v>143.63999999999999</v>
      </c>
      <c r="L989" s="37">
        <v>5.0037000000000003</v>
      </c>
    </row>
    <row r="990" spans="1:12" hidden="1" x14ac:dyDescent="0.15">
      <c r="A990" s="1">
        <v>40568</v>
      </c>
      <c r="B990" s="16">
        <v>5.7991000000000001</v>
      </c>
      <c r="C990" s="3">
        <f t="shared" si="47"/>
        <v>-3.4078984626147224E-2</v>
      </c>
      <c r="D990" s="3">
        <f>IFERROR(1-B990/MAX(B$2:B990),0)</f>
        <v>0.12610196054792877</v>
      </c>
      <c r="E990" s="3">
        <f ca="1">IFERROR(B990/AVERAGE(OFFSET(B990,0,0,-计算结果!B$17,1))-1,B990/AVERAGE(OFFSET(B990,0,0,-ROW(),1))-1)</f>
        <v>0.1134022597893809</v>
      </c>
      <c r="F990" s="4" t="str">
        <f ca="1">IF(MONTH(A990)&lt;&gt;MONTH(A991),IF(OR(AND(E990&lt;计算结果!B$18,E990&gt;计算结果!B$19),E990&lt;计算结果!B$20),"买","卖"),F989)</f>
        <v>买</v>
      </c>
      <c r="G990" s="4" t="str">
        <f t="shared" ca="1" si="45"/>
        <v/>
      </c>
      <c r="H990" s="3">
        <f ca="1">IF(F989="买",B990/B989-1,计算结果!B$21*(计算结果!B$22*(B990/B989-1)+(1-计算结果!B$22)*(K990/K989-1-IF(G990=1,计算结果!B$16,0))))-IF(AND(计算结果!B$21=0,G990=1),计算结果!B$16,0)</f>
        <v>-3.4078984626147224E-2</v>
      </c>
      <c r="I990" s="2">
        <f t="shared" ca="1" si="46"/>
        <v>7.0598167644250154</v>
      </c>
      <c r="J990" s="3">
        <f ca="1">1-I990/MAX(I$2:I990)</f>
        <v>0.12610196054792855</v>
      </c>
      <c r="K990" s="21">
        <v>143.57</v>
      </c>
      <c r="L990" s="37">
        <v>4.7991000000000001</v>
      </c>
    </row>
    <row r="991" spans="1:12" hidden="1" x14ac:dyDescent="0.15">
      <c r="A991" s="1">
        <v>40569</v>
      </c>
      <c r="B991" s="16">
        <v>5.8803000000000001</v>
      </c>
      <c r="C991" s="3">
        <f t="shared" si="47"/>
        <v>1.4002172750944064E-2</v>
      </c>
      <c r="D991" s="3">
        <f>IFERROR(1-B991/MAX(B$2:B991),0)</f>
        <v>0.11386548923280948</v>
      </c>
      <c r="E991" s="3">
        <f ca="1">IFERROR(B991/AVERAGE(OFFSET(B991,0,0,-计算结果!B$17,1))-1,B991/AVERAGE(OFFSET(B991,0,0,-ROW(),1))-1)</f>
        <v>0.12771838822345893</v>
      </c>
      <c r="F991" s="4" t="str">
        <f ca="1">IF(MONTH(A991)&lt;&gt;MONTH(A992),IF(OR(AND(E991&lt;计算结果!B$18,E991&gt;计算结果!B$19),E991&lt;计算结果!B$20),"买","卖"),F990)</f>
        <v>买</v>
      </c>
      <c r="G991" s="4" t="str">
        <f t="shared" ca="1" si="45"/>
        <v/>
      </c>
      <c r="H991" s="3">
        <f ca="1">IF(F990="买",B991/B990-1,计算结果!B$21*(计算结果!B$22*(B991/B990-1)+(1-计算结果!B$22)*(K991/K990-1-IF(G991=1,计算结果!B$16,0))))-IF(AND(计算结果!B$21=0,G991=1),计算结果!B$16,0)</f>
        <v>1.4002172750944064E-2</v>
      </c>
      <c r="I991" s="2">
        <f t="shared" ca="1" si="46"/>
        <v>7.1586695383505052</v>
      </c>
      <c r="J991" s="3">
        <f ca="1">1-I991/MAX(I$2:I991)</f>
        <v>0.11386548923280937</v>
      </c>
      <c r="K991" s="21">
        <v>143.63999999999999</v>
      </c>
      <c r="L991" s="37">
        <v>4.8803000000000001</v>
      </c>
    </row>
    <row r="992" spans="1:12" hidden="1" x14ac:dyDescent="0.15">
      <c r="A992" s="1">
        <v>40570</v>
      </c>
      <c r="B992" s="16">
        <v>5.9531999999999998</v>
      </c>
      <c r="C992" s="3">
        <f t="shared" si="47"/>
        <v>1.2397326667006769E-2</v>
      </c>
      <c r="D992" s="3">
        <f>IFERROR(1-B992/MAX(B$2:B992),0)</f>
        <v>0.1028797902319204</v>
      </c>
      <c r="E992" s="3">
        <f ca="1">IFERROR(B992/AVERAGE(OFFSET(B992,0,0,-计算结果!B$17,1))-1,B992/AVERAGE(OFFSET(B992,0,0,-ROW(),1))-1)</f>
        <v>0.14025920940966885</v>
      </c>
      <c r="F992" s="4" t="str">
        <f ca="1">IF(MONTH(A992)&lt;&gt;MONTH(A993),IF(OR(AND(E992&lt;计算结果!B$18,E992&gt;计算结果!B$19),E992&lt;计算结果!B$20),"买","卖"),F991)</f>
        <v>买</v>
      </c>
      <c r="G992" s="4" t="str">
        <f t="shared" ref="G992:G1055" ca="1" si="48">IF(F991&lt;&gt;F992,1,"")</f>
        <v/>
      </c>
      <c r="H992" s="3">
        <f ca="1">IF(F991="买",B992/B991-1,计算结果!B$21*(计算结果!B$22*(B992/B991-1)+(1-计算结果!B$22)*(K992/K991-1-IF(G992=1,计算结果!B$16,0))))-IF(AND(计算结果!B$21=0,G992=1),计算结果!B$16,0)</f>
        <v>1.2397326667006769E-2</v>
      </c>
      <c r="I992" s="2">
        <f t="shared" ref="I992:I1055" ca="1" si="49">IFERROR(I991*(1+H992),I991)</f>
        <v>7.2474179031185866</v>
      </c>
      <c r="J992" s="3">
        <f ca="1">1-I992/MAX(I$2:I992)</f>
        <v>0.10287979023192029</v>
      </c>
      <c r="K992" s="21">
        <v>143.61000000000001</v>
      </c>
      <c r="L992" s="37">
        <v>4.9531999999999998</v>
      </c>
    </row>
    <row r="993" spans="1:12" hidden="1" x14ac:dyDescent="0.15">
      <c r="A993" s="1">
        <v>40571</v>
      </c>
      <c r="B993" s="16">
        <v>6.0406000000000004</v>
      </c>
      <c r="C993" s="3">
        <f t="shared" si="47"/>
        <v>1.4681179869650007E-2</v>
      </c>
      <c r="D993" s="3">
        <f>IFERROR(1-B993/MAX(B$2:B993),0)</f>
        <v>8.9709007067617086E-2</v>
      </c>
      <c r="E993" s="3">
        <f ca="1">IFERROR(B993/AVERAGE(OFFSET(B993,0,0,-计算结果!B$17,1))-1,B993/AVERAGE(OFFSET(B993,0,0,-ROW(),1))-1)</f>
        <v>0.15533848947909124</v>
      </c>
      <c r="F993" s="4" t="str">
        <f ca="1">IF(MONTH(A993)&lt;&gt;MONTH(A994),IF(OR(AND(E993&lt;计算结果!B$18,E993&gt;计算结果!B$19),E993&lt;计算结果!B$20),"买","卖"),F992)</f>
        <v>买</v>
      </c>
      <c r="G993" s="4" t="str">
        <f t="shared" ca="1" si="48"/>
        <v/>
      </c>
      <c r="H993" s="3">
        <f ca="1">IF(F992="买",B993/B992-1,计算结果!B$21*(计算结果!B$22*(B993/B992-1)+(1-计算结果!B$22)*(K993/K992-1-IF(G993=1,计算结果!B$16,0))))-IF(AND(计算结果!B$21=0,G993=1),计算结果!B$16,0)</f>
        <v>1.4681179869650007E-2</v>
      </c>
      <c r="I993" s="2">
        <f t="shared" ca="1" si="49"/>
        <v>7.3538185489447923</v>
      </c>
      <c r="J993" s="3">
        <f ca="1">1-I993/MAX(I$2:I993)</f>
        <v>8.9709007067616975E-2</v>
      </c>
      <c r="K993" s="21">
        <v>143.63</v>
      </c>
      <c r="L993" s="37">
        <v>5.0406000000000004</v>
      </c>
    </row>
    <row r="994" spans="1:12" hidden="1" x14ac:dyDescent="0.15">
      <c r="A994" s="1">
        <v>40574</v>
      </c>
      <c r="B994" s="16">
        <v>6.0803000000000003</v>
      </c>
      <c r="C994" s="3">
        <f t="shared" si="47"/>
        <v>6.5721948150845311E-3</v>
      </c>
      <c r="D994" s="3">
        <f>IFERROR(1-B994/MAX(B$2:B994),0)</f>
        <v>8.3726397323648616E-2</v>
      </c>
      <c r="E994" s="3">
        <f ca="1">IFERROR(B994/AVERAGE(OFFSET(B994,0,0,-计算结果!B$17,1))-1,B994/AVERAGE(OFFSET(B994,0,0,-ROW(),1))-1)</f>
        <v>0.16128132753032554</v>
      </c>
      <c r="F994" s="4" t="str">
        <f ca="1">IF(MONTH(A994)&lt;&gt;MONTH(A995),IF(OR(AND(E994&lt;计算结果!B$18,E994&gt;计算结果!B$19),E994&lt;计算结果!B$20),"买","卖"),F993)</f>
        <v>买</v>
      </c>
      <c r="G994" s="4" t="str">
        <f t="shared" ca="1" si="48"/>
        <v/>
      </c>
      <c r="H994" s="3">
        <f ca="1">IF(F993="买",B994/B993-1,计算结果!B$21*(计算结果!B$22*(B994/B993-1)+(1-计算结果!B$22)*(K994/K993-1-IF(G994=1,计算结果!B$16,0))))-IF(AND(计算结果!B$21=0,G994=1),计算结果!B$16,0)</f>
        <v>6.5721948150845311E-3</v>
      </c>
      <c r="I994" s="2">
        <f t="shared" ca="1" si="49"/>
        <v>7.4021492770832396</v>
      </c>
      <c r="J994" s="3">
        <f ca="1">1-I994/MAX(I$2:I994)</f>
        <v>8.3726397323648616E-2</v>
      </c>
      <c r="K994" s="21">
        <v>143.71</v>
      </c>
      <c r="L994" s="37">
        <v>5.0803000000000003</v>
      </c>
    </row>
    <row r="995" spans="1:12" hidden="1" x14ac:dyDescent="0.15">
      <c r="A995" s="1">
        <v>40575</v>
      </c>
      <c r="B995" s="16">
        <v>6.0580999999999996</v>
      </c>
      <c r="C995" s="3">
        <f t="shared" si="47"/>
        <v>-3.6511356347549428E-3</v>
      </c>
      <c r="D995" s="3">
        <f>IFERROR(1-B995/MAX(B$2:B995),0)</f>
        <v>8.7071836525565605E-2</v>
      </c>
      <c r="E995" s="3">
        <f ca="1">IFERROR(B995/AVERAGE(OFFSET(B995,0,0,-计算结果!B$17,1))-1,B995/AVERAGE(OFFSET(B995,0,0,-ROW(),1))-1)</f>
        <v>0.15531573065595339</v>
      </c>
      <c r="F995" s="4" t="str">
        <f ca="1">IF(MONTH(A995)&lt;&gt;MONTH(A996),IF(OR(AND(E995&lt;计算结果!B$18,E995&gt;计算结果!B$19),E995&lt;计算结果!B$20),"买","卖"),F994)</f>
        <v>买</v>
      </c>
      <c r="G995" s="4" t="str">
        <f t="shared" ca="1" si="48"/>
        <v/>
      </c>
      <c r="H995" s="3">
        <f ca="1">IF(F994="买",B995/B994-1,计算结果!B$21*(计算结果!B$22*(B995/B994-1)+(1-计算结果!B$22)*(K995/K994-1-IF(G995=1,计算结果!B$16,0))))-IF(AND(计算结果!B$21=0,G995=1),计算结果!B$16,0)</f>
        <v>-3.6511356347549428E-3</v>
      </c>
      <c r="I995" s="2">
        <f t="shared" ca="1" si="49"/>
        <v>7.3751230260839051</v>
      </c>
      <c r="J995" s="3">
        <f ca="1">1-I995/MAX(I$2:I995)</f>
        <v>8.7071836525565605E-2</v>
      </c>
      <c r="K995" s="21">
        <v>143.79</v>
      </c>
      <c r="L995" s="37">
        <v>5.0580999999999996</v>
      </c>
    </row>
    <row r="996" spans="1:12" hidden="1" x14ac:dyDescent="0.15">
      <c r="A996" s="1">
        <v>40583</v>
      </c>
      <c r="B996" s="16">
        <v>6.0788000000000002</v>
      </c>
      <c r="C996" s="3">
        <f t="shared" si="47"/>
        <v>3.4169128934815607E-3</v>
      </c>
      <c r="D996" s="3">
        <f>IFERROR(1-B996/MAX(B$2:B996),0)</f>
        <v>8.3952440512967352E-2</v>
      </c>
      <c r="E996" s="3">
        <f ca="1">IFERROR(B996/AVERAGE(OFFSET(B996,0,0,-计算结果!B$17,1))-1,B996/AVERAGE(OFFSET(B996,0,0,-ROW(),1))-1)</f>
        <v>0.15753577883768233</v>
      </c>
      <c r="F996" s="4" t="str">
        <f ca="1">IF(MONTH(A996)&lt;&gt;MONTH(A997),IF(OR(AND(E996&lt;计算结果!B$18,E996&gt;计算结果!B$19),E996&lt;计算结果!B$20),"买","卖"),F995)</f>
        <v>买</v>
      </c>
      <c r="G996" s="4" t="str">
        <f t="shared" ca="1" si="48"/>
        <v/>
      </c>
      <c r="H996" s="3">
        <f ca="1">IF(F995="买",B996/B995-1,计算结果!B$21*(计算结果!B$22*(B996/B995-1)+(1-计算结果!B$22)*(K996/K995-1-IF(G996=1,计算结果!B$16,0))))-IF(AND(计算结果!B$21=0,G996=1),计算结果!B$16,0)</f>
        <v>3.4169128934815607E-3</v>
      </c>
      <c r="I996" s="2">
        <f t="shared" ca="1" si="49"/>
        <v>7.4003231790427444</v>
      </c>
      <c r="J996" s="3">
        <f ca="1">1-I996/MAX(I$2:I996)</f>
        <v>8.3952440512967352E-2</v>
      </c>
      <c r="K996" s="21">
        <v>143.88999999999999</v>
      </c>
      <c r="L996" s="37">
        <v>5.0788000000000002</v>
      </c>
    </row>
    <row r="997" spans="1:12" hidden="1" x14ac:dyDescent="0.15">
      <c r="A997" s="1">
        <v>40584</v>
      </c>
      <c r="B997" s="16">
        <v>6.2050999999999998</v>
      </c>
      <c r="C997" s="3">
        <f t="shared" si="47"/>
        <v>2.0777127064552259E-2</v>
      </c>
      <c r="D997" s="3">
        <f>IFERROR(1-B997/MAX(B$2:B997),0)</f>
        <v>6.4919603972332429E-2</v>
      </c>
      <c r="E997" s="3">
        <f ca="1">IFERROR(B997/AVERAGE(OFFSET(B997,0,0,-计算结果!B$17,1))-1,B997/AVERAGE(OFFSET(B997,0,0,-ROW(),1))-1)</f>
        <v>0.17981404399385159</v>
      </c>
      <c r="F997" s="4" t="str">
        <f ca="1">IF(MONTH(A997)&lt;&gt;MONTH(A998),IF(OR(AND(E997&lt;计算结果!B$18,E997&gt;计算结果!B$19),E997&lt;计算结果!B$20),"买","卖"),F996)</f>
        <v>买</v>
      </c>
      <c r="G997" s="4" t="str">
        <f t="shared" ca="1" si="48"/>
        <v/>
      </c>
      <c r="H997" s="3">
        <f ca="1">IF(F996="买",B997/B996-1,计算结果!B$21*(计算结果!B$22*(B997/B996-1)+(1-计算结果!B$22)*(K997/K996-1-IF(G997=1,计算结果!B$16,0))))-IF(AND(计算结果!B$21=0,G997=1),计算结果!B$16,0)</f>
        <v>2.0777127064552259E-2</v>
      </c>
      <c r="I997" s="2">
        <f t="shared" ca="1" si="49"/>
        <v>7.5540806340524664</v>
      </c>
      <c r="J997" s="3">
        <f ca="1">1-I997/MAX(I$2:I997)</f>
        <v>6.4919603972332318E-2</v>
      </c>
      <c r="K997" s="21">
        <v>143.88</v>
      </c>
      <c r="L997" s="37">
        <v>5.2050999999999998</v>
      </c>
    </row>
    <row r="998" spans="1:12" hidden="1" x14ac:dyDescent="0.15">
      <c r="A998" s="1">
        <v>40585</v>
      </c>
      <c r="B998" s="16">
        <v>6.3091999999999997</v>
      </c>
      <c r="C998" s="3">
        <f t="shared" si="47"/>
        <v>1.6776522537912397E-2</v>
      </c>
      <c r="D998" s="3">
        <f>IFERROR(1-B998/MAX(B$2:B998),0)</f>
        <v>4.9232206633614273E-2</v>
      </c>
      <c r="E998" s="3">
        <f ca="1">IFERROR(B998/AVERAGE(OFFSET(B998,0,0,-计算结果!B$17,1))-1,B998/AVERAGE(OFFSET(B998,0,0,-ROW(),1))-1)</f>
        <v>0.19775033164320166</v>
      </c>
      <c r="F998" s="4" t="str">
        <f ca="1">IF(MONTH(A998)&lt;&gt;MONTH(A999),IF(OR(AND(E998&lt;计算结果!B$18,E998&gt;计算结果!B$19),E998&lt;计算结果!B$20),"买","卖"),F997)</f>
        <v>买</v>
      </c>
      <c r="G998" s="4" t="str">
        <f t="shared" ca="1" si="48"/>
        <v/>
      </c>
      <c r="H998" s="3">
        <f ca="1">IF(F997="买",B998/B997-1,计算结果!B$21*(计算结果!B$22*(B998/B997-1)+(1-计算结果!B$22)*(K998/K997-1-IF(G998=1,计算结果!B$16,0))))-IF(AND(计算结果!B$21=0,G998=1),计算结果!B$16,0)</f>
        <v>1.6776522537912397E-2</v>
      </c>
      <c r="I998" s="2">
        <f t="shared" ca="1" si="49"/>
        <v>7.6808118380628549</v>
      </c>
      <c r="J998" s="3">
        <f ca="1">1-I998/MAX(I$2:I998)</f>
        <v>4.9232206633614162E-2</v>
      </c>
      <c r="K998" s="21">
        <v>143.96</v>
      </c>
      <c r="L998" s="37">
        <v>5.3091999999999997</v>
      </c>
    </row>
    <row r="999" spans="1:12" hidden="1" x14ac:dyDescent="0.15">
      <c r="A999" s="1">
        <v>40588</v>
      </c>
      <c r="B999" s="16">
        <v>6.3701999999999996</v>
      </c>
      <c r="C999" s="3">
        <f t="shared" si="47"/>
        <v>9.6684207189501326E-3</v>
      </c>
      <c r="D999" s="3">
        <f>IFERROR(1-B999/MAX(B$2:B999),0)</f>
        <v>4.0039783601320211E-2</v>
      </c>
      <c r="E999" s="3">
        <f ca="1">IFERROR(B999/AVERAGE(OFFSET(B999,0,0,-计算结果!B$17,1))-1,B999/AVERAGE(OFFSET(B999,0,0,-ROW(),1))-1)</f>
        <v>0.20745434858061329</v>
      </c>
      <c r="F999" s="4" t="str">
        <f ca="1">IF(MONTH(A999)&lt;&gt;MONTH(A1000),IF(OR(AND(E999&lt;计算结果!B$18,E999&gt;计算结果!B$19),E999&lt;计算结果!B$20),"买","卖"),F998)</f>
        <v>买</v>
      </c>
      <c r="G999" s="4" t="str">
        <f t="shared" ca="1" si="48"/>
        <v/>
      </c>
      <c r="H999" s="3">
        <f ca="1">IF(F998="买",B999/B998-1,计算结果!B$21*(计算结果!B$22*(B999/B998-1)+(1-计算结果!B$22)*(K999/K998-1-IF(G999=1,计算结果!B$16,0))))-IF(AND(计算结果!B$21=0,G999=1),计算结果!B$16,0)</f>
        <v>9.6684207189501326E-3</v>
      </c>
      <c r="I999" s="2">
        <f t="shared" ca="1" si="49"/>
        <v>7.755073158376339</v>
      </c>
      <c r="J999" s="3">
        <f ca="1">1-I999/MAX(I$2:I999)</f>
        <v>4.00397836013201E-2</v>
      </c>
      <c r="K999" s="21">
        <v>143.97999999999999</v>
      </c>
      <c r="L999" s="37">
        <v>5.3701999999999996</v>
      </c>
    </row>
    <row r="1000" spans="1:12" hidden="1" x14ac:dyDescent="0.15">
      <c r="A1000" s="1">
        <v>40589</v>
      </c>
      <c r="B1000" s="16">
        <v>6.3346</v>
      </c>
      <c r="C1000" s="3">
        <f t="shared" si="47"/>
        <v>-5.5885215534833277E-3</v>
      </c>
      <c r="D1000" s="3">
        <f>IFERROR(1-B1000/MAX(B$2:B1000),0)</f>
        <v>4.5404541961150735E-2</v>
      </c>
      <c r="E1000" s="3">
        <f ca="1">IFERROR(B1000/AVERAGE(OFFSET(B1000,0,0,-计算结果!B$17,1))-1,B1000/AVERAGE(OFFSET(B1000,0,0,-ROW(),1))-1)</f>
        <v>0.19898287697088968</v>
      </c>
      <c r="F1000" s="4" t="str">
        <f ca="1">IF(MONTH(A1000)&lt;&gt;MONTH(A1001),IF(OR(AND(E1000&lt;计算结果!B$18,E1000&gt;计算结果!B$19),E1000&lt;计算结果!B$20),"买","卖"),F999)</f>
        <v>买</v>
      </c>
      <c r="G1000" s="4" t="str">
        <f t="shared" ca="1" si="48"/>
        <v/>
      </c>
      <c r="H1000" s="3">
        <f ca="1">IF(F999="买",B1000/B999-1,计算结果!B$21*(计算结果!B$22*(B1000/B999-1)+(1-计算结果!B$22)*(K1000/K999-1-IF(G1000=1,计算结果!B$16,0))))-IF(AND(计算结果!B$21=0,G1000=1),计算结果!B$16,0)</f>
        <v>-5.5885215534833277E-3</v>
      </c>
      <c r="I1000" s="2">
        <f t="shared" ca="1" si="49"/>
        <v>7.7117337648819131</v>
      </c>
      <c r="J1000" s="3">
        <f ca="1">1-I1000/MAX(I$2:I1000)</f>
        <v>4.5404541961150624E-2</v>
      </c>
      <c r="K1000" s="21">
        <v>143.83000000000001</v>
      </c>
      <c r="L1000" s="37">
        <v>5.3346</v>
      </c>
    </row>
    <row r="1001" spans="1:12" hidden="1" x14ac:dyDescent="0.15">
      <c r="A1001" s="1">
        <v>40590</v>
      </c>
      <c r="B1001" s="16">
        <v>6.4649000000000001</v>
      </c>
      <c r="C1001" s="3">
        <f t="shared" si="47"/>
        <v>2.0569570296466999E-2</v>
      </c>
      <c r="D1001" s="3">
        <f>IFERROR(1-B1001/MAX(B$2:B1001),0)</f>
        <v>2.5768923582332515E-2</v>
      </c>
      <c r="E1001" s="3">
        <f ca="1">IFERROR(B1001/AVERAGE(OFFSET(B1001,0,0,-计算结果!B$17,1))-1,B1001/AVERAGE(OFFSET(B1001,0,0,-ROW(),1))-1)</f>
        <v>0.22179017795834199</v>
      </c>
      <c r="F1001" s="4" t="str">
        <f ca="1">IF(MONTH(A1001)&lt;&gt;MONTH(A1002),IF(OR(AND(E1001&lt;计算结果!B$18,E1001&gt;计算结果!B$19),E1001&lt;计算结果!B$20),"买","卖"),F1000)</f>
        <v>买</v>
      </c>
      <c r="G1001" s="4" t="str">
        <f t="shared" ca="1" si="48"/>
        <v/>
      </c>
      <c r="H1001" s="3">
        <f ca="1">IF(F1000="买",B1001/B1000-1,计算结果!B$21*(计算结果!B$22*(B1001/B1000-1)+(1-计算结果!B$22)*(K1001/K1000-1-IF(G1001=1,计算结果!B$16,0))))-IF(AND(计算结果!B$21=0,G1001=1),计算结果!B$16,0)</f>
        <v>2.0569570296466999E-2</v>
      </c>
      <c r="I1001" s="2">
        <f t="shared" ca="1" si="49"/>
        <v>7.8703608146662898</v>
      </c>
      <c r="J1001" s="3">
        <f ca="1">1-I1001/MAX(I$2:I1001)</f>
        <v>2.5768923582332404E-2</v>
      </c>
      <c r="K1001" s="21">
        <v>143.75</v>
      </c>
      <c r="L1001" s="37">
        <v>5.4649000000000001</v>
      </c>
    </row>
    <row r="1002" spans="1:12" hidden="1" x14ac:dyDescent="0.15">
      <c r="A1002" s="1">
        <v>40591</v>
      </c>
      <c r="B1002" s="16">
        <v>6.4785000000000004</v>
      </c>
      <c r="C1002" s="3">
        <f t="shared" si="47"/>
        <v>2.1036674967904734E-3</v>
      </c>
      <c r="D1002" s="3">
        <f>IFERROR(1-B1002/MAX(B$2:B1002),0)</f>
        <v>2.3719465332509571E-2</v>
      </c>
      <c r="E1002" s="3">
        <f ca="1">IFERROR(B1002/AVERAGE(OFFSET(B1002,0,0,-计算结果!B$17,1))-1,B1002/AVERAGE(OFFSET(B1002,0,0,-ROW(),1))-1)</f>
        <v>0.22248603575481374</v>
      </c>
      <c r="F1002" s="4" t="str">
        <f ca="1">IF(MONTH(A1002)&lt;&gt;MONTH(A1003),IF(OR(AND(E1002&lt;计算结果!B$18,E1002&gt;计算结果!B$19),E1002&lt;计算结果!B$20),"买","卖"),F1001)</f>
        <v>买</v>
      </c>
      <c r="G1002" s="4" t="str">
        <f t="shared" ca="1" si="48"/>
        <v/>
      </c>
      <c r="H1002" s="3">
        <f ca="1">IF(F1001="买",B1002/B1001-1,计算结果!B$21*(计算结果!B$22*(B1002/B1001-1)+(1-计算结果!B$22)*(K1002/K1001-1-IF(G1002=1,计算结果!B$16,0))))-IF(AND(计算结果!B$21=0,G1002=1),计算结果!B$16,0)</f>
        <v>2.1036674967904734E-3</v>
      </c>
      <c r="I1002" s="2">
        <f t="shared" ca="1" si="49"/>
        <v>7.8869174369001165</v>
      </c>
      <c r="J1002" s="3">
        <f ca="1">1-I1002/MAX(I$2:I1002)</f>
        <v>2.3719465332509349E-2</v>
      </c>
      <c r="K1002" s="21">
        <v>143.66999999999999</v>
      </c>
      <c r="L1002" s="37">
        <v>5.4785000000000004</v>
      </c>
    </row>
    <row r="1003" spans="1:12" hidden="1" x14ac:dyDescent="0.15">
      <c r="A1003" s="1">
        <v>40592</v>
      </c>
      <c r="B1003" s="16">
        <v>6.4794999999999998</v>
      </c>
      <c r="C1003" s="3">
        <f t="shared" si="47"/>
        <v>1.543567183761585E-4</v>
      </c>
      <c r="D1003" s="3">
        <f>IFERROR(1-B1003/MAX(B$2:B1003),0)</f>
        <v>2.3568769872963857E-2</v>
      </c>
      <c r="E1003" s="3">
        <f ca="1">IFERROR(B1003/AVERAGE(OFFSET(B1003,0,0,-计算结果!B$17,1))-1,B1003/AVERAGE(OFFSET(B1003,0,0,-ROW(),1))-1)</f>
        <v>0.22080485691176044</v>
      </c>
      <c r="F1003" s="4" t="str">
        <f ca="1">IF(MONTH(A1003)&lt;&gt;MONTH(A1004),IF(OR(AND(E1003&lt;计算结果!B$18,E1003&gt;计算结果!B$19),E1003&lt;计算结果!B$20),"买","卖"),F1002)</f>
        <v>买</v>
      </c>
      <c r="G1003" s="4" t="str">
        <f t="shared" ca="1" si="48"/>
        <v/>
      </c>
      <c r="H1003" s="3">
        <f ca="1">IF(F1002="买",B1003/B1002-1,计算结果!B$21*(计算结果!B$22*(B1003/B1002-1)+(1-计算结果!B$22)*(K1003/K1002-1-IF(G1003=1,计算结果!B$16,0))))-IF(AND(计算结果!B$21=0,G1003=1),计算结果!B$16,0)</f>
        <v>1.543567183761585E-4</v>
      </c>
      <c r="I1003" s="2">
        <f t="shared" ca="1" si="49"/>
        <v>7.8881348355937799</v>
      </c>
      <c r="J1003" s="3">
        <f ca="1">1-I1003/MAX(I$2:I1003)</f>
        <v>2.3568769872963524E-2</v>
      </c>
      <c r="K1003" s="21">
        <v>143.72</v>
      </c>
      <c r="L1003" s="37">
        <v>5.4794999999999998</v>
      </c>
    </row>
    <row r="1004" spans="1:12" hidden="1" x14ac:dyDescent="0.15">
      <c r="A1004" s="1">
        <v>40595</v>
      </c>
      <c r="B1004" s="16">
        <v>6.6725000000000003</v>
      </c>
      <c r="C1004" s="3">
        <f t="shared" si="47"/>
        <v>2.9786248938961313E-2</v>
      </c>
      <c r="D1004" s="3">
        <f>IFERROR(1-B1004/MAX(B$2:B1004),0)</f>
        <v>0</v>
      </c>
      <c r="E1004" s="3">
        <f ca="1">IFERROR(B1004/AVERAGE(OFFSET(B1004,0,0,-计算结果!B$17,1))-1,B1004/AVERAGE(OFFSET(B1004,0,0,-ROW(),1))-1)</f>
        <v>0.25510564289143467</v>
      </c>
      <c r="F1004" s="4" t="str">
        <f ca="1">IF(MONTH(A1004)&lt;&gt;MONTH(A1005),IF(OR(AND(E1004&lt;计算结果!B$18,E1004&gt;计算结果!B$19),E1004&lt;计算结果!B$20),"买","卖"),F1003)</f>
        <v>买</v>
      </c>
      <c r="G1004" s="4" t="str">
        <f t="shared" ca="1" si="48"/>
        <v/>
      </c>
      <c r="H1004" s="3">
        <f ca="1">IF(F1003="买",B1004/B1003-1,计算结果!B$21*(计算结果!B$22*(B1004/B1003-1)+(1-计算结果!B$22)*(K1004/K1003-1-IF(G1004=1,计算结果!B$16,0))))-IF(AND(计算结果!B$21=0,G1004=1),计算结果!B$16,0)</f>
        <v>2.9786248938961313E-2</v>
      </c>
      <c r="I1004" s="2">
        <f t="shared" ca="1" si="49"/>
        <v>8.1230927834708684</v>
      </c>
      <c r="J1004" s="3">
        <f ca="1">1-I1004/MAX(I$2:I1004)</f>
        <v>0</v>
      </c>
      <c r="K1004" s="21">
        <v>143.81</v>
      </c>
      <c r="L1004" s="37">
        <v>5.6725000000000003</v>
      </c>
    </row>
    <row r="1005" spans="1:12" hidden="1" x14ac:dyDescent="0.15">
      <c r="A1005" s="1">
        <v>40596</v>
      </c>
      <c r="B1005" s="16">
        <v>6.4970999999999997</v>
      </c>
      <c r="C1005" s="3">
        <f t="shared" si="47"/>
        <v>-2.6286998875983625E-2</v>
      </c>
      <c r="D1005" s="3">
        <f>IFERROR(1-B1005/MAX(B$2:B1005),0)</f>
        <v>2.6286998875983625E-2</v>
      </c>
      <c r="E1005" s="3">
        <f ca="1">IFERROR(B1005/AVERAGE(OFFSET(B1005,0,0,-计算结果!B$17,1))-1,B1005/AVERAGE(OFFSET(B1005,0,0,-ROW(),1))-1)</f>
        <v>0.22023854034118107</v>
      </c>
      <c r="F1005" s="4" t="str">
        <f ca="1">IF(MONTH(A1005)&lt;&gt;MONTH(A1006),IF(OR(AND(E1005&lt;计算结果!B$18,E1005&gt;计算结果!B$19),E1005&lt;计算结果!B$20),"买","卖"),F1004)</f>
        <v>买</v>
      </c>
      <c r="G1005" s="4" t="str">
        <f t="shared" ca="1" si="48"/>
        <v/>
      </c>
      <c r="H1005" s="3">
        <f ca="1">IF(F1004="买",B1005/B1004-1,计算结果!B$21*(计算结果!B$22*(B1005/B1004-1)+(1-计算结果!B$22)*(K1005/K1004-1-IF(G1005=1,计算结果!B$16,0))))-IF(AND(计算结果!B$21=0,G1005=1),计算结果!B$16,0)</f>
        <v>-2.6286998875983625E-2</v>
      </c>
      <c r="I1005" s="2">
        <f t="shared" ca="1" si="49"/>
        <v>7.9095610526022586</v>
      </c>
      <c r="J1005" s="3">
        <f ca="1">1-I1005/MAX(I$2:I1005)</f>
        <v>2.6286998875983625E-2</v>
      </c>
      <c r="K1005" s="21">
        <v>143.75</v>
      </c>
      <c r="L1005" s="37">
        <v>5.4970999999999997</v>
      </c>
    </row>
    <row r="1006" spans="1:12" hidden="1" x14ac:dyDescent="0.15">
      <c r="A1006" s="1">
        <v>40597</v>
      </c>
      <c r="B1006" s="16">
        <v>6.6589</v>
      </c>
      <c r="C1006" s="3">
        <f t="shared" si="47"/>
        <v>2.4903418448230852E-2</v>
      </c>
      <c r="D1006" s="3">
        <f>IFERROR(1-B1006/MAX(B$2:B1006),0)</f>
        <v>2.0382165605096203E-3</v>
      </c>
      <c r="E1006" s="3">
        <f ca="1">IFERROR(B1006/AVERAGE(OFFSET(B1006,0,0,-计算结果!B$17,1))-1,B1006/AVERAGE(OFFSET(B1006,0,0,-ROW(),1))-1)</f>
        <v>0.24852892371903135</v>
      </c>
      <c r="F1006" s="4" t="str">
        <f ca="1">IF(MONTH(A1006)&lt;&gt;MONTH(A1007),IF(OR(AND(E1006&lt;计算结果!B$18,E1006&gt;计算结果!B$19),E1006&lt;计算结果!B$20),"买","卖"),F1005)</f>
        <v>买</v>
      </c>
      <c r="G1006" s="4" t="str">
        <f t="shared" ca="1" si="48"/>
        <v/>
      </c>
      <c r="H1006" s="3">
        <f ca="1">IF(F1005="买",B1006/B1005-1,计算结果!B$21*(计算结果!B$22*(B1006/B1005-1)+(1-计算结果!B$22)*(K1006/K1005-1-IF(G1006=1,计算结果!B$16,0))))-IF(AND(计算结果!B$21=0,G1006=1),计算结果!B$16,0)</f>
        <v>2.4903418448230852E-2</v>
      </c>
      <c r="I1006" s="2">
        <f t="shared" ca="1" si="49"/>
        <v>8.1065361612370417</v>
      </c>
      <c r="J1006" s="3">
        <f ca="1">1-I1006/MAX(I$2:I1006)</f>
        <v>2.0382165605096203E-3</v>
      </c>
      <c r="K1006" s="21">
        <v>143.71</v>
      </c>
      <c r="L1006" s="37">
        <v>5.6589</v>
      </c>
    </row>
    <row r="1007" spans="1:12" hidden="1" x14ac:dyDescent="0.15">
      <c r="A1007" s="1">
        <v>40598</v>
      </c>
      <c r="B1007" s="16">
        <v>6.8365</v>
      </c>
      <c r="C1007" s="3">
        <f t="shared" si="47"/>
        <v>2.6671071798645363E-2</v>
      </c>
      <c r="D1007" s="3">
        <f>IFERROR(1-B1007/MAX(B$2:B1007),0)</f>
        <v>0</v>
      </c>
      <c r="E1007" s="3">
        <f ca="1">IFERROR(B1007/AVERAGE(OFFSET(B1007,0,0,-计算结果!B$17,1))-1,B1007/AVERAGE(OFFSET(B1007,0,0,-ROW(),1))-1)</f>
        <v>0.27953844822910789</v>
      </c>
      <c r="F1007" s="4" t="str">
        <f ca="1">IF(MONTH(A1007)&lt;&gt;MONTH(A1008),IF(OR(AND(E1007&lt;计算结果!B$18,E1007&gt;计算结果!B$19),E1007&lt;计算结果!B$20),"买","卖"),F1006)</f>
        <v>买</v>
      </c>
      <c r="G1007" s="4" t="str">
        <f t="shared" ca="1" si="48"/>
        <v/>
      </c>
      <c r="H1007" s="3">
        <f ca="1">IF(F1006="买",B1007/B1006-1,计算结果!B$21*(计算结果!B$22*(B1007/B1006-1)+(1-计算结果!B$22)*(K1007/K1006-1-IF(G1007=1,计算结果!B$16,0))))-IF(AND(计算结果!B$21=0,G1007=1),计算结果!B$16,0)</f>
        <v>2.6671071798645363E-2</v>
      </c>
      <c r="I1007" s="2">
        <f t="shared" ca="1" si="49"/>
        <v>8.32274616923171</v>
      </c>
      <c r="J1007" s="3">
        <f ca="1">1-I1007/MAX(I$2:I1007)</f>
        <v>0</v>
      </c>
      <c r="K1007" s="21">
        <v>143.74</v>
      </c>
      <c r="L1007" s="37">
        <v>5.8365</v>
      </c>
    </row>
    <row r="1008" spans="1:12" hidden="1" x14ac:dyDescent="0.15">
      <c r="A1008" s="1">
        <v>40599</v>
      </c>
      <c r="B1008" s="16">
        <v>6.8574999999999999</v>
      </c>
      <c r="C1008" s="3">
        <f t="shared" si="47"/>
        <v>3.0717472390842104E-3</v>
      </c>
      <c r="D1008" s="3">
        <f>IFERROR(1-B1008/MAX(B$2:B1008),0)</f>
        <v>0</v>
      </c>
      <c r="E1008" s="3">
        <f ca="1">IFERROR(B1008/AVERAGE(OFFSET(B1008,0,0,-计算结果!B$17,1))-1,B1008/AVERAGE(OFFSET(B1008,0,0,-ROW(),1))-1)</f>
        <v>0.28127445607813861</v>
      </c>
      <c r="F1008" s="4" t="str">
        <f ca="1">IF(MONTH(A1008)&lt;&gt;MONTH(A1009),IF(OR(AND(E1008&lt;计算结果!B$18,E1008&gt;计算结果!B$19),E1008&lt;计算结果!B$20),"买","卖"),F1007)</f>
        <v>买</v>
      </c>
      <c r="G1008" s="4" t="str">
        <f t="shared" ca="1" si="48"/>
        <v/>
      </c>
      <c r="H1008" s="3">
        <f ca="1">IF(F1007="买",B1008/B1007-1,计算结果!B$21*(计算结果!B$22*(B1008/B1007-1)+(1-计算结果!B$22)*(K1008/K1007-1-IF(G1008=1,计算结果!B$16,0))))-IF(AND(计算结果!B$21=0,G1008=1),计算结果!B$16,0)</f>
        <v>3.0717472390842104E-3</v>
      </c>
      <c r="I1008" s="2">
        <f t="shared" ca="1" si="49"/>
        <v>8.3483115417986458</v>
      </c>
      <c r="J1008" s="3">
        <f ca="1">1-I1008/MAX(I$2:I1008)</f>
        <v>0</v>
      </c>
      <c r="K1008" s="21">
        <v>143.77000000000001</v>
      </c>
      <c r="L1008" s="37">
        <v>5.8574999999999999</v>
      </c>
    </row>
    <row r="1009" spans="1:12" hidden="1" x14ac:dyDescent="0.15">
      <c r="A1009" s="1">
        <v>40602</v>
      </c>
      <c r="B1009" s="16">
        <v>6.94</v>
      </c>
      <c r="C1009" s="3">
        <f t="shared" si="47"/>
        <v>1.2030623405031138E-2</v>
      </c>
      <c r="D1009" s="3">
        <f>IFERROR(1-B1009/MAX(B$2:B1009),0)</f>
        <v>0</v>
      </c>
      <c r="E1009" s="3">
        <f ca="1">IFERROR(B1009/AVERAGE(OFFSET(B1009,0,0,-计算结果!B$17,1))-1,B1009/AVERAGE(OFFSET(B1009,0,0,-ROW(),1))-1)</f>
        <v>0.29448389449396761</v>
      </c>
      <c r="F1009" s="4" t="str">
        <f ca="1">IF(MONTH(A1009)&lt;&gt;MONTH(A1010),IF(OR(AND(E1009&lt;计算结果!B$18,E1009&gt;计算结果!B$19),E1009&lt;计算结果!B$20),"买","卖"),F1008)</f>
        <v>买</v>
      </c>
      <c r="G1009" s="4" t="str">
        <f t="shared" ca="1" si="48"/>
        <v/>
      </c>
      <c r="H1009" s="3">
        <f ca="1">IF(F1008="买",B1009/B1008-1,计算结果!B$21*(计算结果!B$22*(B1009/B1008-1)+(1-计算结果!B$22)*(K1009/K1008-1-IF(G1009=1,计算结果!B$16,0))))-IF(AND(计算结果!B$21=0,G1009=1),计算结果!B$16,0)</f>
        <v>1.2030623405031138E-2</v>
      </c>
      <c r="I1009" s="2">
        <f t="shared" ca="1" si="49"/>
        <v>8.4487469340259</v>
      </c>
      <c r="J1009" s="3">
        <f ca="1">1-I1009/MAX(I$2:I1009)</f>
        <v>0</v>
      </c>
      <c r="K1009" s="21">
        <v>143.79</v>
      </c>
      <c r="L1009" s="37">
        <v>5.94</v>
      </c>
    </row>
    <row r="1010" spans="1:12" hidden="1" x14ac:dyDescent="0.15">
      <c r="A1010" s="1">
        <v>40603</v>
      </c>
      <c r="B1010" s="16">
        <v>6.9682000000000004</v>
      </c>
      <c r="C1010" s="3">
        <f t="shared" si="47"/>
        <v>4.0634005763688918E-3</v>
      </c>
      <c r="D1010" s="3">
        <f>IFERROR(1-B1010/MAX(B$2:B1010),0)</f>
        <v>0</v>
      </c>
      <c r="E1010" s="3">
        <f ca="1">IFERROR(B1010/AVERAGE(OFFSET(B1010,0,0,-计算结果!B$17,1))-1,B1010/AVERAGE(OFFSET(B1010,0,0,-ROW(),1))-1)</f>
        <v>0.29755991721444564</v>
      </c>
      <c r="F1010" s="4" t="str">
        <f ca="1">IF(MONTH(A1010)&lt;&gt;MONTH(A1011),IF(OR(AND(E1010&lt;计算结果!B$18,E1010&gt;计算结果!B$19),E1010&lt;计算结果!B$20),"买","卖"),F1009)</f>
        <v>买</v>
      </c>
      <c r="G1010" s="4" t="str">
        <f t="shared" ca="1" si="48"/>
        <v/>
      </c>
      <c r="H1010" s="3">
        <f ca="1">IF(F1009="买",B1010/B1009-1,计算结果!B$21*(计算结果!B$22*(B1010/B1009-1)+(1-计算结果!B$22)*(K1010/K1009-1-IF(G1010=1,计算结果!B$16,0))))-IF(AND(计算结果!B$21=0,G1010=1),计算结果!B$16,0)</f>
        <v>4.0634005763688918E-3</v>
      </c>
      <c r="I1010" s="2">
        <f t="shared" ca="1" si="49"/>
        <v>8.4830775771872151</v>
      </c>
      <c r="J1010" s="3">
        <f ca="1">1-I1010/MAX(I$2:I1010)</f>
        <v>0</v>
      </c>
      <c r="K1010" s="21">
        <v>143.82</v>
      </c>
      <c r="L1010" s="37">
        <v>5.9682000000000004</v>
      </c>
    </row>
    <row r="1011" spans="1:12" hidden="1" x14ac:dyDescent="0.15">
      <c r="A1011" s="1">
        <v>40604</v>
      </c>
      <c r="B1011" s="16">
        <v>6.9551999999999996</v>
      </c>
      <c r="C1011" s="3">
        <f t="shared" si="47"/>
        <v>-1.8656180936253985E-3</v>
      </c>
      <c r="D1011" s="3">
        <f>IFERROR(1-B1011/MAX(B$2:B1011),0)</f>
        <v>1.8656180936253985E-3</v>
      </c>
      <c r="E1011" s="3">
        <f ca="1">IFERROR(B1011/AVERAGE(OFFSET(B1011,0,0,-计算结果!B$17,1))-1,B1011/AVERAGE(OFFSET(B1011,0,0,-ROW(),1))-1)</f>
        <v>0.29303939489272945</v>
      </c>
      <c r="F1011" s="4" t="str">
        <f ca="1">IF(MONTH(A1011)&lt;&gt;MONTH(A1012),IF(OR(AND(E1011&lt;计算结果!B$18,E1011&gt;计算结果!B$19),E1011&lt;计算结果!B$20),"买","卖"),F1010)</f>
        <v>买</v>
      </c>
      <c r="G1011" s="4" t="str">
        <f t="shared" ca="1" si="48"/>
        <v/>
      </c>
      <c r="H1011" s="3">
        <f ca="1">IF(F1010="买",B1011/B1010-1,计算结果!B$21*(计算结果!B$22*(B1011/B1010-1)+(1-计算结果!B$22)*(K1011/K1010-1-IF(G1011=1,计算结果!B$16,0))))-IF(AND(计算结果!B$21=0,G1011=1),计算结果!B$16,0)</f>
        <v>-1.8656180936253985E-3</v>
      </c>
      <c r="I1011" s="2">
        <f t="shared" ca="1" si="49"/>
        <v>8.4672513941695868</v>
      </c>
      <c r="J1011" s="3">
        <f ca="1">1-I1011/MAX(I$2:I1011)</f>
        <v>1.8656180936253985E-3</v>
      </c>
      <c r="K1011" s="21">
        <v>143.87</v>
      </c>
      <c r="L1011" s="37">
        <v>5.9551999999999996</v>
      </c>
    </row>
    <row r="1012" spans="1:12" hidden="1" x14ac:dyDescent="0.15">
      <c r="A1012" s="1">
        <v>40605</v>
      </c>
      <c r="B1012" s="16">
        <v>6.9377000000000004</v>
      </c>
      <c r="C1012" s="3">
        <f t="shared" si="47"/>
        <v>-2.5161030595811651E-3</v>
      </c>
      <c r="D1012" s="3">
        <f>IFERROR(1-B1012/MAX(B$2:B1012),0)</f>
        <v>4.3770270658132215E-3</v>
      </c>
      <c r="E1012" s="3">
        <f ca="1">IFERROR(B1012/AVERAGE(OFFSET(B1012,0,0,-计算结果!B$17,1))-1,B1012/AVERAGE(OFFSET(B1012,0,0,-ROW(),1))-1)</f>
        <v>0.28771163405371425</v>
      </c>
      <c r="F1012" s="4" t="str">
        <f ca="1">IF(MONTH(A1012)&lt;&gt;MONTH(A1013),IF(OR(AND(E1012&lt;计算结果!B$18,E1012&gt;计算结果!B$19),E1012&lt;计算结果!B$20),"买","卖"),F1011)</f>
        <v>买</v>
      </c>
      <c r="G1012" s="4" t="str">
        <f t="shared" ca="1" si="48"/>
        <v/>
      </c>
      <c r="H1012" s="3">
        <f ca="1">IF(F1011="买",B1012/B1011-1,计算结果!B$21*(计算结果!B$22*(B1012/B1011-1)+(1-计算结果!B$22)*(K1012/K1011-1-IF(G1012=1,计算结果!B$16,0))))-IF(AND(计算结果!B$21=0,G1012=1),计算结果!B$16,0)</f>
        <v>-2.5161030595811651E-3</v>
      </c>
      <c r="I1012" s="2">
        <f t="shared" ca="1" si="49"/>
        <v>8.445946917030474</v>
      </c>
      <c r="J1012" s="3">
        <f ca="1">1-I1012/MAX(I$2:I1012)</f>
        <v>4.3770270658131105E-3</v>
      </c>
      <c r="K1012" s="21">
        <v>143.91999999999999</v>
      </c>
      <c r="L1012" s="37">
        <v>5.9377000000000004</v>
      </c>
    </row>
    <row r="1013" spans="1:12" hidden="1" x14ac:dyDescent="0.15">
      <c r="A1013" s="1">
        <v>40606</v>
      </c>
      <c r="B1013" s="16">
        <v>7.0007999999999999</v>
      </c>
      <c r="C1013" s="3">
        <f t="shared" si="47"/>
        <v>9.0952332905718247E-3</v>
      </c>
      <c r="D1013" s="3">
        <f>IFERROR(1-B1013/MAX(B$2:B1013),0)</f>
        <v>0</v>
      </c>
      <c r="E1013" s="3">
        <f ca="1">IFERROR(B1013/AVERAGE(OFFSET(B1013,0,0,-计算结果!B$17,1))-1,B1013/AVERAGE(OFFSET(B1013,0,0,-ROW(),1))-1)</f>
        <v>0.29733602928761793</v>
      </c>
      <c r="F1013" s="4" t="str">
        <f ca="1">IF(MONTH(A1013)&lt;&gt;MONTH(A1014),IF(OR(AND(E1013&lt;计算结果!B$18,E1013&gt;计算结果!B$19),E1013&lt;计算结果!B$20),"买","卖"),F1012)</f>
        <v>买</v>
      </c>
      <c r="G1013" s="4" t="str">
        <f t="shared" ca="1" si="48"/>
        <v/>
      </c>
      <c r="H1013" s="3">
        <f ca="1">IF(F1012="买",B1013/B1012-1,计算结果!B$21*(计算结果!B$22*(B1013/B1012-1)+(1-计算结果!B$22)*(K1013/K1012-1-IF(G1013=1,计算结果!B$16,0))))-IF(AND(计算结果!B$21=0,G1013=1),计算结果!B$16,0)</f>
        <v>9.0952332905718247E-3</v>
      </c>
      <c r="I1013" s="2">
        <f t="shared" ca="1" si="49"/>
        <v>8.5227647746006525</v>
      </c>
      <c r="J1013" s="3">
        <f ca="1">1-I1013/MAX(I$2:I1013)</f>
        <v>0</v>
      </c>
      <c r="K1013" s="21">
        <v>143.94999999999999</v>
      </c>
      <c r="L1013" s="37">
        <v>6.0007999999999999</v>
      </c>
    </row>
    <row r="1014" spans="1:12" hidden="1" x14ac:dyDescent="0.15">
      <c r="A1014" s="1">
        <v>40609</v>
      </c>
      <c r="B1014" s="16">
        <v>7.0609999999999999</v>
      </c>
      <c r="C1014" s="3">
        <f t="shared" si="47"/>
        <v>8.599017255170871E-3</v>
      </c>
      <c r="D1014" s="3">
        <f>IFERROR(1-B1014/MAX(B$2:B1014),0)</f>
        <v>0</v>
      </c>
      <c r="E1014" s="3">
        <f ca="1">IFERROR(B1014/AVERAGE(OFFSET(B1014,0,0,-计算结果!B$17,1))-1,B1014/AVERAGE(OFFSET(B1014,0,0,-ROW(),1))-1)</f>
        <v>0.30639157252139482</v>
      </c>
      <c r="F1014" s="4" t="str">
        <f ca="1">IF(MONTH(A1014)&lt;&gt;MONTH(A1015),IF(OR(AND(E1014&lt;计算结果!B$18,E1014&gt;计算结果!B$19),E1014&lt;计算结果!B$20),"买","卖"),F1013)</f>
        <v>买</v>
      </c>
      <c r="G1014" s="4" t="str">
        <f t="shared" ca="1" si="48"/>
        <v/>
      </c>
      <c r="H1014" s="3">
        <f ca="1">IF(F1013="买",B1014/B1013-1,计算结果!B$21*(计算结果!B$22*(B1014/B1013-1)+(1-计算结果!B$22)*(K1014/K1013-1-IF(G1014=1,计算结果!B$16,0))))-IF(AND(计算结果!B$21=0,G1014=1),计算结果!B$16,0)</f>
        <v>8.599017255170871E-3</v>
      </c>
      <c r="I1014" s="2">
        <f t="shared" ca="1" si="49"/>
        <v>8.5960521759592066</v>
      </c>
      <c r="J1014" s="3">
        <f ca="1">1-I1014/MAX(I$2:I1014)</f>
        <v>0</v>
      </c>
      <c r="K1014" s="21">
        <v>144.03</v>
      </c>
      <c r="L1014" s="37">
        <v>6.0609999999999999</v>
      </c>
    </row>
    <row r="1015" spans="1:12" hidden="1" x14ac:dyDescent="0.15">
      <c r="A1015" s="1">
        <v>40610</v>
      </c>
      <c r="B1015" s="16">
        <v>7.1429</v>
      </c>
      <c r="C1015" s="3">
        <f t="shared" si="47"/>
        <v>1.1598923665203209E-2</v>
      </c>
      <c r="D1015" s="3">
        <f>IFERROR(1-B1015/MAX(B$2:B1015),0)</f>
        <v>0</v>
      </c>
      <c r="E1015" s="3">
        <f ca="1">IFERROR(B1015/AVERAGE(OFFSET(B1015,0,0,-计算结果!B$17,1))-1,B1015/AVERAGE(OFFSET(B1015,0,0,-ROW(),1))-1)</f>
        <v>0.31919823833565375</v>
      </c>
      <c r="F1015" s="4" t="str">
        <f ca="1">IF(MONTH(A1015)&lt;&gt;MONTH(A1016),IF(OR(AND(E1015&lt;计算结果!B$18,E1015&gt;计算结果!B$19),E1015&lt;计算结果!B$20),"买","卖"),F1014)</f>
        <v>买</v>
      </c>
      <c r="G1015" s="4" t="str">
        <f t="shared" ca="1" si="48"/>
        <v/>
      </c>
      <c r="H1015" s="3">
        <f ca="1">IF(F1014="买",B1015/B1014-1,计算结果!B$21*(计算结果!B$22*(B1015/B1014-1)+(1-计算结果!B$22)*(K1015/K1014-1-IF(G1015=1,计算结果!B$16,0))))-IF(AND(计算结果!B$21=0,G1015=1),计算结果!B$16,0)</f>
        <v>1.1598923665203209E-2</v>
      </c>
      <c r="I1015" s="2">
        <f t="shared" ca="1" si="49"/>
        <v>8.6957571289702607</v>
      </c>
      <c r="J1015" s="3">
        <f ca="1">1-I1015/MAX(I$2:I1015)</f>
        <v>0</v>
      </c>
      <c r="K1015" s="21">
        <v>144.04</v>
      </c>
      <c r="L1015" s="37">
        <v>6.1429</v>
      </c>
    </row>
    <row r="1016" spans="1:12" hidden="1" x14ac:dyDescent="0.15">
      <c r="A1016" s="1">
        <v>40611</v>
      </c>
      <c r="B1016" s="16">
        <v>7.1555</v>
      </c>
      <c r="C1016" s="3">
        <f t="shared" si="47"/>
        <v>1.7639894160634828E-3</v>
      </c>
      <c r="D1016" s="3">
        <f>IFERROR(1-B1016/MAX(B$2:B1016),0)</f>
        <v>0</v>
      </c>
      <c r="E1016" s="3">
        <f ca="1">IFERROR(B1016/AVERAGE(OFFSET(B1016,0,0,-计算结果!B$17,1))-1,B1016/AVERAGE(OFFSET(B1016,0,0,-ROW(),1))-1)</f>
        <v>0.31925727696901762</v>
      </c>
      <c r="F1016" s="4" t="str">
        <f ca="1">IF(MONTH(A1016)&lt;&gt;MONTH(A1017),IF(OR(AND(E1016&lt;计算结果!B$18,E1016&gt;计算结果!B$19),E1016&lt;计算结果!B$20),"买","卖"),F1015)</f>
        <v>买</v>
      </c>
      <c r="G1016" s="4" t="str">
        <f t="shared" ca="1" si="48"/>
        <v/>
      </c>
      <c r="H1016" s="3">
        <f ca="1">IF(F1015="买",B1016/B1015-1,计算结果!B$21*(计算结果!B$22*(B1016/B1015-1)+(1-计算结果!B$22)*(K1016/K1015-1-IF(G1016=1,计算结果!B$16,0))))-IF(AND(计算结果!B$21=0,G1016=1),计算结果!B$16,0)</f>
        <v>1.7639894160634828E-3</v>
      </c>
      <c r="I1016" s="2">
        <f t="shared" ca="1" si="49"/>
        <v>8.7110963525104221</v>
      </c>
      <c r="J1016" s="3">
        <f ca="1">1-I1016/MAX(I$2:I1016)</f>
        <v>0</v>
      </c>
      <c r="K1016" s="21">
        <v>144.06</v>
      </c>
      <c r="L1016" s="37">
        <v>6.1555</v>
      </c>
    </row>
    <row r="1017" spans="1:12" hidden="1" x14ac:dyDescent="0.15">
      <c r="A1017" s="1">
        <v>40612</v>
      </c>
      <c r="B1017" s="16">
        <v>7.1746999999999996</v>
      </c>
      <c r="C1017" s="3">
        <f t="shared" si="47"/>
        <v>2.6832506463558836E-3</v>
      </c>
      <c r="D1017" s="3">
        <f>IFERROR(1-B1017/MAX(B$2:B1017),0)</f>
        <v>0</v>
      </c>
      <c r="E1017" s="3">
        <f ca="1">IFERROR(B1017/AVERAGE(OFFSET(B1017,0,0,-计算结果!B$17,1))-1,B1017/AVERAGE(OFFSET(B1017,0,0,-ROW(),1))-1)</f>
        <v>0.32040359519235118</v>
      </c>
      <c r="F1017" s="4" t="str">
        <f ca="1">IF(MONTH(A1017)&lt;&gt;MONTH(A1018),IF(OR(AND(E1017&lt;计算结果!B$18,E1017&gt;计算结果!B$19),E1017&lt;计算结果!B$20),"买","卖"),F1016)</f>
        <v>买</v>
      </c>
      <c r="G1017" s="4" t="str">
        <f t="shared" ca="1" si="48"/>
        <v/>
      </c>
      <c r="H1017" s="3">
        <f ca="1">IF(F1016="买",B1017/B1016-1,计算结果!B$21*(计算结果!B$22*(B1017/B1016-1)+(1-计算结果!B$22)*(K1017/K1016-1-IF(G1017=1,计算结果!B$16,0))))-IF(AND(计算结果!B$21=0,G1017=1),计算结果!B$16,0)</f>
        <v>2.6832506463558836E-3</v>
      </c>
      <c r="I1017" s="2">
        <f t="shared" ca="1" si="49"/>
        <v>8.7344704074287645</v>
      </c>
      <c r="J1017" s="3">
        <f ca="1">1-I1017/MAX(I$2:I1017)</f>
        <v>0</v>
      </c>
      <c r="K1017" s="21">
        <v>144.07</v>
      </c>
      <c r="L1017" s="37">
        <v>6.1746999999999996</v>
      </c>
    </row>
    <row r="1018" spans="1:12" hidden="1" x14ac:dyDescent="0.15">
      <c r="A1018" s="1">
        <v>40613</v>
      </c>
      <c r="B1018" s="16">
        <v>7.3392999999999997</v>
      </c>
      <c r="C1018" s="3">
        <f t="shared" si="47"/>
        <v>2.2941725786443934E-2</v>
      </c>
      <c r="D1018" s="3">
        <f>IFERROR(1-B1018/MAX(B$2:B1018),0)</f>
        <v>0</v>
      </c>
      <c r="E1018" s="3">
        <f ca="1">IFERROR(B1018/AVERAGE(OFFSET(B1018,0,0,-计算结果!B$17,1))-1,B1018/AVERAGE(OFFSET(B1018,0,0,-ROW(),1))-1)</f>
        <v>0.34803230960271803</v>
      </c>
      <c r="F1018" s="4" t="str">
        <f ca="1">IF(MONTH(A1018)&lt;&gt;MONTH(A1019),IF(OR(AND(E1018&lt;计算结果!B$18,E1018&gt;计算结果!B$19),E1018&lt;计算结果!B$20),"买","卖"),F1017)</f>
        <v>买</v>
      </c>
      <c r="G1018" s="4" t="str">
        <f t="shared" ca="1" si="48"/>
        <v/>
      </c>
      <c r="H1018" s="3">
        <f ca="1">IF(F1017="买",B1018/B1017-1,计算结果!B$21*(计算结果!B$22*(B1018/B1017-1)+(1-计算结果!B$22)*(K1018/K1017-1-IF(G1018=1,计算结果!B$16,0))))-IF(AND(计算结果!B$21=0,G1018=1),计算结果!B$16,0)</f>
        <v>2.2941725786443934E-2</v>
      </c>
      <c r="I1018" s="2">
        <f t="shared" ca="1" si="49"/>
        <v>8.9348542324058045</v>
      </c>
      <c r="J1018" s="3">
        <f ca="1">1-I1018/MAX(I$2:I1018)</f>
        <v>0</v>
      </c>
      <c r="K1018" s="21">
        <v>144.08000000000001</v>
      </c>
      <c r="L1018" s="37">
        <v>6.3392999999999997</v>
      </c>
    </row>
    <row r="1019" spans="1:12" hidden="1" x14ac:dyDescent="0.15">
      <c r="A1019" s="1">
        <v>40616</v>
      </c>
      <c r="B1019" s="16">
        <v>7.4943999999999997</v>
      </c>
      <c r="C1019" s="3">
        <f t="shared" si="47"/>
        <v>2.1132805580913683E-2</v>
      </c>
      <c r="D1019" s="3">
        <f>IFERROR(1-B1019/MAX(B$2:B1019),0)</f>
        <v>0</v>
      </c>
      <c r="E1019" s="3">
        <f ca="1">IFERROR(B1019/AVERAGE(OFFSET(B1019,0,0,-计算结果!B$17,1))-1,B1019/AVERAGE(OFFSET(B1019,0,0,-ROW(),1))-1)</f>
        <v>0.37354372785711876</v>
      </c>
      <c r="F1019" s="4" t="str">
        <f ca="1">IF(MONTH(A1019)&lt;&gt;MONTH(A1020),IF(OR(AND(E1019&lt;计算结果!B$18,E1019&gt;计算结果!B$19),E1019&lt;计算结果!B$20),"买","卖"),F1018)</f>
        <v>买</v>
      </c>
      <c r="G1019" s="4" t="str">
        <f t="shared" ca="1" si="48"/>
        <v/>
      </c>
      <c r="H1019" s="3">
        <f ca="1">IF(F1018="买",B1019/B1018-1,计算结果!B$21*(计算结果!B$22*(B1019/B1018-1)+(1-计算结果!B$22)*(K1019/K1018-1-IF(G1019=1,计算结果!B$16,0))))-IF(AND(计算结果!B$21=0,G1019=1),计算结果!B$16,0)</f>
        <v>2.1132805580913683E-2</v>
      </c>
      <c r="I1019" s="2">
        <f t="shared" ca="1" si="49"/>
        <v>9.1236727697930409</v>
      </c>
      <c r="J1019" s="3">
        <f ca="1">1-I1019/MAX(I$2:I1019)</f>
        <v>0</v>
      </c>
      <c r="K1019" s="21">
        <v>144.16</v>
      </c>
      <c r="L1019" s="37">
        <v>6.4943999999999997</v>
      </c>
    </row>
    <row r="1020" spans="1:12" hidden="1" x14ac:dyDescent="0.15">
      <c r="A1020" s="1">
        <v>40617</v>
      </c>
      <c r="B1020" s="16">
        <v>7.4164000000000003</v>
      </c>
      <c r="C1020" s="3">
        <f t="shared" si="47"/>
        <v>-1.0407771135781285E-2</v>
      </c>
      <c r="D1020" s="3">
        <f>IFERROR(1-B1020/MAX(B$2:B1020),0)</f>
        <v>1.0407771135781285E-2</v>
      </c>
      <c r="E1020" s="3">
        <f ca="1">IFERROR(B1020/AVERAGE(OFFSET(B1020,0,0,-计算结果!B$17,1))-1,B1020/AVERAGE(OFFSET(B1020,0,0,-ROW(),1))-1)</f>
        <v>0.35633121600329276</v>
      </c>
      <c r="F1020" s="4" t="str">
        <f ca="1">IF(MONTH(A1020)&lt;&gt;MONTH(A1021),IF(OR(AND(E1020&lt;计算结果!B$18,E1020&gt;计算结果!B$19),E1020&lt;计算结果!B$20),"买","卖"),F1019)</f>
        <v>买</v>
      </c>
      <c r="G1020" s="4" t="str">
        <f t="shared" ca="1" si="48"/>
        <v/>
      </c>
      <c r="H1020" s="3">
        <f ca="1">IF(F1019="买",B1020/B1019-1,计算结果!B$21*(计算结果!B$22*(B1020/B1019-1)+(1-计算结果!B$22)*(K1020/K1019-1-IF(G1020=1,计算结果!B$16,0))))-IF(AND(计算结果!B$21=0,G1020=1),计算结果!B$16,0)</f>
        <v>-1.0407771135781285E-2</v>
      </c>
      <c r="I1020" s="2">
        <f t="shared" ca="1" si="49"/>
        <v>9.0287156716872747</v>
      </c>
      <c r="J1020" s="3">
        <f ca="1">1-I1020/MAX(I$2:I1020)</f>
        <v>1.0407771135781285E-2</v>
      </c>
      <c r="K1020" s="21">
        <v>144.21</v>
      </c>
      <c r="L1020" s="37">
        <v>6.4164000000000003</v>
      </c>
    </row>
    <row r="1021" spans="1:12" hidden="1" x14ac:dyDescent="0.15">
      <c r="A1021" s="1">
        <v>40618</v>
      </c>
      <c r="B1021" s="16">
        <v>7.5416999999999996</v>
      </c>
      <c r="C1021" s="3">
        <f t="shared" si="47"/>
        <v>1.6894989482767908E-2</v>
      </c>
      <c r="D1021" s="3">
        <f>IFERROR(1-B1021/MAX(B$2:B1021),0)</f>
        <v>0</v>
      </c>
      <c r="E1021" s="3">
        <f ca="1">IFERROR(B1021/AVERAGE(OFFSET(B1021,0,0,-计算结果!B$17,1))-1,B1021/AVERAGE(OFFSET(B1021,0,0,-ROW(),1))-1)</f>
        <v>0.37617668077316191</v>
      </c>
      <c r="F1021" s="4" t="str">
        <f ca="1">IF(MONTH(A1021)&lt;&gt;MONTH(A1022),IF(OR(AND(E1021&lt;计算结果!B$18,E1021&gt;计算结果!B$19),E1021&lt;计算结果!B$20),"买","卖"),F1020)</f>
        <v>买</v>
      </c>
      <c r="G1021" s="4" t="str">
        <f t="shared" ca="1" si="48"/>
        <v/>
      </c>
      <c r="H1021" s="3">
        <f ca="1">IF(F1020="买",B1021/B1020-1,计算结果!B$21*(计算结果!B$22*(B1021/B1020-1)+(1-计算结果!B$22)*(K1021/K1020-1-IF(G1021=1,计算结果!B$16,0))))-IF(AND(计算结果!B$21=0,G1021=1),计算结果!B$16,0)</f>
        <v>1.6894989482767908E-2</v>
      </c>
      <c r="I1021" s="2">
        <f t="shared" ca="1" si="49"/>
        <v>9.1812557280033325</v>
      </c>
      <c r="J1021" s="3">
        <f ca="1">1-I1021/MAX(I$2:I1021)</f>
        <v>0</v>
      </c>
      <c r="K1021" s="21">
        <v>144.24</v>
      </c>
      <c r="L1021" s="37">
        <v>6.5416999999999996</v>
      </c>
    </row>
    <row r="1022" spans="1:12" hidden="1" x14ac:dyDescent="0.15">
      <c r="A1022" s="1">
        <v>40619</v>
      </c>
      <c r="B1022" s="16">
        <v>7.4089</v>
      </c>
      <c r="C1022" s="3">
        <f t="shared" si="47"/>
        <v>-1.7608761950223317E-2</v>
      </c>
      <c r="D1022" s="3">
        <f>IFERROR(1-B1022/MAX(B$2:B1022),0)</f>
        <v>1.7608761950223317E-2</v>
      </c>
      <c r="E1022" s="3">
        <f ca="1">IFERROR(B1022/AVERAGE(OFFSET(B1022,0,0,-计算结果!B$17,1))-1,B1022/AVERAGE(OFFSET(B1022,0,0,-ROW(),1))-1)</f>
        <v>0.34910892783836012</v>
      </c>
      <c r="F1022" s="4" t="str">
        <f ca="1">IF(MONTH(A1022)&lt;&gt;MONTH(A1023),IF(OR(AND(E1022&lt;计算结果!B$18,E1022&gt;计算结果!B$19),E1022&lt;计算结果!B$20),"买","卖"),F1021)</f>
        <v>买</v>
      </c>
      <c r="G1022" s="4" t="str">
        <f t="shared" ca="1" si="48"/>
        <v/>
      </c>
      <c r="H1022" s="3">
        <f ca="1">IF(F1021="买",B1022/B1021-1,计算结果!B$21*(计算结果!B$22*(B1022/B1021-1)+(1-计算结果!B$22)*(K1022/K1021-1-IF(G1022=1,计算结果!B$16,0))))-IF(AND(计算结果!B$21=0,G1022=1),计算结果!B$16,0)</f>
        <v>-1.7608761950223317E-2</v>
      </c>
      <c r="I1022" s="2">
        <f t="shared" ca="1" si="49"/>
        <v>9.019585181484798</v>
      </c>
      <c r="J1022" s="3">
        <f ca="1">1-I1022/MAX(I$2:I1022)</f>
        <v>1.7608761950223206E-2</v>
      </c>
      <c r="K1022" s="21">
        <v>144.31</v>
      </c>
      <c r="L1022" s="37">
        <v>6.4089</v>
      </c>
    </row>
    <row r="1023" spans="1:12" hidden="1" x14ac:dyDescent="0.15">
      <c r="A1023" s="1">
        <v>40620</v>
      </c>
      <c r="B1023" s="16">
        <v>7.4821</v>
      </c>
      <c r="C1023" s="3">
        <f t="shared" si="47"/>
        <v>9.8800091781505728E-3</v>
      </c>
      <c r="D1023" s="3">
        <f>IFERROR(1-B1023/MAX(B$2:B1023),0)</f>
        <v>7.9027275017568011E-3</v>
      </c>
      <c r="E1023" s="3">
        <f ca="1">IFERROR(B1023/AVERAGE(OFFSET(B1023,0,0,-计算结果!B$17,1))-1,B1023/AVERAGE(OFFSET(B1023,0,0,-ROW(),1))-1)</f>
        <v>0.35956095464516236</v>
      </c>
      <c r="F1023" s="4" t="str">
        <f ca="1">IF(MONTH(A1023)&lt;&gt;MONTH(A1024),IF(OR(AND(E1023&lt;计算结果!B$18,E1023&gt;计算结果!B$19),E1023&lt;计算结果!B$20),"买","卖"),F1022)</f>
        <v>买</v>
      </c>
      <c r="G1023" s="4" t="str">
        <f t="shared" ca="1" si="48"/>
        <v/>
      </c>
      <c r="H1023" s="3">
        <f ca="1">IF(F1022="买",B1023/B1022-1,计算结果!B$21*(计算结果!B$22*(B1023/B1022-1)+(1-计算结果!B$22)*(K1023/K1022-1-IF(G1023=1,计算结果!B$16,0))))-IF(AND(计算结果!B$21=0,G1023=1),计算结果!B$16,0)</f>
        <v>9.8800091781505728E-3</v>
      </c>
      <c r="I1023" s="2">
        <f t="shared" ca="1" si="49"/>
        <v>9.1086987658609786</v>
      </c>
      <c r="J1023" s="3">
        <f ca="1">1-I1023/MAX(I$2:I1023)</f>
        <v>7.9027275017568011E-3</v>
      </c>
      <c r="K1023" s="21">
        <v>144.31</v>
      </c>
      <c r="L1023" s="37">
        <v>6.4821</v>
      </c>
    </row>
    <row r="1024" spans="1:12" hidden="1" x14ac:dyDescent="0.15">
      <c r="A1024" s="1">
        <v>40623</v>
      </c>
      <c r="B1024" s="16">
        <v>7.4922000000000004</v>
      </c>
      <c r="C1024" s="3">
        <f t="shared" si="47"/>
        <v>1.3498884003155798E-3</v>
      </c>
      <c r="D1024" s="3">
        <f>IFERROR(1-B1024/MAX(B$2:B1024),0)</f>
        <v>6.563506901626881E-3</v>
      </c>
      <c r="E1024" s="3">
        <f ca="1">IFERROR(B1024/AVERAGE(OFFSET(B1024,0,0,-计算结果!B$17,1))-1,B1024/AVERAGE(OFFSET(B1024,0,0,-ROW(),1))-1)</f>
        <v>0.3585665196879908</v>
      </c>
      <c r="F1024" s="4" t="str">
        <f ca="1">IF(MONTH(A1024)&lt;&gt;MONTH(A1025),IF(OR(AND(E1024&lt;计算结果!B$18,E1024&gt;计算结果!B$19),E1024&lt;计算结果!B$20),"买","卖"),F1023)</f>
        <v>买</v>
      </c>
      <c r="G1024" s="4" t="str">
        <f t="shared" ca="1" si="48"/>
        <v/>
      </c>
      <c r="H1024" s="3">
        <f ca="1">IF(F1023="买",B1024/B1023-1,计算结果!B$21*(计算结果!B$22*(B1024/B1023-1)+(1-计算结果!B$22)*(K1024/K1023-1-IF(G1024=1,计算结果!B$16,0))))-IF(AND(计算结果!B$21=0,G1024=1),计算结果!B$16,0)</f>
        <v>1.3498884003155798E-3</v>
      </c>
      <c r="I1024" s="2">
        <f t="shared" ca="1" si="49"/>
        <v>9.1209944926669824</v>
      </c>
      <c r="J1024" s="3">
        <f ca="1">1-I1024/MAX(I$2:I1024)</f>
        <v>6.56350690162677E-3</v>
      </c>
      <c r="K1024" s="21">
        <v>144.41999999999999</v>
      </c>
      <c r="L1024" s="37">
        <v>6.4922000000000004</v>
      </c>
    </row>
    <row r="1025" spans="1:12" hidden="1" x14ac:dyDescent="0.15">
      <c r="A1025" s="1">
        <v>40624</v>
      </c>
      <c r="B1025" s="16">
        <v>7.4730999999999996</v>
      </c>
      <c r="C1025" s="3">
        <f t="shared" si="47"/>
        <v>-2.5493179573423674E-3</v>
      </c>
      <c r="D1025" s="3">
        <f>IFERROR(1-B1025/MAX(B$2:B1025),0)</f>
        <v>9.0960923929618298E-3</v>
      </c>
      <c r="E1025" s="3">
        <f ca="1">IFERROR(B1025/AVERAGE(OFFSET(B1025,0,0,-计算结果!B$17,1))-1,B1025/AVERAGE(OFFSET(B1025,0,0,-ROW(),1))-1)</f>
        <v>0.35237798543008214</v>
      </c>
      <c r="F1025" s="4" t="str">
        <f ca="1">IF(MONTH(A1025)&lt;&gt;MONTH(A1026),IF(OR(AND(E1025&lt;计算结果!B$18,E1025&gt;计算结果!B$19),E1025&lt;计算结果!B$20),"买","卖"),F1024)</f>
        <v>买</v>
      </c>
      <c r="G1025" s="4" t="str">
        <f t="shared" ca="1" si="48"/>
        <v/>
      </c>
      <c r="H1025" s="3">
        <f ca="1">IF(F1024="买",B1025/B1024-1,计算结果!B$21*(计算结果!B$22*(B1025/B1024-1)+(1-计算结果!B$22)*(K1025/K1024-1-IF(G1025=1,计算结果!B$16,0))))-IF(AND(计算结果!B$21=0,G1025=1),计算结果!B$16,0)</f>
        <v>-2.5493179573423674E-3</v>
      </c>
      <c r="I1025" s="2">
        <f t="shared" ca="1" si="49"/>
        <v>9.0977421776180059</v>
      </c>
      <c r="J1025" s="3">
        <f ca="1">1-I1025/MAX(I$2:I1025)</f>
        <v>9.0960923929616078E-3</v>
      </c>
      <c r="K1025" s="21">
        <v>144.5</v>
      </c>
      <c r="L1025" s="37">
        <v>6.4730999999999996</v>
      </c>
    </row>
    <row r="1026" spans="1:12" hidden="1" x14ac:dyDescent="0.15">
      <c r="A1026" s="1">
        <v>40625</v>
      </c>
      <c r="B1026" s="16">
        <v>7.5465</v>
      </c>
      <c r="C1026" s="3">
        <f t="shared" si="47"/>
        <v>9.8218945283752301E-3</v>
      </c>
      <c r="D1026" s="3">
        <f>IFERROR(1-B1026/MAX(B$2:B1026),0)</f>
        <v>0</v>
      </c>
      <c r="E1026" s="3">
        <f ca="1">IFERROR(B1026/AVERAGE(OFFSET(B1026,0,0,-计算结果!B$17,1))-1,B1026/AVERAGE(OFFSET(B1026,0,0,-ROW(),1))-1)</f>
        <v>0.36289544890825209</v>
      </c>
      <c r="F1026" s="4" t="str">
        <f ca="1">IF(MONTH(A1026)&lt;&gt;MONTH(A1027),IF(OR(AND(E1026&lt;计算结果!B$18,E1026&gt;计算结果!B$19),E1026&lt;计算结果!B$20),"买","卖"),F1025)</f>
        <v>买</v>
      </c>
      <c r="G1026" s="4" t="str">
        <f t="shared" ca="1" si="48"/>
        <v/>
      </c>
      <c r="H1026" s="3">
        <f ca="1">IF(F1025="买",B1026/B1025-1,计算结果!B$21*(计算结果!B$22*(B1026/B1025-1)+(1-计算结果!B$22)*(K1026/K1025-1-IF(G1026=1,计算结果!B$16,0))))-IF(AND(计算结果!B$21=0,G1026=1),计算结果!B$16,0)</f>
        <v>9.8218945283752301E-3</v>
      </c>
      <c r="I1026" s="2">
        <f t="shared" ca="1" si="49"/>
        <v>9.1870992417329216</v>
      </c>
      <c r="J1026" s="3">
        <f ca="1">1-I1026/MAX(I$2:I1026)</f>
        <v>0</v>
      </c>
      <c r="K1026" s="21">
        <v>144.53</v>
      </c>
      <c r="L1026" s="37">
        <v>6.5465</v>
      </c>
    </row>
    <row r="1027" spans="1:12" hidden="1" x14ac:dyDescent="0.15">
      <c r="A1027" s="1">
        <v>40626</v>
      </c>
      <c r="B1027" s="16">
        <v>7.5393999999999997</v>
      </c>
      <c r="C1027" s="3">
        <f t="shared" si="47"/>
        <v>-9.4083349897311486E-4</v>
      </c>
      <c r="D1027" s="3">
        <f>IFERROR(1-B1027/MAX(B$2:B1027),0)</f>
        <v>9.4083349897311486E-4</v>
      </c>
      <c r="E1027" s="3">
        <f ca="1">IFERROR(B1027/AVERAGE(OFFSET(B1027,0,0,-计算结果!B$17,1))-1,B1027/AVERAGE(OFFSET(B1027,0,0,-ROW(),1))-1)</f>
        <v>0.35884400286769824</v>
      </c>
      <c r="F1027" s="4" t="str">
        <f ca="1">IF(MONTH(A1027)&lt;&gt;MONTH(A1028),IF(OR(AND(E1027&lt;计算结果!B$18,E1027&gt;计算结果!B$19),E1027&lt;计算结果!B$20),"买","卖"),F1026)</f>
        <v>买</v>
      </c>
      <c r="G1027" s="4" t="str">
        <f t="shared" ca="1" si="48"/>
        <v/>
      </c>
      <c r="H1027" s="3">
        <f ca="1">IF(F1026="买",B1027/B1026-1,计算结果!B$21*(计算结果!B$22*(B1027/B1026-1)+(1-计算结果!B$22)*(K1027/K1026-1-IF(G1027=1,计算结果!B$16,0))))-IF(AND(计算结果!B$21=0,G1027=1),计算结果!B$16,0)</f>
        <v>-9.4083349897311486E-4</v>
      </c>
      <c r="I1027" s="2">
        <f t="shared" ca="1" si="49"/>
        <v>9.1784557110079081</v>
      </c>
      <c r="J1027" s="3">
        <f ca="1">1-I1027/MAX(I$2:I1027)</f>
        <v>9.4083349897322588E-4</v>
      </c>
      <c r="K1027" s="21">
        <v>144.56</v>
      </c>
      <c r="L1027" s="37">
        <v>6.5393999999999997</v>
      </c>
    </row>
    <row r="1028" spans="1:12" hidden="1" x14ac:dyDescent="0.15">
      <c r="A1028" s="1">
        <v>40627</v>
      </c>
      <c r="B1028" s="16">
        <v>7.5831</v>
      </c>
      <c r="C1028" s="3">
        <f t="shared" ref="C1028:C1091" si="50">IFERROR(B1028/B1027-1,0)</f>
        <v>5.7962172056131855E-3</v>
      </c>
      <c r="D1028" s="3">
        <f>IFERROR(1-B1028/MAX(B$2:B1028),0)</f>
        <v>0</v>
      </c>
      <c r="E1028" s="3">
        <f ca="1">IFERROR(B1028/AVERAGE(OFFSET(B1028,0,0,-计算结果!B$17,1))-1,B1028/AVERAGE(OFFSET(B1028,0,0,-ROW(),1))-1)</f>
        <v>0.36385173439650731</v>
      </c>
      <c r="F1028" s="4" t="str">
        <f ca="1">IF(MONTH(A1028)&lt;&gt;MONTH(A1029),IF(OR(AND(E1028&lt;计算结果!B$18,E1028&gt;计算结果!B$19),E1028&lt;计算结果!B$20),"买","卖"),F1027)</f>
        <v>买</v>
      </c>
      <c r="G1028" s="4" t="str">
        <f t="shared" ca="1" si="48"/>
        <v/>
      </c>
      <c r="H1028" s="3">
        <f ca="1">IF(F1027="买",B1028/B1027-1,计算结果!B$21*(计算结果!B$22*(B1028/B1027-1)+(1-计算结果!B$22)*(K1028/K1027-1-IF(G1028=1,计算结果!B$16,0))))-IF(AND(计算结果!B$21=0,G1028=1),计算结果!B$16,0)</f>
        <v>5.7962172056131855E-3</v>
      </c>
      <c r="I1028" s="2">
        <f t="shared" ca="1" si="49"/>
        <v>9.231656033921011</v>
      </c>
      <c r="J1028" s="3">
        <f ca="1">1-I1028/MAX(I$2:I1028)</f>
        <v>0</v>
      </c>
      <c r="K1028" s="21">
        <v>144.59</v>
      </c>
      <c r="L1028" s="37">
        <v>6.5831</v>
      </c>
    </row>
    <row r="1029" spans="1:12" hidden="1" x14ac:dyDescent="0.15">
      <c r="A1029" s="1">
        <v>40630</v>
      </c>
      <c r="B1029" s="16">
        <v>7.5909000000000004</v>
      </c>
      <c r="C1029" s="3">
        <f t="shared" si="50"/>
        <v>1.0286030778969835E-3</v>
      </c>
      <c r="D1029" s="3">
        <f>IFERROR(1-B1029/MAX(B$2:B1029),0)</f>
        <v>0</v>
      </c>
      <c r="E1029" s="3">
        <f ca="1">IFERROR(B1029/AVERAGE(OFFSET(B1029,0,0,-计算结果!B$17,1))-1,B1029/AVERAGE(OFFSET(B1029,0,0,-ROW(),1))-1)</f>
        <v>0.36241363445976083</v>
      </c>
      <c r="F1029" s="4" t="str">
        <f ca="1">IF(MONTH(A1029)&lt;&gt;MONTH(A1030),IF(OR(AND(E1029&lt;计算结果!B$18,E1029&gt;计算结果!B$19),E1029&lt;计算结果!B$20),"买","卖"),F1028)</f>
        <v>买</v>
      </c>
      <c r="G1029" s="4" t="str">
        <f t="shared" ca="1" si="48"/>
        <v/>
      </c>
      <c r="H1029" s="3">
        <f ca="1">IF(F1028="买",B1029/B1028-1,计算结果!B$21*(计算结果!B$22*(B1029/B1028-1)+(1-计算结果!B$22)*(K1029/K1028-1-IF(G1029=1,计算结果!B$16,0))))-IF(AND(计算结果!B$21=0,G1029=1),计算结果!B$16,0)</f>
        <v>1.0286030778969835E-3</v>
      </c>
      <c r="I1029" s="2">
        <f t="shared" ca="1" si="49"/>
        <v>9.2411517437315887</v>
      </c>
      <c r="J1029" s="3">
        <f ca="1">1-I1029/MAX(I$2:I1029)</f>
        <v>0</v>
      </c>
      <c r="K1029" s="21">
        <v>144.69</v>
      </c>
      <c r="L1029" s="37">
        <v>6.5909000000000004</v>
      </c>
    </row>
    <row r="1030" spans="1:12" hidden="1" x14ac:dyDescent="0.15">
      <c r="A1030" s="1">
        <v>40631</v>
      </c>
      <c r="B1030" s="16">
        <v>7.5610999999999997</v>
      </c>
      <c r="C1030" s="3">
        <f t="shared" si="50"/>
        <v>-3.9257532044949528E-3</v>
      </c>
      <c r="D1030" s="3">
        <f>IFERROR(1-B1030/MAX(B$2:B1030),0)</f>
        <v>3.9257532044949528E-3</v>
      </c>
      <c r="E1030" s="3">
        <f ca="1">IFERROR(B1030/AVERAGE(OFFSET(B1030,0,0,-计算结果!B$17,1))-1,B1030/AVERAGE(OFFSET(B1030,0,0,-ROW(),1))-1)</f>
        <v>0.35432505985342821</v>
      </c>
      <c r="F1030" s="4" t="str">
        <f ca="1">IF(MONTH(A1030)&lt;&gt;MONTH(A1031),IF(OR(AND(E1030&lt;计算结果!B$18,E1030&gt;计算结果!B$19),E1030&lt;计算结果!B$20),"买","卖"),F1029)</f>
        <v>买</v>
      </c>
      <c r="G1030" s="4" t="str">
        <f t="shared" ca="1" si="48"/>
        <v/>
      </c>
      <c r="H1030" s="3">
        <f ca="1">IF(F1029="买",B1030/B1029-1,计算结果!B$21*(计算结果!B$22*(B1030/B1029-1)+(1-计算结果!B$22)*(K1030/K1029-1-IF(G1030=1,计算结果!B$16,0))))-IF(AND(计算结果!B$21=0,G1030=1),计算结果!B$16,0)</f>
        <v>-3.9257532044949528E-3</v>
      </c>
      <c r="I1030" s="2">
        <f t="shared" ca="1" si="49"/>
        <v>9.2048732626604099</v>
      </c>
      <c r="J1030" s="3">
        <f ca="1">1-I1030/MAX(I$2:I1030)</f>
        <v>3.9257532044949528E-3</v>
      </c>
      <c r="K1030" s="21">
        <v>144.66</v>
      </c>
      <c r="L1030" s="37">
        <v>6.5610999999999997</v>
      </c>
    </row>
    <row r="1031" spans="1:12" hidden="1" x14ac:dyDescent="0.15">
      <c r="A1031" s="1">
        <v>40632</v>
      </c>
      <c r="B1031" s="16">
        <v>7.5488999999999997</v>
      </c>
      <c r="C1031" s="3">
        <f t="shared" si="50"/>
        <v>-1.6135218420599839E-3</v>
      </c>
      <c r="D1031" s="3">
        <f>IFERROR(1-B1031/MAX(B$2:B1031),0)</f>
        <v>5.5329407580130274E-3</v>
      </c>
      <c r="E1031" s="3">
        <f ca="1">IFERROR(B1031/AVERAGE(OFFSET(B1031,0,0,-计算结果!B$17,1))-1,B1031/AVERAGE(OFFSET(B1031,0,0,-ROW(),1))-1)</f>
        <v>0.349375800408666</v>
      </c>
      <c r="F1031" s="4" t="str">
        <f ca="1">IF(MONTH(A1031)&lt;&gt;MONTH(A1032),IF(OR(AND(E1031&lt;计算结果!B$18,E1031&gt;计算结果!B$19),E1031&lt;计算结果!B$20),"买","卖"),F1030)</f>
        <v>买</v>
      </c>
      <c r="G1031" s="4" t="str">
        <f t="shared" ca="1" si="48"/>
        <v/>
      </c>
      <c r="H1031" s="3">
        <f ca="1">IF(F1030="买",B1031/B1030-1,计算结果!B$21*(计算结果!B$22*(B1031/B1030-1)+(1-计算结果!B$22)*(K1031/K1030-1-IF(G1031=1,计算结果!B$16,0))))-IF(AND(计算结果!B$21=0,G1031=1),计算结果!B$16,0)</f>
        <v>-1.6135218420599839E-3</v>
      </c>
      <c r="I1031" s="2">
        <f t="shared" ca="1" si="49"/>
        <v>9.1900209985977135</v>
      </c>
      <c r="J1031" s="3">
        <f ca="1">1-I1031/MAX(I$2:I1031)</f>
        <v>5.5329407580130274E-3</v>
      </c>
      <c r="K1031" s="21">
        <v>144.71</v>
      </c>
      <c r="L1031" s="37">
        <v>6.5488999999999997</v>
      </c>
    </row>
    <row r="1032" spans="1:12" hidden="1" x14ac:dyDescent="0.15">
      <c r="A1032" s="1">
        <v>40633</v>
      </c>
      <c r="B1032" s="16">
        <v>7.5233999999999996</v>
      </c>
      <c r="C1032" s="3">
        <f t="shared" si="50"/>
        <v>-3.3779755990939186E-3</v>
      </c>
      <c r="D1032" s="3">
        <f>IFERROR(1-B1032/MAX(B$2:B1032),0)</f>
        <v>8.8922262182350442E-3</v>
      </c>
      <c r="E1032" s="3">
        <f ca="1">IFERROR(B1032/AVERAGE(OFFSET(B1032,0,0,-计算结果!B$17,1))-1,B1032/AVERAGE(OFFSET(B1032,0,0,-ROW(),1))-1)</f>
        <v>0.3421328934346155</v>
      </c>
      <c r="F1032" s="4" t="str">
        <f ca="1">IF(MONTH(A1032)&lt;&gt;MONTH(A1033),IF(OR(AND(E1032&lt;计算结果!B$18,E1032&gt;计算结果!B$19),E1032&lt;计算结果!B$20),"买","卖"),F1031)</f>
        <v>买</v>
      </c>
      <c r="G1032" s="4" t="str">
        <f t="shared" ca="1" si="48"/>
        <v/>
      </c>
      <c r="H1032" s="3">
        <f ca="1">IF(F1031="买",B1032/B1031-1,计算结果!B$21*(计算结果!B$22*(B1032/B1031-1)+(1-计算结果!B$22)*(K1032/K1031-1-IF(G1032=1,计算结果!B$16,0))))-IF(AND(计算结果!B$21=0,G1032=1),计算结果!B$16,0)</f>
        <v>-3.3779755990939186E-3</v>
      </c>
      <c r="I1032" s="2">
        <f t="shared" ca="1" si="49"/>
        <v>9.1589773319092895</v>
      </c>
      <c r="J1032" s="3">
        <f ca="1">1-I1032/MAX(I$2:I1032)</f>
        <v>8.8922262182351552E-3</v>
      </c>
      <c r="K1032" s="21">
        <v>144.63</v>
      </c>
      <c r="L1032" s="37">
        <v>6.5233999999999996</v>
      </c>
    </row>
    <row r="1033" spans="1:12" hidden="1" x14ac:dyDescent="0.15">
      <c r="A1033" s="1">
        <v>40634</v>
      </c>
      <c r="B1033" s="16">
        <v>7.6695000000000002</v>
      </c>
      <c r="C1033" s="3">
        <f t="shared" si="50"/>
        <v>1.9419411436318867E-2</v>
      </c>
      <c r="D1033" s="3">
        <f>IFERROR(1-B1033/MAX(B$2:B1033),0)</f>
        <v>0</v>
      </c>
      <c r="E1033" s="3">
        <f ca="1">IFERROR(B1033/AVERAGE(OFFSET(B1033,0,0,-计算结果!B$17,1))-1,B1033/AVERAGE(OFFSET(B1033,0,0,-ROW(),1))-1)</f>
        <v>0.36535258380266855</v>
      </c>
      <c r="F1033" s="4" t="str">
        <f ca="1">IF(MONTH(A1033)&lt;&gt;MONTH(A1034),IF(OR(AND(E1033&lt;计算结果!B$18,E1033&gt;计算结果!B$19),E1033&lt;计算结果!B$20),"买","卖"),F1032)</f>
        <v>买</v>
      </c>
      <c r="G1033" s="4" t="str">
        <f t="shared" ca="1" si="48"/>
        <v/>
      </c>
      <c r="H1033" s="3">
        <f ca="1">IF(F1032="买",B1033/B1032-1,计算结果!B$21*(计算结果!B$22*(B1033/B1032-1)+(1-计算结果!B$22)*(K1033/K1032-1-IF(G1033=1,计算结果!B$16,0))))-IF(AND(计算结果!B$21=0,G1033=1),计算结果!B$16,0)</f>
        <v>1.9419411436318867E-2</v>
      </c>
      <c r="I1033" s="2">
        <f t="shared" ca="1" si="49"/>
        <v>9.3368392810535532</v>
      </c>
      <c r="J1033" s="3">
        <f ca="1">1-I1033/MAX(I$2:I1033)</f>
        <v>0</v>
      </c>
      <c r="K1033" s="21">
        <v>144.69</v>
      </c>
      <c r="L1033" s="37">
        <v>6.6695000000000002</v>
      </c>
    </row>
    <row r="1034" spans="1:12" hidden="1" x14ac:dyDescent="0.15">
      <c r="A1034" s="1">
        <v>40639</v>
      </c>
      <c r="B1034" s="16">
        <v>7.7845000000000004</v>
      </c>
      <c r="C1034" s="3">
        <f t="shared" si="50"/>
        <v>1.4994458569659086E-2</v>
      </c>
      <c r="D1034" s="3">
        <f>IFERROR(1-B1034/MAX(B$2:B1034),0)</f>
        <v>0</v>
      </c>
      <c r="E1034" s="3">
        <f ca="1">IFERROR(B1034/AVERAGE(OFFSET(B1034,0,0,-计算结果!B$17,1))-1,B1034/AVERAGE(OFFSET(B1034,0,0,-ROW(),1))-1)</f>
        <v>0.38290203651893395</v>
      </c>
      <c r="F1034" s="4" t="str">
        <f ca="1">IF(MONTH(A1034)&lt;&gt;MONTH(A1035),IF(OR(AND(E1034&lt;计算结果!B$18,E1034&gt;计算结果!B$19),E1034&lt;计算结果!B$20),"买","卖"),F1033)</f>
        <v>买</v>
      </c>
      <c r="G1034" s="4" t="str">
        <f t="shared" ca="1" si="48"/>
        <v/>
      </c>
      <c r="H1034" s="3">
        <f ca="1">IF(F1033="买",B1034/B1033-1,计算结果!B$21*(计算结果!B$22*(B1034/B1033-1)+(1-计算结果!B$22)*(K1034/K1033-1-IF(G1034=1,计算结果!B$16,0))))-IF(AND(计算结果!B$21=0,G1034=1),计算结果!B$16,0)</f>
        <v>1.4994458569659086E-2</v>
      </c>
      <c r="I1034" s="2">
        <f t="shared" ca="1" si="49"/>
        <v>9.4768401308248755</v>
      </c>
      <c r="J1034" s="3">
        <f ca="1">1-I1034/MAX(I$2:I1034)</f>
        <v>0</v>
      </c>
      <c r="K1034" s="21">
        <v>144.75</v>
      </c>
      <c r="L1034" s="37">
        <v>6.7845000000000004</v>
      </c>
    </row>
    <row r="1035" spans="1:12" hidden="1" x14ac:dyDescent="0.15">
      <c r="A1035" s="1">
        <v>40640</v>
      </c>
      <c r="B1035" s="16">
        <v>7.9425999999999997</v>
      </c>
      <c r="C1035" s="3">
        <f t="shared" si="50"/>
        <v>2.0309589569015296E-2</v>
      </c>
      <c r="D1035" s="3">
        <f>IFERROR(1-B1035/MAX(B$2:B1035),0)</f>
        <v>0</v>
      </c>
      <c r="E1035" s="3">
        <f ca="1">IFERROR(B1035/AVERAGE(OFFSET(B1035,0,0,-计算结果!B$17,1))-1,B1035/AVERAGE(OFFSET(B1035,0,0,-ROW(),1))-1)</f>
        <v>0.40799436723991223</v>
      </c>
      <c r="F1035" s="4" t="str">
        <f ca="1">IF(MONTH(A1035)&lt;&gt;MONTH(A1036),IF(OR(AND(E1035&lt;计算结果!B$18,E1035&gt;计算结果!B$19),E1035&lt;计算结果!B$20),"买","卖"),F1034)</f>
        <v>买</v>
      </c>
      <c r="G1035" s="4" t="str">
        <f t="shared" ca="1" si="48"/>
        <v/>
      </c>
      <c r="H1035" s="3">
        <f ca="1">IF(F1034="买",B1035/B1034-1,计算结果!B$21*(计算结果!B$22*(B1035/B1034-1)+(1-计算结果!B$22)*(K1035/K1034-1-IF(G1035=1,计算结果!B$16,0))))-IF(AND(计算结果!B$21=0,G1035=1),计算结果!B$16,0)</f>
        <v>2.0309589569015296E-2</v>
      </c>
      <c r="I1035" s="2">
        <f t="shared" ca="1" si="49"/>
        <v>9.6693108642931023</v>
      </c>
      <c r="J1035" s="3">
        <f ca="1">1-I1035/MAX(I$2:I1035)</f>
        <v>0</v>
      </c>
      <c r="K1035" s="21">
        <v>144.91</v>
      </c>
      <c r="L1035" s="37">
        <v>6.9425999999999997</v>
      </c>
    </row>
    <row r="1036" spans="1:12" hidden="1" x14ac:dyDescent="0.15">
      <c r="A1036" s="1">
        <v>40641</v>
      </c>
      <c r="B1036" s="16">
        <v>8.039200000000001</v>
      </c>
      <c r="C1036" s="3">
        <f t="shared" si="50"/>
        <v>1.2162264245964893E-2</v>
      </c>
      <c r="D1036" s="3">
        <f>IFERROR(1-B1036/MAX(B$2:B1036),0)</f>
        <v>0</v>
      </c>
      <c r="E1036" s="3">
        <f ca="1">IFERROR(B1036/AVERAGE(OFFSET(B1036,0,0,-计算结果!B$17,1))-1,B1036/AVERAGE(OFFSET(B1036,0,0,-ROW(),1))-1)</f>
        <v>0.42209407746453786</v>
      </c>
      <c r="F1036" s="4" t="str">
        <f ca="1">IF(MONTH(A1036)&lt;&gt;MONTH(A1037),IF(OR(AND(E1036&lt;计算结果!B$18,E1036&gt;计算结果!B$19),E1036&lt;计算结果!B$20),"买","卖"),F1035)</f>
        <v>买</v>
      </c>
      <c r="G1036" s="4" t="str">
        <f t="shared" ca="1" si="48"/>
        <v/>
      </c>
      <c r="H1036" s="3">
        <f ca="1">IF(F1035="买",B1036/B1035-1,计算结果!B$21*(计算结果!B$22*(B1036/B1035-1)+(1-计算结果!B$22)*(K1036/K1035-1-IF(G1036=1,计算结果!B$16,0))))-IF(AND(计算结果!B$21=0,G1036=1),计算结果!B$16,0)</f>
        <v>1.2162264245964893E-2</v>
      </c>
      <c r="I1036" s="2">
        <f t="shared" ca="1" si="49"/>
        <v>9.7869115781010141</v>
      </c>
      <c r="J1036" s="3">
        <f ca="1">1-I1036/MAX(I$2:I1036)</f>
        <v>0</v>
      </c>
      <c r="K1036" s="21">
        <v>144.82</v>
      </c>
      <c r="L1036" s="37">
        <v>7.0392000000000001</v>
      </c>
    </row>
    <row r="1037" spans="1:12" hidden="1" x14ac:dyDescent="0.15">
      <c r="A1037" s="1">
        <v>40644</v>
      </c>
      <c r="B1037" s="16">
        <v>7.9805999999999999</v>
      </c>
      <c r="C1037" s="3">
        <f t="shared" si="50"/>
        <v>-7.2892825156732899E-3</v>
      </c>
      <c r="D1037" s="3">
        <f>IFERROR(1-B1037/MAX(B$2:B1037),0)</f>
        <v>7.2892825156732899E-3</v>
      </c>
      <c r="E1037" s="3">
        <f ca="1">IFERROR(B1037/AVERAGE(OFFSET(B1037,0,0,-计算结果!B$17,1))-1,B1037/AVERAGE(OFFSET(B1037,0,0,-ROW(),1))-1)</f>
        <v>0.40879355573459741</v>
      </c>
      <c r="F1037" s="4" t="str">
        <f ca="1">IF(MONTH(A1037)&lt;&gt;MONTH(A1038),IF(OR(AND(E1037&lt;计算结果!B$18,E1037&gt;计算结果!B$19),E1037&lt;计算结果!B$20),"买","卖"),F1036)</f>
        <v>买</v>
      </c>
      <c r="G1037" s="4" t="str">
        <f t="shared" ca="1" si="48"/>
        <v/>
      </c>
      <c r="H1037" s="3">
        <f ca="1">IF(F1036="买",B1037/B1036-1,计算结果!B$21*(计算结果!B$22*(B1037/B1036-1)+(1-计算结果!B$22)*(K1037/K1036-1-IF(G1037=1,计算结果!B$16,0))))-IF(AND(计算结果!B$21=0,G1037=1),计算结果!B$16,0)</f>
        <v>-7.2892825156732899E-3</v>
      </c>
      <c r="I1037" s="2">
        <f t="shared" ca="1" si="49"/>
        <v>9.7155720146523219</v>
      </c>
      <c r="J1037" s="3">
        <f ca="1">1-I1037/MAX(I$2:I1037)</f>
        <v>7.2892825156732899E-3</v>
      </c>
      <c r="K1037" s="21">
        <v>145.06</v>
      </c>
      <c r="L1037" s="37">
        <v>6.9805999999999999</v>
      </c>
    </row>
    <row r="1038" spans="1:12" hidden="1" x14ac:dyDescent="0.15">
      <c r="A1038" s="1">
        <v>40645</v>
      </c>
      <c r="B1038" s="16">
        <v>8.0120000000000005</v>
      </c>
      <c r="C1038" s="3">
        <f t="shared" si="50"/>
        <v>3.9345412625617637E-3</v>
      </c>
      <c r="D1038" s="3">
        <f>IFERROR(1-B1038/MAX(B$2:B1038),0)</f>
        <v>3.3834212359439286E-3</v>
      </c>
      <c r="E1038" s="3">
        <f ca="1">IFERROR(B1038/AVERAGE(OFFSET(B1038,0,0,-计算结果!B$17,1))-1,B1038/AVERAGE(OFFSET(B1038,0,0,-ROW(),1))-1)</f>
        <v>0.41143254883876179</v>
      </c>
      <c r="F1038" s="4" t="str">
        <f ca="1">IF(MONTH(A1038)&lt;&gt;MONTH(A1039),IF(OR(AND(E1038&lt;计算结果!B$18,E1038&gt;计算结果!B$19),E1038&lt;计算结果!B$20),"买","卖"),F1037)</f>
        <v>买</v>
      </c>
      <c r="G1038" s="4" t="str">
        <f t="shared" ca="1" si="48"/>
        <v/>
      </c>
      <c r="H1038" s="3">
        <f ca="1">IF(F1037="买",B1038/B1037-1,计算结果!B$21*(计算结果!B$22*(B1038/B1037-1)+(1-计算结果!B$22)*(K1038/K1037-1-IF(G1038=1,计算结果!B$16,0))))-IF(AND(计算结果!B$21=0,G1038=1),计算结果!B$16,0)</f>
        <v>3.9345412625617637E-3</v>
      </c>
      <c r="I1038" s="2">
        <f t="shared" ca="1" si="49"/>
        <v>9.7537983336333625</v>
      </c>
      <c r="J1038" s="3">
        <f ca="1">1-I1038/MAX(I$2:I1038)</f>
        <v>3.3834212359438176E-3</v>
      </c>
      <c r="K1038" s="21">
        <v>145.13999999999999</v>
      </c>
      <c r="L1038" s="37">
        <v>7.0119999999999996</v>
      </c>
    </row>
    <row r="1039" spans="1:12" hidden="1" x14ac:dyDescent="0.15">
      <c r="A1039" s="1">
        <v>40646</v>
      </c>
      <c r="B1039" s="16">
        <v>8.0581999999999994</v>
      </c>
      <c r="C1039" s="3">
        <f t="shared" si="50"/>
        <v>5.7663504742884175E-3</v>
      </c>
      <c r="D1039" s="3">
        <f>IFERROR(1-B1039/MAX(B$2:B1039),0)</f>
        <v>0</v>
      </c>
      <c r="E1039" s="3">
        <f ca="1">IFERROR(B1039/AVERAGE(OFFSET(B1039,0,0,-计算结果!B$17,1))-1,B1039/AVERAGE(OFFSET(B1039,0,0,-ROW(),1))-1)</f>
        <v>0.41667028043210586</v>
      </c>
      <c r="F1039" s="4" t="str">
        <f ca="1">IF(MONTH(A1039)&lt;&gt;MONTH(A1040),IF(OR(AND(E1039&lt;计算结果!B$18,E1039&gt;计算结果!B$19),E1039&lt;计算结果!B$20),"买","卖"),F1038)</f>
        <v>买</v>
      </c>
      <c r="G1039" s="4" t="str">
        <f t="shared" ca="1" si="48"/>
        <v/>
      </c>
      <c r="H1039" s="3">
        <f ca="1">IF(F1038="买",B1039/B1038-1,计算结果!B$21*(计算结果!B$22*(B1039/B1038-1)+(1-计算结果!B$22)*(K1039/K1038-1-IF(G1039=1,计算结果!B$16,0))))-IF(AND(计算结果!B$21=0,G1039=1),计算结果!B$16,0)</f>
        <v>5.7663504742884175E-3</v>
      </c>
      <c r="I1039" s="2">
        <f t="shared" ca="1" si="49"/>
        <v>9.810042153280623</v>
      </c>
      <c r="J1039" s="3">
        <f ca="1">1-I1039/MAX(I$2:I1039)</f>
        <v>0</v>
      </c>
      <c r="K1039" s="21">
        <v>145.15</v>
      </c>
      <c r="L1039" s="37">
        <v>7.0582000000000003</v>
      </c>
    </row>
    <row r="1040" spans="1:12" hidden="1" x14ac:dyDescent="0.15">
      <c r="A1040" s="1">
        <v>40647</v>
      </c>
      <c r="B1040" s="16">
        <v>8.1996000000000002</v>
      </c>
      <c r="C1040" s="3">
        <f t="shared" si="50"/>
        <v>1.7547343079099553E-2</v>
      </c>
      <c r="D1040" s="3">
        <f>IFERROR(1-B1040/MAX(B$2:B1040),0)</f>
        <v>0</v>
      </c>
      <c r="E1040" s="3">
        <f ca="1">IFERROR(B1040/AVERAGE(OFFSET(B1040,0,0,-计算结果!B$17,1))-1,B1040/AVERAGE(OFFSET(B1040,0,0,-ROW(),1))-1)</f>
        <v>0.43848294632312701</v>
      </c>
      <c r="F1040" s="4" t="str">
        <f ca="1">IF(MONTH(A1040)&lt;&gt;MONTH(A1041),IF(OR(AND(E1040&lt;计算结果!B$18,E1040&gt;计算结果!B$19),E1040&lt;计算结果!B$20),"买","卖"),F1039)</f>
        <v>买</v>
      </c>
      <c r="G1040" s="4" t="str">
        <f t="shared" ca="1" si="48"/>
        <v/>
      </c>
      <c r="H1040" s="3">
        <f ca="1">IF(F1039="买",B1040/B1039-1,计算结果!B$21*(计算结果!B$22*(B1040/B1039-1)+(1-计算结果!B$22)*(K1040/K1039-1-IF(G1040=1,计算结果!B$16,0))))-IF(AND(计算结果!B$21=0,G1040=1),计算结果!B$16,0)</f>
        <v>1.7547343079099553E-2</v>
      </c>
      <c r="I1040" s="2">
        <f t="shared" ca="1" si="49"/>
        <v>9.9821823285646669</v>
      </c>
      <c r="J1040" s="3">
        <f ca="1">1-I1040/MAX(I$2:I1040)</f>
        <v>0</v>
      </c>
      <c r="K1040" s="21">
        <v>145.22</v>
      </c>
      <c r="L1040" s="37">
        <v>7.1996000000000002</v>
      </c>
    </row>
    <row r="1041" spans="1:12" hidden="1" x14ac:dyDescent="0.15">
      <c r="A1041" s="1">
        <v>40648</v>
      </c>
      <c r="B1041" s="16">
        <v>8.5149000000000008</v>
      </c>
      <c r="C1041" s="3">
        <f t="shared" si="50"/>
        <v>3.8453095272940274E-2</v>
      </c>
      <c r="D1041" s="3">
        <f>IFERROR(1-B1041/MAX(B$2:B1041),0)</f>
        <v>0</v>
      </c>
      <c r="E1041" s="3">
        <f ca="1">IFERROR(B1041/AVERAGE(OFFSET(B1041,0,0,-计算结果!B$17,1))-1,B1041/AVERAGE(OFFSET(B1041,0,0,-ROW(),1))-1)</f>
        <v>0.49024015897119022</v>
      </c>
      <c r="F1041" s="4" t="str">
        <f ca="1">IF(MONTH(A1041)&lt;&gt;MONTH(A1042),IF(OR(AND(E1041&lt;计算结果!B$18,E1041&gt;计算结果!B$19),E1041&lt;计算结果!B$20),"买","卖"),F1040)</f>
        <v>买</v>
      </c>
      <c r="G1041" s="4" t="str">
        <f t="shared" ca="1" si="48"/>
        <v/>
      </c>
      <c r="H1041" s="3">
        <f ca="1">IF(F1040="买",B1041/B1040-1,计算结果!B$21*(计算结果!B$22*(B1041/B1040-1)+(1-计算结果!B$22)*(K1041/K1040-1-IF(G1041=1,计算结果!B$16,0))))-IF(AND(计算结果!B$21=0,G1041=1),计算结果!B$16,0)</f>
        <v>3.8453095272940274E-2</v>
      </c>
      <c r="I1041" s="2">
        <f t="shared" ca="1" si="49"/>
        <v>10.366028136676825</v>
      </c>
      <c r="J1041" s="3">
        <f ca="1">1-I1041/MAX(I$2:I1041)</f>
        <v>0</v>
      </c>
      <c r="K1041" s="21">
        <v>145.16</v>
      </c>
      <c r="L1041" s="37">
        <v>7.5148999999999999</v>
      </c>
    </row>
    <row r="1042" spans="1:12" hidden="1" x14ac:dyDescent="0.15">
      <c r="A1042" s="1">
        <v>40651</v>
      </c>
      <c r="B1042" s="16">
        <v>8.7147000000000006</v>
      </c>
      <c r="C1042" s="3">
        <f t="shared" si="50"/>
        <v>2.346475002642423E-2</v>
      </c>
      <c r="D1042" s="3">
        <f>IFERROR(1-B1042/MAX(B$2:B1042),0)</f>
        <v>0</v>
      </c>
      <c r="E1042" s="3">
        <f ca="1">IFERROR(B1042/AVERAGE(OFFSET(B1042,0,0,-计算结果!B$17,1))-1,B1042/AVERAGE(OFFSET(B1042,0,0,-ROW(),1))-1)</f>
        <v>0.52142187638210191</v>
      </c>
      <c r="F1042" s="4" t="str">
        <f ca="1">IF(MONTH(A1042)&lt;&gt;MONTH(A1043),IF(OR(AND(E1042&lt;计算结果!B$18,E1042&gt;计算结果!B$19),E1042&lt;计算结果!B$20),"买","卖"),F1041)</f>
        <v>买</v>
      </c>
      <c r="G1042" s="4" t="str">
        <f t="shared" ca="1" si="48"/>
        <v/>
      </c>
      <c r="H1042" s="3">
        <f ca="1">IF(F1041="买",B1042/B1041-1,计算结果!B$21*(计算结果!B$22*(B1042/B1041-1)+(1-计算结果!B$22)*(K1042/K1041-1-IF(G1042=1,计算结果!B$16,0))))-IF(AND(计算结果!B$21=0,G1042=1),计算结果!B$16,0)</f>
        <v>2.346475002642423E-2</v>
      </c>
      <c r="I1042" s="2">
        <f t="shared" ca="1" si="49"/>
        <v>10.609264395670827</v>
      </c>
      <c r="J1042" s="3">
        <f ca="1">1-I1042/MAX(I$2:I1042)</f>
        <v>0</v>
      </c>
      <c r="K1042" s="21">
        <v>145.12</v>
      </c>
      <c r="L1042" s="37">
        <v>7.7146999999999997</v>
      </c>
    </row>
    <row r="1043" spans="1:12" hidden="1" x14ac:dyDescent="0.15">
      <c r="A1043" s="1">
        <v>40652</v>
      </c>
      <c r="B1043" s="16">
        <v>8.6044999999999998</v>
      </c>
      <c r="C1043" s="3">
        <f t="shared" si="50"/>
        <v>-1.2645300469321996E-2</v>
      </c>
      <c r="D1043" s="3">
        <f>IFERROR(1-B1043/MAX(B$2:B1043),0)</f>
        <v>1.2645300469321996E-2</v>
      </c>
      <c r="E1043" s="3">
        <f ca="1">IFERROR(B1043/AVERAGE(OFFSET(B1043,0,0,-计算结果!B$17,1))-1,B1043/AVERAGE(OFFSET(B1043,0,0,-ROW(),1))-1)</f>
        <v>0.49866168285744683</v>
      </c>
      <c r="F1043" s="4" t="str">
        <f ca="1">IF(MONTH(A1043)&lt;&gt;MONTH(A1044),IF(OR(AND(E1043&lt;计算结果!B$18,E1043&gt;计算结果!B$19),E1043&lt;计算结果!B$20),"买","卖"),F1042)</f>
        <v>买</v>
      </c>
      <c r="G1043" s="4" t="str">
        <f t="shared" ca="1" si="48"/>
        <v/>
      </c>
      <c r="H1043" s="3">
        <f ca="1">IF(F1042="买",B1043/B1042-1,计算结果!B$21*(计算结果!B$22*(B1043/B1042-1)+(1-计算结果!B$22)*(K1043/K1042-1-IF(G1043=1,计算结果!B$16,0))))-IF(AND(计算结果!B$21=0,G1043=1),计算结果!B$16,0)</f>
        <v>-1.2645300469321996E-2</v>
      </c>
      <c r="I1043" s="2">
        <f t="shared" ca="1" si="49"/>
        <v>10.475107059629091</v>
      </c>
      <c r="J1043" s="3">
        <f ca="1">1-I1043/MAX(I$2:I1043)</f>
        <v>1.2645300469321885E-2</v>
      </c>
      <c r="K1043" s="21">
        <v>145.13999999999999</v>
      </c>
      <c r="L1043" s="37">
        <v>7.6044999999999998</v>
      </c>
    </row>
    <row r="1044" spans="1:12" hidden="1" x14ac:dyDescent="0.15">
      <c r="A1044" s="1">
        <v>40653</v>
      </c>
      <c r="B1044" s="16">
        <v>8.5333000000000006</v>
      </c>
      <c r="C1044" s="3">
        <f t="shared" si="50"/>
        <v>-8.2747399616478479E-3</v>
      </c>
      <c r="D1044" s="3">
        <f>IFERROR(1-B1044/MAX(B$2:B1044),0)</f>
        <v>2.0815403857849413E-2</v>
      </c>
      <c r="E1044" s="3">
        <f ca="1">IFERROR(B1044/AVERAGE(OFFSET(B1044,0,0,-计算结果!B$17,1))-1,B1044/AVERAGE(OFFSET(B1044,0,0,-ROW(),1))-1)</f>
        <v>0.482881151502905</v>
      </c>
      <c r="F1044" s="4" t="str">
        <f ca="1">IF(MONTH(A1044)&lt;&gt;MONTH(A1045),IF(OR(AND(E1044&lt;计算结果!B$18,E1044&gt;计算结果!B$19),E1044&lt;计算结果!B$20),"买","卖"),F1043)</f>
        <v>买</v>
      </c>
      <c r="G1044" s="4" t="str">
        <f t="shared" ca="1" si="48"/>
        <v/>
      </c>
      <c r="H1044" s="3">
        <f ca="1">IF(F1043="买",B1044/B1043-1,计算结果!B$21*(计算结果!B$22*(B1044/B1043-1)+(1-计算结果!B$22)*(K1044/K1043-1-IF(G1044=1,计算结果!B$16,0))))-IF(AND(计算结果!B$21=0,G1044=1),计算结果!B$16,0)</f>
        <v>-8.2747399616478479E-3</v>
      </c>
      <c r="I1044" s="2">
        <f t="shared" ca="1" si="49"/>
        <v>10.388428272640239</v>
      </c>
      <c r="J1044" s="3">
        <f ca="1">1-I1044/MAX(I$2:I1044)</f>
        <v>2.0815403857849191E-2</v>
      </c>
      <c r="K1044" s="21">
        <v>145.13999999999999</v>
      </c>
      <c r="L1044" s="37">
        <v>7.5332999999999997</v>
      </c>
    </row>
    <row r="1045" spans="1:12" hidden="1" x14ac:dyDescent="0.15">
      <c r="A1045" s="1">
        <v>40654</v>
      </c>
      <c r="B1045" s="16">
        <v>8.6120000000000001</v>
      </c>
      <c r="C1045" s="3">
        <f t="shared" si="50"/>
        <v>9.2226922761415864E-3</v>
      </c>
      <c r="D1045" s="3">
        <f>IFERROR(1-B1045/MAX(B$2:B1045),0)</f>
        <v>1.1784685646092252E-2</v>
      </c>
      <c r="E1045" s="3">
        <f ca="1">IFERROR(B1045/AVERAGE(OFFSET(B1045,0,0,-计算结果!B$17,1))-1,B1045/AVERAGE(OFFSET(B1045,0,0,-ROW(),1))-1)</f>
        <v>0.49308886788863138</v>
      </c>
      <c r="F1045" s="4" t="str">
        <f ca="1">IF(MONTH(A1045)&lt;&gt;MONTH(A1046),IF(OR(AND(E1045&lt;计算结果!B$18,E1045&gt;计算结果!B$19),E1045&lt;计算结果!B$20),"买","卖"),F1044)</f>
        <v>买</v>
      </c>
      <c r="G1045" s="4" t="str">
        <f t="shared" ca="1" si="48"/>
        <v/>
      </c>
      <c r="H1045" s="3">
        <f ca="1">IF(F1044="买",B1045/B1044-1,计算结果!B$21*(计算结果!B$22*(B1045/B1044-1)+(1-计算结果!B$22)*(K1045/K1044-1-IF(G1045=1,计算结果!B$16,0))))-IF(AND(计算结果!B$21=0,G1045=1),计算结果!B$16,0)</f>
        <v>9.2226922761415864E-3</v>
      </c>
      <c r="I1045" s="2">
        <f t="shared" ca="1" si="49"/>
        <v>10.484237549831569</v>
      </c>
      <c r="J1045" s="3">
        <f ca="1">1-I1045/MAX(I$2:I1045)</f>
        <v>1.1784685646092141E-2</v>
      </c>
      <c r="K1045" s="21">
        <v>145.19999999999999</v>
      </c>
      <c r="L1045" s="37">
        <v>7.6120000000000001</v>
      </c>
    </row>
    <row r="1046" spans="1:12" hidden="1" x14ac:dyDescent="0.15">
      <c r="A1046" s="1">
        <v>40655</v>
      </c>
      <c r="B1046" s="16">
        <v>8.7664000000000009</v>
      </c>
      <c r="C1046" s="3">
        <f t="shared" si="50"/>
        <v>1.7928471899675058E-2</v>
      </c>
      <c r="D1046" s="3">
        <f>IFERROR(1-B1046/MAX(B$2:B1046),0)</f>
        <v>0</v>
      </c>
      <c r="E1046" s="3">
        <f ca="1">IFERROR(B1046/AVERAGE(OFFSET(B1046,0,0,-计算结果!B$17,1))-1,B1046/AVERAGE(OFFSET(B1046,0,0,-ROW(),1))-1)</f>
        <v>0.51623283280113164</v>
      </c>
      <c r="F1046" s="4" t="str">
        <f ca="1">IF(MONTH(A1046)&lt;&gt;MONTH(A1047),IF(OR(AND(E1046&lt;计算结果!B$18,E1046&gt;计算结果!B$19),E1046&lt;计算结果!B$20),"买","卖"),F1045)</f>
        <v>买</v>
      </c>
      <c r="G1046" s="4" t="str">
        <f t="shared" ca="1" si="48"/>
        <v/>
      </c>
      <c r="H1046" s="3">
        <f ca="1">IF(F1045="买",B1046/B1045-1,计算结果!B$21*(计算结果!B$22*(B1046/B1045-1)+(1-计算结果!B$22)*(K1046/K1045-1-IF(G1046=1,计算结果!B$16,0))))-IF(AND(计算结果!B$21=0,G1046=1),计算结果!B$16,0)</f>
        <v>1.7928471899675058E-2</v>
      </c>
      <c r="I1046" s="2">
        <f t="shared" ca="1" si="49"/>
        <v>10.672203908133243</v>
      </c>
      <c r="J1046" s="3">
        <f ca="1">1-I1046/MAX(I$2:I1046)</f>
        <v>0</v>
      </c>
      <c r="K1046" s="21">
        <v>145.27000000000001</v>
      </c>
      <c r="L1046" s="37">
        <v>7.7664</v>
      </c>
    </row>
    <row r="1047" spans="1:12" hidden="1" x14ac:dyDescent="0.15">
      <c r="A1047" s="1">
        <v>40658</v>
      </c>
      <c r="B1047" s="16">
        <v>8.6661000000000001</v>
      </c>
      <c r="C1047" s="3">
        <f t="shared" si="50"/>
        <v>-1.1441412666545081E-2</v>
      </c>
      <c r="D1047" s="3">
        <f>IFERROR(1-B1047/MAX(B$2:B1047),0)</f>
        <v>1.1441412666545081E-2</v>
      </c>
      <c r="E1047" s="3">
        <f ca="1">IFERROR(B1047/AVERAGE(OFFSET(B1047,0,0,-计算结果!B$17,1))-1,B1047/AVERAGE(OFFSET(B1047,0,0,-ROW(),1))-1)</f>
        <v>0.49525570352738701</v>
      </c>
      <c r="F1047" s="4" t="str">
        <f ca="1">IF(MONTH(A1047)&lt;&gt;MONTH(A1048),IF(OR(AND(E1047&lt;计算结果!B$18,E1047&gt;计算结果!B$19),E1047&lt;计算结果!B$20),"买","卖"),F1046)</f>
        <v>买</v>
      </c>
      <c r="G1047" s="4" t="str">
        <f t="shared" ca="1" si="48"/>
        <v/>
      </c>
      <c r="H1047" s="3">
        <f ca="1">IF(F1046="买",B1047/B1046-1,计算结果!B$21*(计算结果!B$22*(B1047/B1046-1)+(1-计算结果!B$22)*(K1047/K1046-1-IF(G1047=1,计算结果!B$16,0))))-IF(AND(计算结果!B$21=0,G1047=1),计算结果!B$16,0)</f>
        <v>-1.1441412666545081E-2</v>
      </c>
      <c r="I1047" s="2">
        <f t="shared" ca="1" si="49"/>
        <v>10.550098819158775</v>
      </c>
      <c r="J1047" s="3">
        <f ca="1">1-I1047/MAX(I$2:I1047)</f>
        <v>1.1441412666545081E-2</v>
      </c>
      <c r="K1047" s="21">
        <v>145.33000000000001</v>
      </c>
      <c r="L1047" s="37">
        <v>7.6661000000000001</v>
      </c>
    </row>
    <row r="1048" spans="1:12" hidden="1" x14ac:dyDescent="0.15">
      <c r="A1048" s="1">
        <v>40659</v>
      </c>
      <c r="B1048" s="16">
        <v>8.4409999999999989</v>
      </c>
      <c r="C1048" s="3">
        <f t="shared" si="50"/>
        <v>-2.5974775273768014E-2</v>
      </c>
      <c r="D1048" s="3">
        <f>IFERROR(1-B1048/MAX(B$2:B1048),0)</f>
        <v>3.7118999817485121E-2</v>
      </c>
      <c r="E1048" s="3">
        <f ca="1">IFERROR(B1048/AVERAGE(OFFSET(B1048,0,0,-计算结果!B$17,1))-1,B1048/AVERAGE(OFFSET(B1048,0,0,-ROW(),1))-1)</f>
        <v>0.45302444219346372</v>
      </c>
      <c r="F1048" s="4" t="str">
        <f ca="1">IF(MONTH(A1048)&lt;&gt;MONTH(A1049),IF(OR(AND(E1048&lt;计算结果!B$18,E1048&gt;计算结果!B$19),E1048&lt;计算结果!B$20),"买","卖"),F1047)</f>
        <v>买</v>
      </c>
      <c r="G1048" s="4" t="str">
        <f t="shared" ca="1" si="48"/>
        <v/>
      </c>
      <c r="H1048" s="3">
        <f ca="1">IF(F1047="买",B1048/B1047-1,计算结果!B$21*(计算结果!B$22*(B1048/B1047-1)+(1-计算结果!B$22)*(K1048/K1047-1-IF(G1048=1,计算结果!B$16,0))))-IF(AND(计算结果!B$21=0,G1048=1),计算结果!B$16,0)</f>
        <v>-2.5974775273768014E-2</v>
      </c>
      <c r="I1048" s="2">
        <f t="shared" ca="1" si="49"/>
        <v>10.27606237321508</v>
      </c>
      <c r="J1048" s="3">
        <f ca="1">1-I1048/MAX(I$2:I1048)</f>
        <v>3.7118999817485232E-2</v>
      </c>
      <c r="K1048" s="21">
        <v>145.33000000000001</v>
      </c>
      <c r="L1048" s="37">
        <v>7.4409999999999998</v>
      </c>
    </row>
    <row r="1049" spans="1:12" hidden="1" x14ac:dyDescent="0.15">
      <c r="A1049" s="1">
        <v>40660</v>
      </c>
      <c r="B1049" s="16">
        <v>8.388300000000001</v>
      </c>
      <c r="C1049" s="3">
        <f t="shared" si="50"/>
        <v>-6.2433360976185126E-3</v>
      </c>
      <c r="D1049" s="3">
        <f>IFERROR(1-B1049/MAX(B$2:B1049),0)</f>
        <v>4.3130589523635687E-2</v>
      </c>
      <c r="E1049" s="3">
        <f ca="1">IFERROR(B1049/AVERAGE(OFFSET(B1049,0,0,-计算结果!B$17,1))-1,B1049/AVERAGE(OFFSET(B1049,0,0,-ROW(),1))-1)</f>
        <v>0.44070289863692458</v>
      </c>
      <c r="F1049" s="4" t="str">
        <f ca="1">IF(MONTH(A1049)&lt;&gt;MONTH(A1050),IF(OR(AND(E1049&lt;计算结果!B$18,E1049&gt;计算结果!B$19),E1049&lt;计算结果!B$20),"买","卖"),F1048)</f>
        <v>买</v>
      </c>
      <c r="G1049" s="4" t="str">
        <f t="shared" ca="1" si="48"/>
        <v/>
      </c>
      <c r="H1049" s="3">
        <f ca="1">IF(F1048="买",B1049/B1048-1,计算结果!B$21*(计算结果!B$22*(B1049/B1048-1)+(1-计算结果!B$22)*(K1049/K1048-1-IF(G1049=1,计算结果!B$16,0))))-IF(AND(计算结果!B$21=0,G1049=1),计算结果!B$16,0)</f>
        <v>-6.2433360976185126E-3</v>
      </c>
      <c r="I1049" s="2">
        <f t="shared" ca="1" si="49"/>
        <v>10.211905462059006</v>
      </c>
      <c r="J1049" s="3">
        <f ca="1">1-I1049/MAX(I$2:I1049)</f>
        <v>4.3130589523635798E-2</v>
      </c>
      <c r="K1049" s="21">
        <v>145.34</v>
      </c>
      <c r="L1049" s="37">
        <v>7.3883000000000001</v>
      </c>
    </row>
    <row r="1050" spans="1:12" hidden="1" x14ac:dyDescent="0.15">
      <c r="A1050" s="1">
        <v>40661</v>
      </c>
      <c r="B1050" s="16">
        <v>8.0759000000000007</v>
      </c>
      <c r="C1050" s="3">
        <f t="shared" si="50"/>
        <v>-3.724234946294247E-2</v>
      </c>
      <c r="D1050" s="3">
        <f>IFERROR(1-B1050/MAX(B$2:B1050),0)</f>
        <v>7.8766654498996225E-2</v>
      </c>
      <c r="E1050" s="3">
        <f ca="1">IFERROR(B1050/AVERAGE(OFFSET(B1050,0,0,-计算结果!B$17,1))-1,B1050/AVERAGE(OFFSET(B1050,0,0,-ROW(),1))-1)</f>
        <v>0.38431624652221696</v>
      </c>
      <c r="F1050" s="4" t="str">
        <f ca="1">IF(MONTH(A1050)&lt;&gt;MONTH(A1051),IF(OR(AND(E1050&lt;计算结果!B$18,E1050&gt;计算结果!B$19),E1050&lt;计算结果!B$20),"买","卖"),F1049)</f>
        <v>买</v>
      </c>
      <c r="G1050" s="4" t="str">
        <f t="shared" ca="1" si="48"/>
        <v/>
      </c>
      <c r="H1050" s="3">
        <f ca="1">IF(F1049="买",B1050/B1049-1,计算结果!B$21*(计算结果!B$22*(B1050/B1049-1)+(1-计算结果!B$22)*(K1050/K1049-1-IF(G1050=1,计算结果!B$16,0))))-IF(AND(计算结果!B$21=0,G1050=1),计算结果!B$16,0)</f>
        <v>-3.724234946294247E-2</v>
      </c>
      <c r="I1050" s="2">
        <f t="shared" ca="1" si="49"/>
        <v>9.8315901101584728</v>
      </c>
      <c r="J1050" s="3">
        <f ca="1">1-I1050/MAX(I$2:I1050)</f>
        <v>7.8766654498996336E-2</v>
      </c>
      <c r="K1050" s="21">
        <v>145.37</v>
      </c>
      <c r="L1050" s="37">
        <v>7.0758999999999999</v>
      </c>
    </row>
    <row r="1051" spans="1:12" hidden="1" x14ac:dyDescent="0.15">
      <c r="A1051" s="1">
        <v>40662</v>
      </c>
      <c r="B1051" s="16">
        <v>8.1967999999999996</v>
      </c>
      <c r="C1051" s="3">
        <f t="shared" si="50"/>
        <v>1.4970467687811739E-2</v>
      </c>
      <c r="D1051" s="3">
        <f>IFERROR(1-B1051/MAX(B$2:B1051),0)</f>
        <v>6.497536046723873E-2</v>
      </c>
      <c r="E1051" s="3">
        <f ca="1">IFERROR(B1051/AVERAGE(OFFSET(B1051,0,0,-计算结果!B$17,1))-1,B1051/AVERAGE(OFFSET(B1051,0,0,-ROW(),1))-1)</f>
        <v>0.40221900668677457</v>
      </c>
      <c r="F1051" s="4" t="str">
        <f ca="1">IF(MONTH(A1051)&lt;&gt;MONTH(A1052),IF(OR(AND(E1051&lt;计算结果!B$18,E1051&gt;计算结果!B$19),E1051&lt;计算结果!B$20),"买","卖"),F1050)</f>
        <v>买</v>
      </c>
      <c r="G1051" s="4" t="str">
        <f t="shared" ca="1" si="48"/>
        <v/>
      </c>
      <c r="H1051" s="3">
        <f ca="1">IF(F1050="买",B1051/B1050-1,计算结果!B$21*(计算结果!B$22*(B1051/B1050-1)+(1-计算结果!B$22)*(K1051/K1050-1-IF(G1051=1,计算结果!B$16,0))))-IF(AND(计算结果!B$21=0,G1051=1),计算结果!B$16,0)</f>
        <v>1.4970467687811739E-2</v>
      </c>
      <c r="I1051" s="2">
        <f t="shared" ca="1" si="49"/>
        <v>9.97877361222241</v>
      </c>
      <c r="J1051" s="3">
        <f ca="1">1-I1051/MAX(I$2:I1051)</f>
        <v>6.4975360467238841E-2</v>
      </c>
      <c r="K1051" s="21">
        <v>145.4</v>
      </c>
      <c r="L1051" s="37">
        <v>7.1967999999999996</v>
      </c>
    </row>
    <row r="1052" spans="1:12" hidden="1" x14ac:dyDescent="0.15">
      <c r="A1052" s="1">
        <v>40666</v>
      </c>
      <c r="B1052" s="16">
        <v>8.3186</v>
      </c>
      <c r="C1052" s="3">
        <f t="shared" si="50"/>
        <v>1.4859457349209571E-2</v>
      </c>
      <c r="D1052" s="3">
        <f>IFERROR(1-B1052/MAX(B$2:B1052),0)</f>
        <v>5.1081401715641683E-2</v>
      </c>
      <c r="E1052" s="3">
        <f ca="1">IFERROR(B1052/AVERAGE(OFFSET(B1052,0,0,-计算结果!B$17,1))-1,B1052/AVERAGE(OFFSET(B1052,0,0,-ROW(),1))-1)</f>
        <v>0.42014548318490985</v>
      </c>
      <c r="F1052" s="4" t="str">
        <f ca="1">IF(MONTH(A1052)&lt;&gt;MONTH(A1053),IF(OR(AND(E1052&lt;计算结果!B$18,E1052&gt;计算结果!B$19),E1052&lt;计算结果!B$20),"买","卖"),F1051)</f>
        <v>买</v>
      </c>
      <c r="G1052" s="4" t="str">
        <f t="shared" ca="1" si="48"/>
        <v/>
      </c>
      <c r="H1052" s="3">
        <f ca="1">IF(F1051="买",B1052/B1051-1,计算结果!B$21*(计算结果!B$22*(B1052/B1051-1)+(1-计算结果!B$22)*(K1052/K1051-1-IF(G1052=1,计算结果!B$16,0))))-IF(AND(计算结果!B$21=0,G1052=1),计算结果!B$16,0)</f>
        <v>1.4859457349209571E-2</v>
      </c>
      <c r="I1052" s="2">
        <f t="shared" ca="1" si="49"/>
        <v>10.127052773110647</v>
      </c>
      <c r="J1052" s="3">
        <f ca="1">1-I1052/MAX(I$2:I1052)</f>
        <v>5.1081401715641794E-2</v>
      </c>
      <c r="K1052" s="21">
        <v>145.46</v>
      </c>
      <c r="L1052" s="37">
        <v>7.3186</v>
      </c>
    </row>
    <row r="1053" spans="1:12" hidden="1" x14ac:dyDescent="0.15">
      <c r="A1053" s="1">
        <v>40667</v>
      </c>
      <c r="B1053" s="16">
        <v>8.1720000000000006</v>
      </c>
      <c r="C1053" s="3">
        <f t="shared" si="50"/>
        <v>-1.7623157742889362E-2</v>
      </c>
      <c r="D1053" s="3">
        <f>IFERROR(1-B1053/MAX(B$2:B1053),0)</f>
        <v>6.780434385836831E-2</v>
      </c>
      <c r="E1053" s="3">
        <f ca="1">IFERROR(B1053/AVERAGE(OFFSET(B1053,0,0,-计算结果!B$17,1))-1,B1053/AVERAGE(OFFSET(B1053,0,0,-ROW(),1))-1)</f>
        <v>0.39245927300857897</v>
      </c>
      <c r="F1053" s="4" t="str">
        <f ca="1">IF(MONTH(A1053)&lt;&gt;MONTH(A1054),IF(OR(AND(E1053&lt;计算结果!B$18,E1053&gt;计算结果!B$19),E1053&lt;计算结果!B$20),"买","卖"),F1052)</f>
        <v>买</v>
      </c>
      <c r="G1053" s="4" t="str">
        <f t="shared" ca="1" si="48"/>
        <v/>
      </c>
      <c r="H1053" s="3">
        <f ca="1">IF(F1052="买",B1053/B1052-1,计算结果!B$21*(计算结果!B$22*(B1053/B1052-1)+(1-计算结果!B$22)*(K1053/K1052-1-IF(G1053=1,计算结果!B$16,0))))-IF(AND(计算结果!B$21=0,G1053=1),计算结果!B$16,0)</f>
        <v>-1.7623157742889362E-2</v>
      </c>
      <c r="I1053" s="2">
        <f t="shared" ca="1" si="49"/>
        <v>9.948582124619552</v>
      </c>
      <c r="J1053" s="3">
        <f ca="1">1-I1053/MAX(I$2:I1053)</f>
        <v>6.7804343858368532E-2</v>
      </c>
      <c r="K1053" s="21">
        <v>145.46</v>
      </c>
      <c r="L1053" s="37">
        <v>7.1719999999999997</v>
      </c>
    </row>
    <row r="1054" spans="1:12" hidden="1" x14ac:dyDescent="0.15">
      <c r="A1054" s="1">
        <v>40668</v>
      </c>
      <c r="B1054" s="16">
        <v>8.1882000000000001</v>
      </c>
      <c r="C1054" s="3">
        <f t="shared" si="50"/>
        <v>1.9823788546255994E-3</v>
      </c>
      <c r="D1054" s="3">
        <f>IFERROR(1-B1054/MAX(B$2:B1054),0)</f>
        <v>6.5956378901259383E-2</v>
      </c>
      <c r="E1054" s="3">
        <f ca="1">IFERROR(B1054/AVERAGE(OFFSET(B1054,0,0,-计算结果!B$17,1))-1,B1054/AVERAGE(OFFSET(B1054,0,0,-ROW(),1))-1)</f>
        <v>0.39258154562722969</v>
      </c>
      <c r="F1054" s="4" t="str">
        <f ca="1">IF(MONTH(A1054)&lt;&gt;MONTH(A1055),IF(OR(AND(E1054&lt;计算结果!B$18,E1054&gt;计算结果!B$19),E1054&lt;计算结果!B$20),"买","卖"),F1053)</f>
        <v>买</v>
      </c>
      <c r="G1054" s="4" t="str">
        <f t="shared" ca="1" si="48"/>
        <v/>
      </c>
      <c r="H1054" s="3">
        <f ca="1">IF(F1053="买",B1054/B1053-1,计算结果!B$21*(计算结果!B$22*(B1054/B1053-1)+(1-计算结果!B$22)*(K1054/K1053-1-IF(G1054=1,计算结果!B$16,0))))-IF(AND(计算结果!B$21=0,G1054=1),计算结果!B$16,0)</f>
        <v>1.9823788546255994E-3</v>
      </c>
      <c r="I1054" s="2">
        <f t="shared" ca="1" si="49"/>
        <v>9.968303983456904</v>
      </c>
      <c r="J1054" s="3">
        <f ca="1">1-I1054/MAX(I$2:I1054)</f>
        <v>6.5956378901259494E-2</v>
      </c>
      <c r="K1054" s="21">
        <v>145.5</v>
      </c>
      <c r="L1054" s="37">
        <v>7.1882000000000001</v>
      </c>
    </row>
    <row r="1055" spans="1:12" hidden="1" x14ac:dyDescent="0.15">
      <c r="A1055" s="1">
        <v>40669</v>
      </c>
      <c r="B1055" s="16">
        <v>8.1623000000000001</v>
      </c>
      <c r="C1055" s="3">
        <f t="shared" si="50"/>
        <v>-3.1630883466451376E-3</v>
      </c>
      <c r="D1055" s="3">
        <f>IFERROR(1-B1055/MAX(B$2:B1055),0)</f>
        <v>6.8910841394415168E-2</v>
      </c>
      <c r="E1055" s="3">
        <f ca="1">IFERROR(B1055/AVERAGE(OFFSET(B1055,0,0,-计算结果!B$17,1))-1,B1055/AVERAGE(OFFSET(B1055,0,0,-ROW(),1))-1)</f>
        <v>0.38561547669578422</v>
      </c>
      <c r="F1055" s="4" t="str">
        <f ca="1">IF(MONTH(A1055)&lt;&gt;MONTH(A1056),IF(OR(AND(E1055&lt;计算结果!B$18,E1055&gt;计算结果!B$19),E1055&lt;计算结果!B$20),"买","卖"),F1054)</f>
        <v>买</v>
      </c>
      <c r="G1055" s="4" t="str">
        <f t="shared" ca="1" si="48"/>
        <v/>
      </c>
      <c r="H1055" s="3">
        <f ca="1">IF(F1054="买",B1055/B1054-1,计算结果!B$21*(计算结果!B$22*(B1055/B1054-1)+(1-计算结果!B$22)*(K1055/K1054-1-IF(G1055=1,计算结果!B$16,0))))-IF(AND(计算结果!B$21=0,G1055=1),计算结果!B$16,0)</f>
        <v>-3.1630883466451376E-3</v>
      </c>
      <c r="I1055" s="2">
        <f t="shared" ca="1" si="49"/>
        <v>9.9367733572910151</v>
      </c>
      <c r="J1055" s="3">
        <f ca="1">1-I1055/MAX(I$2:I1055)</f>
        <v>6.8910841394415168E-2</v>
      </c>
      <c r="K1055" s="21">
        <v>145.55000000000001</v>
      </c>
      <c r="L1055" s="37">
        <v>7.1623000000000001</v>
      </c>
    </row>
    <row r="1056" spans="1:12" hidden="1" x14ac:dyDescent="0.15">
      <c r="A1056" s="1">
        <v>40672</v>
      </c>
      <c r="B1056" s="16">
        <v>8.3082999999999991</v>
      </c>
      <c r="C1056" s="3">
        <f t="shared" si="50"/>
        <v>1.7887115151366428E-2</v>
      </c>
      <c r="D1056" s="3">
        <f>IFERROR(1-B1056/MAX(B$2:B1056),0)</f>
        <v>5.2256342398248057E-2</v>
      </c>
      <c r="E1056" s="3">
        <f ca="1">IFERROR(B1056/AVERAGE(OFFSET(B1056,0,0,-计算结果!B$17,1))-1,B1056/AVERAGE(OFFSET(B1056,0,0,-ROW(),1))-1)</f>
        <v>0.40756986675893137</v>
      </c>
      <c r="F1056" s="4" t="str">
        <f ca="1">IF(MONTH(A1056)&lt;&gt;MONTH(A1057),IF(OR(AND(E1056&lt;计算结果!B$18,E1056&gt;计算结果!B$19),E1056&lt;计算结果!B$20),"买","卖"),F1055)</f>
        <v>买</v>
      </c>
      <c r="G1056" s="4" t="str">
        <f t="shared" ref="G1056:G1119" ca="1" si="51">IF(F1055&lt;&gt;F1056,1,"")</f>
        <v/>
      </c>
      <c r="H1056" s="3">
        <f ca="1">IF(F1055="买",B1056/B1055-1,计算结果!B$21*(计算结果!B$22*(B1056/B1055-1)+(1-计算结果!B$22)*(K1056/K1055-1-IF(G1056=1,计算结果!B$16,0))))-IF(AND(计算结果!B$21=0,G1056=1),计算结果!B$16,0)</f>
        <v>1.7887115151366428E-2</v>
      </c>
      <c r="I1056" s="2">
        <f t="shared" ref="I1056:I1119" ca="1" si="52">IFERROR(I1055*(1+H1056),I1055)</f>
        <v>10.114513566565909</v>
      </c>
      <c r="J1056" s="3">
        <f ca="1">1-I1056/MAX(I$2:I1056)</f>
        <v>5.2256342398248168E-2</v>
      </c>
      <c r="K1056" s="21">
        <v>145.5</v>
      </c>
      <c r="L1056" s="37">
        <v>7.3083</v>
      </c>
    </row>
    <row r="1057" spans="1:12" hidden="1" x14ac:dyDescent="0.15">
      <c r="A1057" s="1">
        <v>40673</v>
      </c>
      <c r="B1057" s="16">
        <v>8.4311000000000007</v>
      </c>
      <c r="C1057" s="3">
        <f t="shared" si="50"/>
        <v>1.4780400322569109E-2</v>
      </c>
      <c r="D1057" s="3">
        <f>IFERROR(1-B1057/MAX(B$2:B1057),0)</f>
        <v>3.8248311735718188E-2</v>
      </c>
      <c r="E1057" s="3">
        <f ca="1">IFERROR(B1057/AVERAGE(OFFSET(B1057,0,0,-计算结果!B$17,1))-1,B1057/AVERAGE(OFFSET(B1057,0,0,-ROW(),1))-1)</f>
        <v>0.4254246270043196</v>
      </c>
      <c r="F1057" s="4" t="str">
        <f ca="1">IF(MONTH(A1057)&lt;&gt;MONTH(A1058),IF(OR(AND(E1057&lt;计算结果!B$18,E1057&gt;计算结果!B$19),E1057&lt;计算结果!B$20),"买","卖"),F1056)</f>
        <v>买</v>
      </c>
      <c r="G1057" s="4" t="str">
        <f t="shared" ca="1" si="51"/>
        <v/>
      </c>
      <c r="H1057" s="3">
        <f ca="1">IF(F1056="买",B1057/B1056-1,计算结果!B$21*(计算结果!B$22*(B1057/B1056-1)+(1-计算结果!B$22)*(K1057/K1056-1-IF(G1057=1,计算结果!B$16,0))))-IF(AND(计算结果!B$21=0,G1057=1),计算结果!B$16,0)</f>
        <v>1.4780400322569109E-2</v>
      </c>
      <c r="I1057" s="2">
        <f t="shared" ca="1" si="52"/>
        <v>10.264010126147809</v>
      </c>
      <c r="J1057" s="3">
        <f ca="1">1-I1057/MAX(I$2:I1057)</f>
        <v>3.8248311735718521E-2</v>
      </c>
      <c r="K1057" s="21">
        <v>145.65</v>
      </c>
      <c r="L1057" s="37">
        <v>7.4310999999999998</v>
      </c>
    </row>
    <row r="1058" spans="1:12" hidden="1" x14ac:dyDescent="0.15">
      <c r="A1058" s="1">
        <v>40674</v>
      </c>
      <c r="B1058" s="16">
        <v>8.5853999999999999</v>
      </c>
      <c r="C1058" s="3">
        <f t="shared" si="50"/>
        <v>1.8301289274234689E-2</v>
      </c>
      <c r="D1058" s="3">
        <f>IFERROR(1-B1058/MAX(B$2:B1058),0)</f>
        <v>2.0647015878810127E-2</v>
      </c>
      <c r="E1058" s="3">
        <f ca="1">IFERROR(B1058/AVERAGE(OFFSET(B1058,0,0,-计算结果!B$17,1))-1,B1058/AVERAGE(OFFSET(B1058,0,0,-ROW(),1))-1)</f>
        <v>0.44840124684357452</v>
      </c>
      <c r="F1058" s="4" t="str">
        <f ca="1">IF(MONTH(A1058)&lt;&gt;MONTH(A1059),IF(OR(AND(E1058&lt;计算结果!B$18,E1058&gt;计算结果!B$19),E1058&lt;计算结果!B$20),"买","卖"),F1057)</f>
        <v>买</v>
      </c>
      <c r="G1058" s="4" t="str">
        <f t="shared" ca="1" si="51"/>
        <v/>
      </c>
      <c r="H1058" s="3">
        <f ca="1">IF(F1057="买",B1058/B1057-1,计算结果!B$21*(计算结果!B$22*(B1058/B1057-1)+(1-计算结果!B$22)*(K1058/K1057-1-IF(G1058=1,计算结果!B$16,0))))-IF(AND(计算结果!B$21=0,G1058=1),计算结果!B$16,0)</f>
        <v>1.8301289274234689E-2</v>
      </c>
      <c r="I1058" s="2">
        <f t="shared" ca="1" si="52"/>
        <v>10.451854744580114</v>
      </c>
      <c r="J1058" s="3">
        <f ca="1">1-I1058/MAX(I$2:I1058)</f>
        <v>2.0647015878810349E-2</v>
      </c>
      <c r="K1058" s="21">
        <v>145.69</v>
      </c>
      <c r="L1058" s="37">
        <v>7.5853999999999999</v>
      </c>
    </row>
    <row r="1059" spans="1:12" hidden="1" x14ac:dyDescent="0.15">
      <c r="A1059" s="1">
        <v>40675</v>
      </c>
      <c r="B1059" s="16">
        <v>8.4913999999999987</v>
      </c>
      <c r="C1059" s="3">
        <f t="shared" si="50"/>
        <v>-1.0948820089920264E-2</v>
      </c>
      <c r="D1059" s="3">
        <f>IFERROR(1-B1059/MAX(B$2:B1059),0)</f>
        <v>3.1369775506479569E-2</v>
      </c>
      <c r="E1059" s="3">
        <f ca="1">IFERROR(B1059/AVERAGE(OFFSET(B1059,0,0,-计算结果!B$17,1))-1,B1059/AVERAGE(OFFSET(B1059,0,0,-ROW(),1))-1)</f>
        <v>0.42957568374866151</v>
      </c>
      <c r="F1059" s="4" t="str">
        <f ca="1">IF(MONTH(A1059)&lt;&gt;MONTH(A1060),IF(OR(AND(E1059&lt;计算结果!B$18,E1059&gt;计算结果!B$19),E1059&lt;计算结果!B$20),"买","卖"),F1058)</f>
        <v>买</v>
      </c>
      <c r="G1059" s="4" t="str">
        <f t="shared" ca="1" si="51"/>
        <v/>
      </c>
      <c r="H1059" s="3">
        <f ca="1">IF(F1058="买",B1059/B1058-1,计算结果!B$21*(计算结果!B$22*(B1059/B1058-1)+(1-计算结果!B$22)*(K1059/K1058-1-IF(G1059=1,计算结果!B$16,0))))-IF(AND(计算结果!B$21=0,G1059=1),计算结果!B$16,0)</f>
        <v>-1.0948820089920264E-2</v>
      </c>
      <c r="I1059" s="2">
        <f t="shared" ca="1" si="52"/>
        <v>10.337419267375727</v>
      </c>
      <c r="J1059" s="3">
        <f ca="1">1-I1059/MAX(I$2:I1059)</f>
        <v>3.136977550647968E-2</v>
      </c>
      <c r="K1059" s="21">
        <v>145.72</v>
      </c>
      <c r="L1059" s="37">
        <v>7.4913999999999996</v>
      </c>
    </row>
    <row r="1060" spans="1:12" hidden="1" x14ac:dyDescent="0.15">
      <c r="A1060" s="1">
        <v>40676</v>
      </c>
      <c r="B1060" s="16">
        <v>8.6211000000000002</v>
      </c>
      <c r="C1060" s="3">
        <f t="shared" si="50"/>
        <v>1.5274277504298661E-2</v>
      </c>
      <c r="D1060" s="3">
        <f>IFERROR(1-B1060/MAX(B$2:B1060),0)</f>
        <v>1.6574648658514435E-2</v>
      </c>
      <c r="E1060" s="3">
        <f ca="1">IFERROR(B1060/AVERAGE(OFFSET(B1060,0,0,-计算结果!B$17,1))-1,B1060/AVERAGE(OFFSET(B1060,0,0,-ROW(),1))-1)</f>
        <v>0.44840000657091816</v>
      </c>
      <c r="F1060" s="4" t="str">
        <f ca="1">IF(MONTH(A1060)&lt;&gt;MONTH(A1061),IF(OR(AND(E1060&lt;计算结果!B$18,E1060&gt;计算结果!B$19),E1060&lt;计算结果!B$20),"买","卖"),F1059)</f>
        <v>买</v>
      </c>
      <c r="G1060" s="4" t="str">
        <f t="shared" ca="1" si="51"/>
        <v/>
      </c>
      <c r="H1060" s="3">
        <f ca="1">IF(F1059="买",B1060/B1059-1,计算结果!B$21*(计算结果!B$22*(B1060/B1059-1)+(1-计算结果!B$22)*(K1060/K1059-1-IF(G1060=1,计算结果!B$16,0))))-IF(AND(计算结果!B$21=0,G1060=1),计算结果!B$16,0)</f>
        <v>1.5274277504298661E-2</v>
      </c>
      <c r="I1060" s="2">
        <f t="shared" ca="1" si="52"/>
        <v>10.495315877943908</v>
      </c>
      <c r="J1060" s="3">
        <f ca="1">1-I1060/MAX(I$2:I1060)</f>
        <v>1.6574648658514657E-2</v>
      </c>
      <c r="K1060" s="21">
        <v>145.72999999999999</v>
      </c>
      <c r="L1060" s="37">
        <v>7.6211000000000002</v>
      </c>
    </row>
    <row r="1061" spans="1:12" hidden="1" x14ac:dyDescent="0.15">
      <c r="A1061" s="1">
        <v>40679</v>
      </c>
      <c r="B1061" s="16">
        <v>8.6959999999999997</v>
      </c>
      <c r="C1061" s="3">
        <f t="shared" si="50"/>
        <v>8.6879864518447647E-3</v>
      </c>
      <c r="D1061" s="3">
        <f>IFERROR(1-B1061/MAX(B$2:B1061),0)</f>
        <v>8.030662529658783E-3</v>
      </c>
      <c r="E1061" s="3">
        <f ca="1">IFERROR(B1061/AVERAGE(OFFSET(B1061,0,0,-计算结果!B$17,1))-1,B1061/AVERAGE(OFFSET(B1061,0,0,-ROW(),1))-1)</f>
        <v>0.45794474697897836</v>
      </c>
      <c r="F1061" s="4" t="str">
        <f ca="1">IF(MONTH(A1061)&lt;&gt;MONTH(A1062),IF(OR(AND(E1061&lt;计算结果!B$18,E1061&gt;计算结果!B$19),E1061&lt;计算结果!B$20),"买","卖"),F1060)</f>
        <v>买</v>
      </c>
      <c r="G1061" s="4" t="str">
        <f t="shared" ca="1" si="51"/>
        <v/>
      </c>
      <c r="H1061" s="3">
        <f ca="1">IF(F1060="买",B1061/B1060-1,计算结果!B$21*(计算结果!B$22*(B1061/B1060-1)+(1-计算结果!B$22)*(K1061/K1060-1-IF(G1061=1,计算结果!B$16,0))))-IF(AND(计算结果!B$21=0,G1061=1),计算结果!B$16,0)</f>
        <v>8.6879864518447647E-3</v>
      </c>
      <c r="I1061" s="2">
        <f t="shared" ca="1" si="52"/>
        <v>10.586499040099316</v>
      </c>
      <c r="J1061" s="3">
        <f ca="1">1-I1061/MAX(I$2:I1061)</f>
        <v>8.0306625296591161E-3</v>
      </c>
      <c r="K1061" s="21">
        <v>145.76</v>
      </c>
      <c r="L1061" s="37">
        <v>7.6959999999999997</v>
      </c>
    </row>
    <row r="1062" spans="1:12" hidden="1" x14ac:dyDescent="0.15">
      <c r="A1062" s="1">
        <v>40680</v>
      </c>
      <c r="B1062" s="16">
        <v>8.5731999999999999</v>
      </c>
      <c r="C1062" s="3">
        <f t="shared" si="50"/>
        <v>-1.412143514259423E-2</v>
      </c>
      <c r="D1062" s="3">
        <f>IFERROR(1-B1062/MAX(B$2:B1062),0)</f>
        <v>2.203869319218843E-2</v>
      </c>
      <c r="E1062" s="3">
        <f ca="1">IFERROR(B1062/AVERAGE(OFFSET(B1062,0,0,-计算结果!B$17,1))-1,B1062/AVERAGE(OFFSET(B1062,0,0,-ROW(),1))-1)</f>
        <v>0.43447226550866103</v>
      </c>
      <c r="F1062" s="4" t="str">
        <f ca="1">IF(MONTH(A1062)&lt;&gt;MONTH(A1063),IF(OR(AND(E1062&lt;计算结果!B$18,E1062&gt;计算结果!B$19),E1062&lt;计算结果!B$20),"买","卖"),F1061)</f>
        <v>买</v>
      </c>
      <c r="G1062" s="4" t="str">
        <f t="shared" ca="1" si="51"/>
        <v/>
      </c>
      <c r="H1062" s="3">
        <f ca="1">IF(F1061="买",B1062/B1061-1,计算结果!B$21*(计算结果!B$22*(B1062/B1061-1)+(1-计算结果!B$22)*(K1062/K1061-1-IF(G1062=1,计算结果!B$16,0))))-IF(AND(计算结果!B$21=0,G1062=1),计算结果!B$16,0)</f>
        <v>-1.412143514259423E-2</v>
      </c>
      <c r="I1062" s="2">
        <f t="shared" ca="1" si="52"/>
        <v>10.437002480517418</v>
      </c>
      <c r="J1062" s="3">
        <f ca="1">1-I1062/MAX(I$2:I1062)</f>
        <v>2.2038693192188652E-2</v>
      </c>
      <c r="K1062" s="21">
        <v>145.83000000000001</v>
      </c>
      <c r="L1062" s="37">
        <v>7.5731999999999999</v>
      </c>
    </row>
    <row r="1063" spans="1:12" hidden="1" x14ac:dyDescent="0.15">
      <c r="A1063" s="1">
        <v>40681</v>
      </c>
      <c r="B1063" s="16">
        <v>8.7125000000000004</v>
      </c>
      <c r="C1063" s="3">
        <f t="shared" si="50"/>
        <v>1.6248308682872192E-2</v>
      </c>
      <c r="D1063" s="3">
        <f>IFERROR(1-B1063/MAX(B$2:B1063),0)</f>
        <v>6.1484759992700422E-3</v>
      </c>
      <c r="E1063" s="3">
        <f ca="1">IFERROR(B1063/AVERAGE(OFFSET(B1063,0,0,-计算结果!B$17,1))-1,B1063/AVERAGE(OFFSET(B1063,0,0,-ROW(),1))-1)</f>
        <v>0.4547681888463051</v>
      </c>
      <c r="F1063" s="4" t="str">
        <f ca="1">IF(MONTH(A1063)&lt;&gt;MONTH(A1064),IF(OR(AND(E1063&lt;计算结果!B$18,E1063&gt;计算结果!B$19),E1063&lt;计算结果!B$20),"买","卖"),F1062)</f>
        <v>买</v>
      </c>
      <c r="G1063" s="4" t="str">
        <f t="shared" ca="1" si="51"/>
        <v/>
      </c>
      <c r="H1063" s="3">
        <f ca="1">IF(F1062="买",B1063/B1062-1,计算结果!B$21*(计算结果!B$22*(B1063/B1062-1)+(1-计算结果!B$22)*(K1063/K1062-1-IF(G1063=1,计算结果!B$16,0))))-IF(AND(计算结果!B$21=0,G1063=1),计算结果!B$16,0)</f>
        <v>1.6248308682872192E-2</v>
      </c>
      <c r="I1063" s="2">
        <f t="shared" ca="1" si="52"/>
        <v>10.606586118544767</v>
      </c>
      <c r="J1063" s="3">
        <f ca="1">1-I1063/MAX(I$2:I1063)</f>
        <v>6.1484759992702642E-3</v>
      </c>
      <c r="K1063" s="21">
        <v>145.79</v>
      </c>
      <c r="L1063" s="37">
        <v>7.7125000000000004</v>
      </c>
    </row>
    <row r="1064" spans="1:12" hidden="1" x14ac:dyDescent="0.15">
      <c r="A1064" s="1">
        <v>40682</v>
      </c>
      <c r="B1064" s="16">
        <v>8.6018000000000008</v>
      </c>
      <c r="C1064" s="3">
        <f t="shared" si="50"/>
        <v>-1.2705882352941122E-2</v>
      </c>
      <c r="D1064" s="3">
        <f>IFERROR(1-B1064/MAX(B$2:B1064),0)</f>
        <v>1.8776236539514546E-2</v>
      </c>
      <c r="E1064" s="3">
        <f ca="1">IFERROR(B1064/AVERAGE(OFFSET(B1064,0,0,-计算结果!B$17,1))-1,B1064/AVERAGE(OFFSET(B1064,0,0,-ROW(),1))-1)</f>
        <v>0.43346016780565622</v>
      </c>
      <c r="F1064" s="4" t="str">
        <f ca="1">IF(MONTH(A1064)&lt;&gt;MONTH(A1065),IF(OR(AND(E1064&lt;计算结果!B$18,E1064&gt;计算结果!B$19),E1064&lt;计算结果!B$20),"买","卖"),F1063)</f>
        <v>买</v>
      </c>
      <c r="G1064" s="4" t="str">
        <f t="shared" ca="1" si="51"/>
        <v/>
      </c>
      <c r="H1064" s="3">
        <f ca="1">IF(F1063="买",B1064/B1063-1,计算结果!B$21*(计算结果!B$22*(B1064/B1063-1)+(1-计算结果!B$22)*(K1064/K1063-1-IF(G1064=1,计算结果!B$16,0))))-IF(AND(计算结果!B$21=0,G1064=1),计算结果!B$16,0)</f>
        <v>-1.2705882352941122E-2</v>
      </c>
      <c r="I1064" s="2">
        <f t="shared" ca="1" si="52"/>
        <v>10.471820083156199</v>
      </c>
      <c r="J1064" s="3">
        <f ca="1">1-I1064/MAX(I$2:I1064)</f>
        <v>1.8776236539514768E-2</v>
      </c>
      <c r="K1064" s="21">
        <v>145.80000000000001</v>
      </c>
      <c r="L1064" s="37">
        <v>7.6017999999999999</v>
      </c>
    </row>
    <row r="1065" spans="1:12" hidden="1" x14ac:dyDescent="0.15">
      <c r="A1065" s="1">
        <v>40683</v>
      </c>
      <c r="B1065" s="16">
        <v>8.5418000000000003</v>
      </c>
      <c r="C1065" s="3">
        <f t="shared" si="50"/>
        <v>-6.975284242833002E-3</v>
      </c>
      <c r="D1065" s="3">
        <f>IFERROR(1-B1065/MAX(B$2:B1065),0)</f>
        <v>2.5620551195473684E-2</v>
      </c>
      <c r="E1065" s="3">
        <f ca="1">IFERROR(B1065/AVERAGE(OFFSET(B1065,0,0,-计算结果!B$17,1))-1,B1065/AVERAGE(OFFSET(B1065,0,0,-ROW(),1))-1)</f>
        <v>0.42069127463694445</v>
      </c>
      <c r="F1065" s="4" t="str">
        <f ca="1">IF(MONTH(A1065)&lt;&gt;MONTH(A1066),IF(OR(AND(E1065&lt;计算结果!B$18,E1065&gt;计算结果!B$19),E1065&lt;计算结果!B$20),"买","卖"),F1064)</f>
        <v>买</v>
      </c>
      <c r="G1065" s="4" t="str">
        <f t="shared" ca="1" si="51"/>
        <v/>
      </c>
      <c r="H1065" s="3">
        <f ca="1">IF(F1064="买",B1065/B1064-1,计算结果!B$21*(计算结果!B$22*(B1065/B1064-1)+(1-计算结果!B$22)*(K1065/K1064-1-IF(G1065=1,计算结果!B$16,0))))-IF(AND(计算结果!B$21=0,G1065=1),计算结果!B$16,0)</f>
        <v>-6.975284242833002E-3</v>
      </c>
      <c r="I1065" s="2">
        <f t="shared" ca="1" si="52"/>
        <v>10.398776161536377</v>
      </c>
      <c r="J1065" s="3">
        <f ca="1">1-I1065/MAX(I$2:I1065)</f>
        <v>2.5620551195474017E-2</v>
      </c>
      <c r="K1065" s="21">
        <v>145.86000000000001</v>
      </c>
      <c r="L1065" s="37">
        <v>7.5418000000000003</v>
      </c>
    </row>
    <row r="1066" spans="1:12" hidden="1" x14ac:dyDescent="0.15">
      <c r="A1066" s="1">
        <v>40686</v>
      </c>
      <c r="B1066" s="16">
        <v>8.0757000000000012</v>
      </c>
      <c r="C1066" s="3">
        <f t="shared" si="50"/>
        <v>-5.4566953101219728E-2</v>
      </c>
      <c r="D1066" s="3">
        <f>IFERROR(1-B1066/MAX(B$2:B1066),0)</f>
        <v>7.8789468881182656E-2</v>
      </c>
      <c r="E1066" s="3">
        <f ca="1">IFERROR(B1066/AVERAGE(OFFSET(B1066,0,0,-计算结果!B$17,1))-1,B1066/AVERAGE(OFFSET(B1066,0,0,-ROW(),1))-1)</f>
        <v>0.34097374576087103</v>
      </c>
      <c r="F1066" s="4" t="str">
        <f ca="1">IF(MONTH(A1066)&lt;&gt;MONTH(A1067),IF(OR(AND(E1066&lt;计算结果!B$18,E1066&gt;计算结果!B$19),E1066&lt;计算结果!B$20),"买","卖"),F1065)</f>
        <v>买</v>
      </c>
      <c r="G1066" s="4" t="str">
        <f t="shared" ca="1" si="51"/>
        <v/>
      </c>
      <c r="H1066" s="3">
        <f ca="1">IF(F1065="买",B1066/B1065-1,计算结果!B$21*(计算结果!B$22*(B1066/B1065-1)+(1-计算结果!B$22)*(K1066/K1065-1-IF(G1066=1,计算结果!B$16,0))))-IF(AND(计算结果!B$21=0,G1066=1),计算结果!B$16,0)</f>
        <v>-5.4566953101219728E-2</v>
      </c>
      <c r="I1066" s="2">
        <f t="shared" ca="1" si="52"/>
        <v>9.8313466304197394</v>
      </c>
      <c r="J1066" s="3">
        <f ca="1">1-I1066/MAX(I$2:I1066)</f>
        <v>7.8789468881182989E-2</v>
      </c>
      <c r="K1066" s="21">
        <v>145.79</v>
      </c>
      <c r="L1066" s="37">
        <v>7.0757000000000003</v>
      </c>
    </row>
    <row r="1067" spans="1:12" hidden="1" x14ac:dyDescent="0.15">
      <c r="A1067" s="1">
        <v>40687</v>
      </c>
      <c r="B1067" s="16">
        <v>8.1406999999999989</v>
      </c>
      <c r="C1067" s="3">
        <f t="shared" si="50"/>
        <v>8.0488378716392361E-3</v>
      </c>
      <c r="D1067" s="3">
        <f>IFERROR(1-B1067/MAX(B$2:B1067),0)</f>
        <v>7.1374794670560515E-2</v>
      </c>
      <c r="E1067" s="3">
        <f ca="1">IFERROR(B1067/AVERAGE(OFFSET(B1067,0,0,-计算结果!B$17,1))-1,B1067/AVERAGE(OFFSET(B1067,0,0,-ROW(),1))-1)</f>
        <v>0.34951552579948375</v>
      </c>
      <c r="F1067" s="4" t="str">
        <f ca="1">IF(MONTH(A1067)&lt;&gt;MONTH(A1068),IF(OR(AND(E1067&lt;计算结果!B$18,E1067&gt;计算结果!B$19),E1067&lt;计算结果!B$20),"买","卖"),F1066)</f>
        <v>买</v>
      </c>
      <c r="G1067" s="4" t="str">
        <f t="shared" ca="1" si="51"/>
        <v/>
      </c>
      <c r="H1067" s="3">
        <f ca="1">IF(F1066="买",B1067/B1066-1,计算结果!B$21*(计算结果!B$22*(B1067/B1066-1)+(1-计算结果!B$22)*(K1067/K1066-1-IF(G1067=1,计算结果!B$16,0))))-IF(AND(计算结果!B$21=0,G1067=1),计算结果!B$16,0)</f>
        <v>8.0488378716392361E-3</v>
      </c>
      <c r="I1067" s="2">
        <f t="shared" ca="1" si="52"/>
        <v>9.9104775455078755</v>
      </c>
      <c r="J1067" s="3">
        <f ca="1">1-I1067/MAX(I$2:I1067)</f>
        <v>7.1374794670560848E-2</v>
      </c>
      <c r="K1067" s="21">
        <v>145.82</v>
      </c>
      <c r="L1067" s="37">
        <v>7.1406999999999998</v>
      </c>
    </row>
    <row r="1068" spans="1:12" hidden="1" x14ac:dyDescent="0.15">
      <c r="A1068" s="1">
        <v>40688</v>
      </c>
      <c r="B1068" s="16">
        <v>8.0577000000000005</v>
      </c>
      <c r="C1068" s="3">
        <f t="shared" si="50"/>
        <v>-1.019568341788768E-2</v>
      </c>
      <c r="D1068" s="3">
        <f>IFERROR(1-B1068/MAX(B$2:B1068),0)</f>
        <v>8.0842763277970464E-2</v>
      </c>
      <c r="E1068" s="3">
        <f ca="1">IFERROR(B1068/AVERAGE(OFFSET(B1068,0,0,-计算结果!B$17,1))-1,B1068/AVERAGE(OFFSET(B1068,0,0,-ROW(),1))-1)</f>
        <v>0.3334609437618643</v>
      </c>
      <c r="F1068" s="4" t="str">
        <f ca="1">IF(MONTH(A1068)&lt;&gt;MONTH(A1069),IF(OR(AND(E1068&lt;计算结果!B$18,E1068&gt;计算结果!B$19),E1068&lt;计算结果!B$20),"买","卖"),F1067)</f>
        <v>买</v>
      </c>
      <c r="G1068" s="4" t="str">
        <f t="shared" ca="1" si="51"/>
        <v/>
      </c>
      <c r="H1068" s="3">
        <f ca="1">IF(F1067="买",B1068/B1067-1,计算结果!B$21*(计算结果!B$22*(B1068/B1067-1)+(1-计算结果!B$22)*(K1068/K1067-1-IF(G1068=1,计算结果!B$16,0))))-IF(AND(计算结果!B$21=0,G1068=1),计算结果!B$16,0)</f>
        <v>-1.019568341788768E-2</v>
      </c>
      <c r="I1068" s="2">
        <f t="shared" ca="1" si="52"/>
        <v>9.8094334539337922</v>
      </c>
      <c r="J1068" s="3">
        <f ca="1">1-I1068/MAX(I$2:I1068)</f>
        <v>8.0842763277970797E-2</v>
      </c>
      <c r="K1068" s="21">
        <v>145.9</v>
      </c>
      <c r="L1068" s="37">
        <v>7.0576999999999996</v>
      </c>
    </row>
    <row r="1069" spans="1:12" hidden="1" x14ac:dyDescent="0.15">
      <c r="A1069" s="1">
        <v>40689</v>
      </c>
      <c r="B1069" s="16">
        <v>8.0201999999999991</v>
      </c>
      <c r="C1069" s="3">
        <f t="shared" si="50"/>
        <v>-4.6539335045983066E-3</v>
      </c>
      <c r="D1069" s="3">
        <f>IFERROR(1-B1069/MAX(B$2:B1069),0)</f>
        <v>8.5120459937945037E-2</v>
      </c>
      <c r="E1069" s="3">
        <f ca="1">IFERROR(B1069/AVERAGE(OFFSET(B1069,0,0,-计算结果!B$17,1))-1,B1069/AVERAGE(OFFSET(B1069,0,0,-ROW(),1))-1)</f>
        <v>0.3250471914674824</v>
      </c>
      <c r="F1069" s="4" t="str">
        <f ca="1">IF(MONTH(A1069)&lt;&gt;MONTH(A1070),IF(OR(AND(E1069&lt;计算结果!B$18,E1069&gt;计算结果!B$19),E1069&lt;计算结果!B$20),"买","卖"),F1068)</f>
        <v>买</v>
      </c>
      <c r="G1069" s="4" t="str">
        <f t="shared" ca="1" si="51"/>
        <v/>
      </c>
      <c r="H1069" s="3">
        <f ca="1">IF(F1068="买",B1069/B1068-1,计算结果!B$21*(计算结果!B$22*(B1069/B1068-1)+(1-计算结果!B$22)*(K1069/K1068-1-IF(G1069=1,计算结果!B$16,0))))-IF(AND(计算结果!B$21=0,G1069=1),计算结果!B$16,0)</f>
        <v>-4.6539335045983066E-3</v>
      </c>
      <c r="I1069" s="2">
        <f t="shared" ca="1" si="52"/>
        <v>9.7637810029214016</v>
      </c>
      <c r="J1069" s="3">
        <f ca="1">1-I1069/MAX(I$2:I1069)</f>
        <v>8.5120459937945481E-2</v>
      </c>
      <c r="K1069" s="21">
        <v>145.88999999999999</v>
      </c>
      <c r="L1069" s="37">
        <v>7.0202</v>
      </c>
    </row>
    <row r="1070" spans="1:12" hidden="1" x14ac:dyDescent="0.15">
      <c r="A1070" s="1">
        <v>40690</v>
      </c>
      <c r="B1070" s="16">
        <v>7.7782</v>
      </c>
      <c r="C1070" s="3">
        <f t="shared" si="50"/>
        <v>-3.0173811126904426E-2</v>
      </c>
      <c r="D1070" s="3">
        <f>IFERROR(1-B1070/MAX(B$2:B1070),0)</f>
        <v>0.11272586238364679</v>
      </c>
      <c r="E1070" s="3">
        <f ca="1">IFERROR(B1070/AVERAGE(OFFSET(B1070,0,0,-计算结果!B$17,1))-1,B1070/AVERAGE(OFFSET(B1070,0,0,-ROW(),1))-1)</f>
        <v>0.28312089874196311</v>
      </c>
      <c r="F1070" s="4" t="str">
        <f ca="1">IF(MONTH(A1070)&lt;&gt;MONTH(A1071),IF(OR(AND(E1070&lt;计算结果!B$18,E1070&gt;计算结果!B$19),E1070&lt;计算结果!B$20),"买","卖"),F1069)</f>
        <v>买</v>
      </c>
      <c r="G1070" s="4" t="str">
        <f t="shared" ca="1" si="51"/>
        <v/>
      </c>
      <c r="H1070" s="3">
        <f ca="1">IF(F1069="买",B1070/B1069-1,计算结果!B$21*(计算结果!B$22*(B1070/B1069-1)+(1-计算结果!B$22)*(K1070/K1069-1-IF(G1070=1,计算结果!B$16,0))))-IF(AND(计算结果!B$21=0,G1070=1),计算结果!B$16,0)</f>
        <v>-3.0173811126904426E-2</v>
      </c>
      <c r="I1070" s="2">
        <f t="shared" ca="1" si="52"/>
        <v>9.4691705190547939</v>
      </c>
      <c r="J1070" s="3">
        <f ca="1">1-I1070/MAX(I$2:I1070)</f>
        <v>0.11272586238364712</v>
      </c>
      <c r="K1070" s="21">
        <v>145.94</v>
      </c>
      <c r="L1070" s="37">
        <v>6.7782</v>
      </c>
    </row>
    <row r="1071" spans="1:12" hidden="1" x14ac:dyDescent="0.15">
      <c r="A1071" s="1">
        <v>40693</v>
      </c>
      <c r="B1071" s="16">
        <v>7.5849000000000002</v>
      </c>
      <c r="C1071" s="3">
        <f t="shared" si="50"/>
        <v>-2.4851508060990901E-2</v>
      </c>
      <c r="D1071" s="3">
        <f>IFERROR(1-B1071/MAX(B$2:B1071),0)</f>
        <v>0.13477596276692838</v>
      </c>
      <c r="E1071" s="3">
        <f ca="1">IFERROR(B1071/AVERAGE(OFFSET(B1071,0,0,-计算结果!B$17,1))-1,B1071/AVERAGE(OFFSET(B1071,0,0,-ROW(),1))-1)</f>
        <v>0.24948985889202668</v>
      </c>
      <c r="F1071" s="4" t="str">
        <f ca="1">IF(MONTH(A1071)&lt;&gt;MONTH(A1072),IF(OR(AND(E1071&lt;计算结果!B$18,E1071&gt;计算结果!B$19),E1071&lt;计算结果!B$20),"买","卖"),F1070)</f>
        <v>买</v>
      </c>
      <c r="G1071" s="4" t="str">
        <f t="shared" ca="1" si="51"/>
        <v/>
      </c>
      <c r="H1071" s="3">
        <f ca="1">IF(F1070="买",B1071/B1070-1,计算结果!B$21*(计算结果!B$22*(B1071/B1070-1)+(1-计算结果!B$22)*(K1071/K1070-1-IF(G1071=1,计算结果!B$16,0))))-IF(AND(计算结果!B$21=0,G1071=1),计算结果!B$16,0)</f>
        <v>-2.4851508060990901E-2</v>
      </c>
      <c r="I1071" s="2">
        <f t="shared" ca="1" si="52"/>
        <v>9.2338473515696062</v>
      </c>
      <c r="J1071" s="3">
        <f ca="1">1-I1071/MAX(I$2:I1071)</f>
        <v>0.13477596276692871</v>
      </c>
      <c r="K1071" s="21">
        <v>146</v>
      </c>
      <c r="L1071" s="37">
        <v>6.5849000000000002</v>
      </c>
    </row>
    <row r="1072" spans="1:12" hidden="1" x14ac:dyDescent="0.15">
      <c r="A1072" s="1">
        <v>40694</v>
      </c>
      <c r="B1072" s="16">
        <v>7.6914999999999996</v>
      </c>
      <c r="C1072" s="3">
        <f t="shared" si="50"/>
        <v>1.4054239343959551E-2</v>
      </c>
      <c r="D1072" s="3">
        <f>IFERROR(1-B1072/MAX(B$2:B1072),0)</f>
        <v>0.12261589706150766</v>
      </c>
      <c r="E1072" s="3">
        <f ca="1">IFERROR(B1072/AVERAGE(OFFSET(B1072,0,0,-计算结果!B$17,1))-1,B1072/AVERAGE(OFFSET(B1072,0,0,-ROW(),1))-1)</f>
        <v>0.26502599275854077</v>
      </c>
      <c r="F1072" s="4" t="str">
        <f ca="1">IF(MONTH(A1072)&lt;&gt;MONTH(A1073),IF(OR(AND(E1072&lt;计算结果!B$18,E1072&gt;计算结果!B$19),E1072&lt;计算结果!B$20),"买","卖"),F1071)</f>
        <v>买</v>
      </c>
      <c r="G1072" s="4" t="str">
        <f t="shared" ca="1" si="51"/>
        <v/>
      </c>
      <c r="H1072" s="3">
        <f ca="1">IF(F1071="买",B1072/B1071-1,计算结果!B$21*(计算结果!B$22*(B1072/B1071-1)+(1-计算结果!B$22)*(K1072/K1071-1-IF(G1072=1,计算结果!B$16,0))))-IF(AND(计算结果!B$21=0,G1072=1),计算结果!B$16,0)</f>
        <v>1.4054239343959551E-2</v>
      </c>
      <c r="I1072" s="2">
        <f t="shared" ca="1" si="52"/>
        <v>9.3636220523141525</v>
      </c>
      <c r="J1072" s="3">
        <f ca="1">1-I1072/MAX(I$2:I1072)</f>
        <v>0.12261589706150811</v>
      </c>
      <c r="K1072" s="21">
        <v>146.02000000000001</v>
      </c>
      <c r="L1072" s="37">
        <v>6.6914999999999996</v>
      </c>
    </row>
    <row r="1073" spans="1:12" hidden="1" x14ac:dyDescent="0.15">
      <c r="A1073" s="1">
        <v>40695</v>
      </c>
      <c r="B1073" s="16">
        <v>7.7458</v>
      </c>
      <c r="C1073" s="3">
        <f t="shared" si="50"/>
        <v>7.0597412728337083E-3</v>
      </c>
      <c r="D1073" s="3">
        <f>IFERROR(1-B1073/MAX(B$2:B1073),0)</f>
        <v>0.11642179229786465</v>
      </c>
      <c r="E1073" s="3">
        <f ca="1">IFERROR(B1073/AVERAGE(OFFSET(B1073,0,0,-计算结果!B$17,1))-1,B1073/AVERAGE(OFFSET(B1073,0,0,-ROW(),1))-1)</f>
        <v>0.27188006500231454</v>
      </c>
      <c r="F1073" s="4" t="str">
        <f ca="1">IF(MONTH(A1073)&lt;&gt;MONTH(A1074),IF(OR(AND(E1073&lt;计算结果!B$18,E1073&gt;计算结果!B$19),E1073&lt;计算结果!B$20),"买","卖"),F1072)</f>
        <v>买</v>
      </c>
      <c r="G1073" s="4" t="str">
        <f t="shared" ca="1" si="51"/>
        <v/>
      </c>
      <c r="H1073" s="3">
        <f ca="1">IF(F1072="买",B1073/B1072-1,计算结果!B$21*(计算结果!B$22*(B1073/B1072-1)+(1-计算结果!B$22)*(K1073/K1072-1-IF(G1073=1,计算结果!B$16,0))))-IF(AND(计算结果!B$21=0,G1073=1),计算结果!B$16,0)</f>
        <v>7.0597412728337083E-3</v>
      </c>
      <c r="I1073" s="2">
        <f t="shared" ca="1" si="52"/>
        <v>9.4297268013800899</v>
      </c>
      <c r="J1073" s="3">
        <f ca="1">1-I1073/MAX(I$2:I1073)</f>
        <v>0.11642179229786509</v>
      </c>
      <c r="K1073" s="21">
        <v>146.05000000000001</v>
      </c>
      <c r="L1073" s="37">
        <v>6.7458</v>
      </c>
    </row>
    <row r="1074" spans="1:12" hidden="1" x14ac:dyDescent="0.15">
      <c r="A1074" s="1">
        <v>40696</v>
      </c>
      <c r="B1074" s="16">
        <v>7.6436000000000002</v>
      </c>
      <c r="C1074" s="3">
        <f t="shared" si="50"/>
        <v>-1.3194247204936893E-2</v>
      </c>
      <c r="D1074" s="3">
        <f>IFERROR(1-B1074/MAX(B$2:B1074),0)</f>
        <v>0.12807994159518166</v>
      </c>
      <c r="E1074" s="3">
        <f ca="1">IFERROR(B1074/AVERAGE(OFFSET(B1074,0,0,-计算结果!B$17,1))-1,B1074/AVERAGE(OFFSET(B1074,0,0,-ROW(),1))-1)</f>
        <v>0.25323065908451325</v>
      </c>
      <c r="F1074" s="4" t="str">
        <f ca="1">IF(MONTH(A1074)&lt;&gt;MONTH(A1075),IF(OR(AND(E1074&lt;计算结果!B$18,E1074&gt;计算结果!B$19),E1074&lt;计算结果!B$20),"买","卖"),F1073)</f>
        <v>买</v>
      </c>
      <c r="G1074" s="4" t="str">
        <f t="shared" ca="1" si="51"/>
        <v/>
      </c>
      <c r="H1074" s="3">
        <f ca="1">IF(F1073="买",B1074/B1073-1,计算结果!B$21*(计算结果!B$22*(B1074/B1073-1)+(1-计算结果!B$22)*(K1074/K1073-1-IF(G1074=1,计算结果!B$16,0))))-IF(AND(计算结果!B$21=0,G1074=1),计算结果!B$16,0)</f>
        <v>-1.3194247204936893E-2</v>
      </c>
      <c r="I1074" s="2">
        <f t="shared" ca="1" si="52"/>
        <v>9.3053086548876625</v>
      </c>
      <c r="J1074" s="3">
        <f ca="1">1-I1074/MAX(I$2:I1074)</f>
        <v>0.1280799415951821</v>
      </c>
      <c r="K1074" s="21">
        <v>146.02000000000001</v>
      </c>
      <c r="L1074" s="37">
        <v>6.6436000000000002</v>
      </c>
    </row>
    <row r="1075" spans="1:12" hidden="1" x14ac:dyDescent="0.15">
      <c r="A1075" s="1">
        <v>40697</v>
      </c>
      <c r="B1075" s="16">
        <v>7.7804000000000002</v>
      </c>
      <c r="C1075" s="3">
        <f t="shared" si="50"/>
        <v>1.7897325867392233E-2</v>
      </c>
      <c r="D1075" s="3">
        <f>IFERROR(1-B1075/MAX(B$2:B1075),0)</f>
        <v>0.11247490417959483</v>
      </c>
      <c r="E1075" s="3">
        <f ca="1">IFERROR(B1075/AVERAGE(OFFSET(B1075,0,0,-计算结果!B$17,1))-1,B1075/AVERAGE(OFFSET(B1075,0,0,-ROW(),1))-1)</f>
        <v>0.27369370799402182</v>
      </c>
      <c r="F1075" s="4" t="str">
        <f ca="1">IF(MONTH(A1075)&lt;&gt;MONTH(A1076),IF(OR(AND(E1075&lt;计算结果!B$18,E1075&gt;计算结果!B$19),E1075&lt;计算结果!B$20),"买","卖"),F1074)</f>
        <v>买</v>
      </c>
      <c r="G1075" s="4" t="str">
        <f t="shared" ca="1" si="51"/>
        <v/>
      </c>
      <c r="H1075" s="3">
        <f ca="1">IF(F1074="买",B1075/B1074-1,计算结果!B$21*(计算结果!B$22*(B1075/B1074-1)+(1-计算结果!B$22)*(K1075/K1074-1-IF(G1075=1,计算结果!B$16,0))))-IF(AND(计算结果!B$21=0,G1075=1),计算结果!B$16,0)</f>
        <v>1.7897325867392233E-2</v>
      </c>
      <c r="I1075" s="2">
        <f t="shared" ca="1" si="52"/>
        <v>9.4718487961808524</v>
      </c>
      <c r="J1075" s="3">
        <f ca="1">1-I1075/MAX(I$2:I1075)</f>
        <v>0.11247490417959549</v>
      </c>
      <c r="K1075" s="21">
        <v>146.02000000000001</v>
      </c>
      <c r="L1075" s="37">
        <v>6.7804000000000002</v>
      </c>
    </row>
    <row r="1076" spans="1:12" hidden="1" x14ac:dyDescent="0.15">
      <c r="A1076" s="1">
        <v>40701</v>
      </c>
      <c r="B1076" s="16">
        <v>7.9462000000000002</v>
      </c>
      <c r="C1076" s="3">
        <f t="shared" si="50"/>
        <v>2.1309958356896752E-2</v>
      </c>
      <c r="D1076" s="3">
        <f>IFERROR(1-B1076/MAX(B$2:B1076),0)</f>
        <v>9.3561781346961248E-2</v>
      </c>
      <c r="E1076" s="3">
        <f ca="1">IFERROR(B1076/AVERAGE(OFFSET(B1076,0,0,-计算结果!B$17,1))-1,B1076/AVERAGE(OFFSET(B1076,0,0,-ROW(),1))-1)</f>
        <v>0.2987052136488284</v>
      </c>
      <c r="F1076" s="4" t="str">
        <f ca="1">IF(MONTH(A1076)&lt;&gt;MONTH(A1077),IF(OR(AND(E1076&lt;计算结果!B$18,E1076&gt;计算结果!B$19),E1076&lt;计算结果!B$20),"买","卖"),F1075)</f>
        <v>买</v>
      </c>
      <c r="G1076" s="4" t="str">
        <f t="shared" ca="1" si="51"/>
        <v/>
      </c>
      <c r="H1076" s="3">
        <f ca="1">IF(F1075="买",B1076/B1075-1,计算结果!B$21*(计算结果!B$22*(B1076/B1075-1)+(1-计算结果!B$22)*(K1076/K1075-1-IF(G1076=1,计算结果!B$16,0))))-IF(AND(计算结果!B$21=0,G1076=1),计算结果!B$16,0)</f>
        <v>2.1309958356896752E-2</v>
      </c>
      <c r="I1076" s="2">
        <f t="shared" ca="1" si="52"/>
        <v>9.6736934995902892</v>
      </c>
      <c r="J1076" s="3">
        <f ca="1">1-I1076/MAX(I$2:I1076)</f>
        <v>9.3561781346961803E-2</v>
      </c>
      <c r="K1076" s="21">
        <v>146.12</v>
      </c>
      <c r="L1076" s="37">
        <v>6.9462000000000002</v>
      </c>
    </row>
    <row r="1077" spans="1:12" hidden="1" x14ac:dyDescent="0.15">
      <c r="A1077" s="1">
        <v>40702</v>
      </c>
      <c r="B1077" s="16">
        <v>8.0659999999999989</v>
      </c>
      <c r="C1077" s="3">
        <f t="shared" si="50"/>
        <v>1.5076388714102107E-2</v>
      </c>
      <c r="D1077" s="3">
        <f>IFERROR(1-B1077/MAX(B$2:B1077),0)</f>
        <v>7.9895966417229625E-2</v>
      </c>
      <c r="E1077" s="3">
        <f ca="1">IFERROR(B1077/AVERAGE(OFFSET(B1077,0,0,-计算结果!B$17,1))-1,B1077/AVERAGE(OFFSET(B1077,0,0,-ROW(),1))-1)</f>
        <v>0.3159746482936272</v>
      </c>
      <c r="F1077" s="4" t="str">
        <f ca="1">IF(MONTH(A1077)&lt;&gt;MONTH(A1078),IF(OR(AND(E1077&lt;计算结果!B$18,E1077&gt;计算结果!B$19),E1077&lt;计算结果!B$20),"买","卖"),F1076)</f>
        <v>买</v>
      </c>
      <c r="G1077" s="4" t="str">
        <f t="shared" ca="1" si="51"/>
        <v/>
      </c>
      <c r="H1077" s="3">
        <f ca="1">IF(F1076="买",B1077/B1076-1,计算结果!B$21*(计算结果!B$22*(B1077/B1076-1)+(1-计算结果!B$22)*(K1077/K1076-1-IF(G1077=1,计算结果!B$16,0))))-IF(AND(计算结果!B$21=0,G1077=1),计算结果!B$16,0)</f>
        <v>1.5076388714102107E-2</v>
      </c>
      <c r="I1077" s="2">
        <f t="shared" ca="1" si="52"/>
        <v>9.8195378630911954</v>
      </c>
      <c r="J1077" s="3">
        <f ca="1">1-I1077/MAX(I$2:I1077)</f>
        <v>7.9895966417230291E-2</v>
      </c>
      <c r="K1077" s="21">
        <v>146.05000000000001</v>
      </c>
      <c r="L1077" s="37">
        <v>7.0659999999999998</v>
      </c>
    </row>
    <row r="1078" spans="1:12" hidden="1" x14ac:dyDescent="0.15">
      <c r="A1078" s="1">
        <v>40703</v>
      </c>
      <c r="B1078" s="16">
        <v>7.8592000000000004</v>
      </c>
      <c r="C1078" s="3">
        <f t="shared" si="50"/>
        <v>-2.5638482519216299E-2</v>
      </c>
      <c r="D1078" s="3">
        <f>IFERROR(1-B1078/MAX(B$2:B1078),0)</f>
        <v>0.10348603759810193</v>
      </c>
      <c r="E1078" s="3">
        <f ca="1">IFERROR(B1078/AVERAGE(OFFSET(B1078,0,0,-计算结果!B$17,1))-1,B1078/AVERAGE(OFFSET(B1078,0,0,-ROW(),1))-1)</f>
        <v>0.28000602246771411</v>
      </c>
      <c r="F1078" s="4" t="str">
        <f ca="1">IF(MONTH(A1078)&lt;&gt;MONTH(A1079),IF(OR(AND(E1078&lt;计算结果!B$18,E1078&gt;计算结果!B$19),E1078&lt;计算结果!B$20),"买","卖"),F1077)</f>
        <v>买</v>
      </c>
      <c r="G1078" s="4" t="str">
        <f t="shared" ca="1" si="51"/>
        <v/>
      </c>
      <c r="H1078" s="3">
        <f ca="1">IF(F1077="买",B1078/B1077-1,计算结果!B$21*(计算结果!B$22*(B1078/B1077-1)+(1-计算结果!B$22)*(K1078/K1077-1-IF(G1078=1,计算结果!B$16,0))))-IF(AND(计算结果!B$21=0,G1078=1),计算结果!B$16,0)</f>
        <v>-2.5638482519216299E-2</v>
      </c>
      <c r="I1078" s="2">
        <f t="shared" ca="1" si="52"/>
        <v>9.5677798132415486</v>
      </c>
      <c r="J1078" s="3">
        <f ca="1">1-I1078/MAX(I$2:I1078)</f>
        <v>0.1034860375981026</v>
      </c>
      <c r="K1078" s="21">
        <v>146.06</v>
      </c>
      <c r="L1078" s="37">
        <v>6.8592000000000004</v>
      </c>
    </row>
    <row r="1079" spans="1:12" hidden="1" x14ac:dyDescent="0.15">
      <c r="A1079" s="1">
        <v>40704</v>
      </c>
      <c r="B1079" s="16">
        <v>7.9127000000000001</v>
      </c>
      <c r="C1079" s="3">
        <f t="shared" si="50"/>
        <v>6.8073086319218046E-3</v>
      </c>
      <c r="D1079" s="3">
        <f>IFERROR(1-B1079/MAX(B$2:B1079),0)</f>
        <v>9.7383190363205085E-2</v>
      </c>
      <c r="E1079" s="3">
        <f ca="1">IFERROR(B1079/AVERAGE(OFFSET(B1079,0,0,-计算结果!B$17,1))-1,B1079/AVERAGE(OFFSET(B1079,0,0,-ROW(),1))-1)</f>
        <v>0.28643799403660664</v>
      </c>
      <c r="F1079" s="4" t="str">
        <f ca="1">IF(MONTH(A1079)&lt;&gt;MONTH(A1080),IF(OR(AND(E1079&lt;计算结果!B$18,E1079&gt;计算结果!B$19),E1079&lt;计算结果!B$20),"买","卖"),F1078)</f>
        <v>买</v>
      </c>
      <c r="G1079" s="4" t="str">
        <f t="shared" ca="1" si="51"/>
        <v/>
      </c>
      <c r="H1079" s="3">
        <f ca="1">IF(F1078="买",B1079/B1078-1,计算结果!B$21*(计算结果!B$22*(B1079/B1078-1)+(1-计算结果!B$22)*(K1079/K1078-1-IF(G1079=1,计算结果!B$16,0))))-IF(AND(计算结果!B$21=0,G1079=1),计算结果!B$16,0)</f>
        <v>6.8073086319218046E-3</v>
      </c>
      <c r="I1079" s="2">
        <f t="shared" ca="1" si="52"/>
        <v>9.6329106433525542</v>
      </c>
      <c r="J1079" s="3">
        <f ca="1">1-I1079/MAX(I$2:I1079)</f>
        <v>9.7383190363205863E-2</v>
      </c>
      <c r="K1079" s="21">
        <v>146.03</v>
      </c>
      <c r="L1079" s="37">
        <v>6.9127000000000001</v>
      </c>
    </row>
    <row r="1080" spans="1:12" hidden="1" x14ac:dyDescent="0.15">
      <c r="A1080" s="1">
        <v>40707</v>
      </c>
      <c r="B1080" s="16">
        <v>7.9248000000000003</v>
      </c>
      <c r="C1080" s="3">
        <f t="shared" si="50"/>
        <v>1.5291872559304309E-3</v>
      </c>
      <c r="D1080" s="3">
        <f>IFERROR(1-B1080/MAX(B$2:B1080),0)</f>
        <v>9.6002920240919942E-2</v>
      </c>
      <c r="E1080" s="3">
        <f ca="1">IFERROR(B1080/AVERAGE(OFFSET(B1080,0,0,-计算结果!B$17,1))-1,B1080/AVERAGE(OFFSET(B1080,0,0,-ROW(),1))-1)</f>
        <v>0.28604255650616062</v>
      </c>
      <c r="F1080" s="4" t="str">
        <f ca="1">IF(MONTH(A1080)&lt;&gt;MONTH(A1081),IF(OR(AND(E1080&lt;计算结果!B$18,E1080&gt;计算结果!B$19),E1080&lt;计算结果!B$20),"买","卖"),F1079)</f>
        <v>买</v>
      </c>
      <c r="G1080" s="4" t="str">
        <f t="shared" ca="1" si="51"/>
        <v/>
      </c>
      <c r="H1080" s="3">
        <f ca="1">IF(F1079="买",B1080/B1079-1,计算结果!B$21*(计算结果!B$22*(B1080/B1079-1)+(1-计算结果!B$22)*(K1080/K1079-1-IF(G1080=1,计算结果!B$16,0))))-IF(AND(计算结果!B$21=0,G1080=1),计算结果!B$16,0)</f>
        <v>1.5291872559304309E-3</v>
      </c>
      <c r="I1080" s="2">
        <f t="shared" ca="1" si="52"/>
        <v>9.6476411675458849</v>
      </c>
      <c r="J1080" s="3">
        <f ca="1">1-I1080/MAX(I$2:I1080)</f>
        <v>9.6002920240920719E-2</v>
      </c>
      <c r="K1080" s="21">
        <v>146.02000000000001</v>
      </c>
      <c r="L1080" s="37">
        <v>6.9248000000000003</v>
      </c>
    </row>
    <row r="1081" spans="1:12" hidden="1" x14ac:dyDescent="0.15">
      <c r="A1081" s="1">
        <v>40708</v>
      </c>
      <c r="B1081" s="16">
        <v>8.0355999999999987</v>
      </c>
      <c r="C1081" s="3">
        <f t="shared" si="50"/>
        <v>1.3981425398748026E-2</v>
      </c>
      <c r="D1081" s="3">
        <f>IFERROR(1-B1081/MAX(B$2:B1081),0)</f>
        <v>8.3363752509582278E-2</v>
      </c>
      <c r="E1081" s="3">
        <f ca="1">IFERROR(B1081/AVERAGE(OFFSET(B1081,0,0,-计算结果!B$17,1))-1,B1081/AVERAGE(OFFSET(B1081,0,0,-ROW(),1))-1)</f>
        <v>0.30141344979607676</v>
      </c>
      <c r="F1081" s="4" t="str">
        <f ca="1">IF(MONTH(A1081)&lt;&gt;MONTH(A1082),IF(OR(AND(E1081&lt;计算结果!B$18,E1081&gt;计算结果!B$19),E1081&lt;计算结果!B$20),"买","卖"),F1080)</f>
        <v>买</v>
      </c>
      <c r="G1081" s="4" t="str">
        <f t="shared" ca="1" si="51"/>
        <v/>
      </c>
      <c r="H1081" s="3">
        <f ca="1">IF(F1080="买",B1081/B1080-1,计算结果!B$21*(计算结果!B$22*(B1081/B1080-1)+(1-计算结果!B$22)*(K1081/K1080-1-IF(G1081=1,计算结果!B$16,0))))-IF(AND(计算结果!B$21=0,G1081=1),计算结果!B$16,0)</f>
        <v>1.3981425398748026E-2</v>
      </c>
      <c r="I1081" s="2">
        <f t="shared" ca="1" si="52"/>
        <v>9.7825289428038182</v>
      </c>
      <c r="J1081" s="3">
        <f ca="1">1-I1081/MAX(I$2:I1081)</f>
        <v>8.3363752509583056E-2</v>
      </c>
      <c r="K1081" s="21">
        <v>146.06</v>
      </c>
      <c r="L1081" s="37">
        <v>7.0355999999999996</v>
      </c>
    </row>
    <row r="1082" spans="1:12" hidden="1" x14ac:dyDescent="0.15">
      <c r="A1082" s="1">
        <v>40709</v>
      </c>
      <c r="B1082" s="16">
        <v>7.9546000000000001</v>
      </c>
      <c r="C1082" s="3">
        <f t="shared" si="50"/>
        <v>-1.0080143362038774E-2</v>
      </c>
      <c r="D1082" s="3">
        <f>IFERROR(1-B1082/MAX(B$2:B1082),0)</f>
        <v>9.2603577295126915E-2</v>
      </c>
      <c r="E1082" s="3">
        <f ca="1">IFERROR(B1082/AVERAGE(OFFSET(B1082,0,0,-计算结果!B$17,1))-1,B1082/AVERAGE(OFFSET(B1082,0,0,-ROW(),1))-1)</f>
        <v>0.28573221936915361</v>
      </c>
      <c r="F1082" s="4" t="str">
        <f ca="1">IF(MONTH(A1082)&lt;&gt;MONTH(A1083),IF(OR(AND(E1082&lt;计算结果!B$18,E1082&gt;计算结果!B$19),E1082&lt;计算结果!B$20),"买","卖"),F1081)</f>
        <v>买</v>
      </c>
      <c r="G1082" s="4" t="str">
        <f t="shared" ca="1" si="51"/>
        <v/>
      </c>
      <c r="H1082" s="3">
        <f ca="1">IF(F1081="买",B1082/B1081-1,计算结果!B$21*(计算结果!B$22*(B1082/B1081-1)+(1-计算结果!B$22)*(K1082/K1081-1-IF(G1082=1,计算结果!B$16,0))))-IF(AND(计算结果!B$21=0,G1082=1),计算结果!B$16,0)</f>
        <v>-1.0080143362038774E-2</v>
      </c>
      <c r="I1082" s="2">
        <f t="shared" ca="1" si="52"/>
        <v>9.6839196486170618</v>
      </c>
      <c r="J1082" s="3">
        <f ca="1">1-I1082/MAX(I$2:I1082)</f>
        <v>9.2603577295127693E-2</v>
      </c>
      <c r="K1082" s="21">
        <v>145.96</v>
      </c>
      <c r="L1082" s="37">
        <v>6.9546000000000001</v>
      </c>
    </row>
    <row r="1083" spans="1:12" hidden="1" x14ac:dyDescent="0.15">
      <c r="A1083" s="1">
        <v>40710</v>
      </c>
      <c r="B1083" s="16">
        <v>7.6802999999999999</v>
      </c>
      <c r="C1083" s="3">
        <f t="shared" si="50"/>
        <v>-3.448319211525408E-2</v>
      </c>
      <c r="D1083" s="3">
        <f>IFERROR(1-B1083/MAX(B$2:B1083),0)</f>
        <v>0.12389350246395336</v>
      </c>
      <c r="E1083" s="3">
        <f ca="1">IFERROR(B1083/AVERAGE(OFFSET(B1083,0,0,-计算结果!B$17,1))-1,B1083/AVERAGE(OFFSET(B1083,0,0,-ROW(),1))-1)</f>
        <v>0.23925369196342317</v>
      </c>
      <c r="F1083" s="4" t="str">
        <f ca="1">IF(MONTH(A1083)&lt;&gt;MONTH(A1084),IF(OR(AND(E1083&lt;计算结果!B$18,E1083&gt;计算结果!B$19),E1083&lt;计算结果!B$20),"买","卖"),F1082)</f>
        <v>买</v>
      </c>
      <c r="G1083" s="4" t="str">
        <f t="shared" ca="1" si="51"/>
        <v/>
      </c>
      <c r="H1083" s="3">
        <f ca="1">IF(F1082="买",B1083/B1082-1,计算结果!B$21*(计算结果!B$22*(B1083/B1082-1)+(1-计算结果!B$22)*(K1083/K1082-1-IF(G1083=1,计算结果!B$16,0))))-IF(AND(计算结果!B$21=0,G1083=1),计算结果!B$16,0)</f>
        <v>-3.448319211525408E-2</v>
      </c>
      <c r="I1083" s="2">
        <f t="shared" ca="1" si="52"/>
        <v>9.3499871869451159</v>
      </c>
      <c r="J1083" s="3">
        <f ca="1">1-I1083/MAX(I$2:I1083)</f>
        <v>0.12389350246395414</v>
      </c>
      <c r="K1083" s="21">
        <v>145.94999999999999</v>
      </c>
      <c r="L1083" s="37">
        <v>6.6802999999999999</v>
      </c>
    </row>
    <row r="1084" spans="1:12" hidden="1" x14ac:dyDescent="0.15">
      <c r="A1084" s="1">
        <v>40711</v>
      </c>
      <c r="B1084" s="16">
        <v>7.5480999999999998</v>
      </c>
      <c r="C1084" s="3">
        <f t="shared" si="50"/>
        <v>-1.7212869288960042E-2</v>
      </c>
      <c r="D1084" s="3">
        <f>IFERROR(1-B1084/MAX(B$2:B1084),0)</f>
        <v>0.13897380908924994</v>
      </c>
      <c r="E1084" s="3">
        <f ca="1">IFERROR(B1084/AVERAGE(OFFSET(B1084,0,0,-计算结果!B$17,1))-1,B1084/AVERAGE(OFFSET(B1084,0,0,-ROW(),1))-1)</f>
        <v>0.21581454307214587</v>
      </c>
      <c r="F1084" s="4" t="str">
        <f ca="1">IF(MONTH(A1084)&lt;&gt;MONTH(A1085),IF(OR(AND(E1084&lt;计算结果!B$18,E1084&gt;计算结果!B$19),E1084&lt;计算结果!B$20),"买","卖"),F1083)</f>
        <v>买</v>
      </c>
      <c r="G1084" s="4" t="str">
        <f t="shared" ca="1" si="51"/>
        <v/>
      </c>
      <c r="H1084" s="3">
        <f ca="1">IF(F1083="买",B1084/B1083-1,计算结果!B$21*(计算结果!B$22*(B1084/B1083-1)+(1-计算结果!B$22)*(K1084/K1083-1-IF(G1084=1,计算结果!B$16,0))))-IF(AND(计算结果!B$21=0,G1084=1),计算结果!B$16,0)</f>
        <v>-1.7212869288960042E-2</v>
      </c>
      <c r="I1084" s="2">
        <f t="shared" ca="1" si="52"/>
        <v>9.1890470796427781</v>
      </c>
      <c r="J1084" s="3">
        <f ca="1">1-I1084/MAX(I$2:I1084)</f>
        <v>0.13897380908925072</v>
      </c>
      <c r="K1084" s="21">
        <v>146</v>
      </c>
      <c r="L1084" s="37">
        <v>6.5480999999999998</v>
      </c>
    </row>
    <row r="1085" spans="1:12" hidden="1" x14ac:dyDescent="0.15">
      <c r="A1085" s="1">
        <v>40714</v>
      </c>
      <c r="B1085" s="16">
        <v>7.3975999999999997</v>
      </c>
      <c r="C1085" s="3">
        <f t="shared" si="50"/>
        <v>-1.9938792543819028E-2</v>
      </c>
      <c r="D1085" s="3">
        <f>IFERROR(1-B1085/MAX(B$2:B1085),0)</f>
        <v>0.15614163168461415</v>
      </c>
      <c r="E1085" s="3">
        <f ca="1">IFERROR(B1085/AVERAGE(OFFSET(B1085,0,0,-计算结果!B$17,1))-1,B1085/AVERAGE(OFFSET(B1085,0,0,-ROW(),1))-1)</f>
        <v>0.189587340733125</v>
      </c>
      <c r="F1085" s="4" t="str">
        <f ca="1">IF(MONTH(A1085)&lt;&gt;MONTH(A1086),IF(OR(AND(E1085&lt;计算结果!B$18,E1085&gt;计算结果!B$19),E1085&lt;计算结果!B$20),"买","卖"),F1084)</f>
        <v>买</v>
      </c>
      <c r="G1085" s="4" t="str">
        <f t="shared" ca="1" si="51"/>
        <v/>
      </c>
      <c r="H1085" s="3">
        <f ca="1">IF(F1084="买",B1085/B1084-1,计算结果!B$21*(计算结果!B$22*(B1085/B1084-1)+(1-计算结果!B$22)*(K1085/K1084-1-IF(G1085=1,计算结果!B$16,0))))-IF(AND(计算结果!B$21=0,G1085=1),计算结果!B$16,0)</f>
        <v>-1.9938792543819028E-2</v>
      </c>
      <c r="I1085" s="2">
        <f t="shared" ca="1" si="52"/>
        <v>9.0058285762463939</v>
      </c>
      <c r="J1085" s="3">
        <f ca="1">1-I1085/MAX(I$2:I1085)</f>
        <v>0.15614163168461492</v>
      </c>
      <c r="K1085" s="21">
        <v>146.09</v>
      </c>
      <c r="L1085" s="37">
        <v>6.3975999999999997</v>
      </c>
    </row>
    <row r="1086" spans="1:12" hidden="1" x14ac:dyDescent="0.15">
      <c r="A1086" s="1">
        <v>40715</v>
      </c>
      <c r="B1086" s="16">
        <v>7.5270999999999999</v>
      </c>
      <c r="C1086" s="3">
        <f t="shared" si="50"/>
        <v>1.7505677517032581E-2</v>
      </c>
      <c r="D1086" s="3">
        <f>IFERROR(1-B1086/MAX(B$2:B1086),0)</f>
        <v>0.14136931921883567</v>
      </c>
      <c r="E1086" s="3">
        <f ca="1">IFERROR(B1086/AVERAGE(OFFSET(B1086,0,0,-计算结果!B$17,1))-1,B1086/AVERAGE(OFFSET(B1086,0,0,-ROW(),1))-1)</f>
        <v>0.20830144844541421</v>
      </c>
      <c r="F1086" s="4" t="str">
        <f ca="1">IF(MONTH(A1086)&lt;&gt;MONTH(A1087),IF(OR(AND(E1086&lt;计算结果!B$18,E1086&gt;计算结果!B$19),E1086&lt;计算结果!B$20),"买","卖"),F1085)</f>
        <v>买</v>
      </c>
      <c r="G1086" s="4" t="str">
        <f t="shared" ca="1" si="51"/>
        <v/>
      </c>
      <c r="H1086" s="3">
        <f ca="1">IF(F1085="买",B1086/B1085-1,计算结果!B$21*(计算结果!B$22*(B1086/B1085-1)+(1-计算结果!B$22)*(K1086/K1085-1-IF(G1086=1,计算结果!B$16,0))))-IF(AND(计算结果!B$21=0,G1086=1),计算结果!B$16,0)</f>
        <v>1.7505677517032581E-2</v>
      </c>
      <c r="I1086" s="2">
        <f t="shared" ca="1" si="52"/>
        <v>9.1634817070758405</v>
      </c>
      <c r="J1086" s="3">
        <f ca="1">1-I1086/MAX(I$2:I1086)</f>
        <v>0.14136931921883644</v>
      </c>
      <c r="K1086" s="21">
        <v>146.07</v>
      </c>
      <c r="L1086" s="37">
        <v>6.5270999999999999</v>
      </c>
    </row>
    <row r="1087" spans="1:12" hidden="1" x14ac:dyDescent="0.15">
      <c r="A1087" s="1">
        <v>40716</v>
      </c>
      <c r="B1087" s="16">
        <v>7.4679000000000002</v>
      </c>
      <c r="C1087" s="3">
        <f t="shared" si="50"/>
        <v>-7.8649147746143733E-3</v>
      </c>
      <c r="D1087" s="3">
        <f>IFERROR(1-B1087/MAX(B$2:B1087),0)</f>
        <v>0.14812237634604863</v>
      </c>
      <c r="E1087" s="3">
        <f ca="1">IFERROR(B1087/AVERAGE(OFFSET(B1087,0,0,-计算结果!B$17,1))-1,B1087/AVERAGE(OFFSET(B1087,0,0,-ROW(),1))-1)</f>
        <v>0.19667422239259369</v>
      </c>
      <c r="F1087" s="4" t="str">
        <f ca="1">IF(MONTH(A1087)&lt;&gt;MONTH(A1088),IF(OR(AND(E1087&lt;计算结果!B$18,E1087&gt;计算结果!B$19),E1087&lt;计算结果!B$20),"买","卖"),F1086)</f>
        <v>买</v>
      </c>
      <c r="G1087" s="4" t="str">
        <f t="shared" ca="1" si="51"/>
        <v/>
      </c>
      <c r="H1087" s="3">
        <f ca="1">IF(F1086="买",B1087/B1086-1,计算结果!B$21*(计算结果!B$22*(B1087/B1086-1)+(1-计算结果!B$22)*(K1087/K1086-1-IF(G1087=1,计算结果!B$16,0))))-IF(AND(计算结果!B$21=0,G1087=1),计算结果!B$16,0)</f>
        <v>-7.8649147746143733E-3</v>
      </c>
      <c r="I1087" s="2">
        <f t="shared" ca="1" si="52"/>
        <v>9.0914117044109517</v>
      </c>
      <c r="J1087" s="3">
        <f ca="1">1-I1087/MAX(I$2:I1087)</f>
        <v>0.14812237634604941</v>
      </c>
      <c r="K1087" s="21">
        <v>146.03</v>
      </c>
      <c r="L1087" s="37">
        <v>6.4679000000000002</v>
      </c>
    </row>
    <row r="1088" spans="1:12" hidden="1" x14ac:dyDescent="0.15">
      <c r="A1088" s="1">
        <v>40717</v>
      </c>
      <c r="B1088" s="16">
        <v>7.6277999999999997</v>
      </c>
      <c r="C1088" s="3">
        <f t="shared" si="50"/>
        <v>2.1411641827019601E-2</v>
      </c>
      <c r="D1088" s="3">
        <f>IFERROR(1-B1088/MAX(B$2:B1088),0)</f>
        <v>0.12988227778791761</v>
      </c>
      <c r="E1088" s="3">
        <f ca="1">IFERROR(B1088/AVERAGE(OFFSET(B1088,0,0,-计算结果!B$17,1))-1,B1088/AVERAGE(OFFSET(B1088,0,0,-ROW(),1))-1)</f>
        <v>0.2198846482332637</v>
      </c>
      <c r="F1088" s="4" t="str">
        <f ca="1">IF(MONTH(A1088)&lt;&gt;MONTH(A1089),IF(OR(AND(E1088&lt;计算结果!B$18,E1088&gt;计算结果!B$19),E1088&lt;计算结果!B$20),"买","卖"),F1087)</f>
        <v>买</v>
      </c>
      <c r="G1088" s="4" t="str">
        <f t="shared" ca="1" si="51"/>
        <v/>
      </c>
      <c r="H1088" s="3">
        <f ca="1">IF(F1087="买",B1088/B1087-1,计算结果!B$21*(计算结果!B$22*(B1088/B1087-1)+(1-计算结果!B$22)*(K1088/K1087-1-IF(G1088=1,计算结果!B$16,0))))-IF(AND(计算结果!B$21=0,G1088=1),计算结果!B$16,0)</f>
        <v>2.1411641827019601E-2</v>
      </c>
      <c r="I1088" s="2">
        <f t="shared" ca="1" si="52"/>
        <v>9.2860737555277719</v>
      </c>
      <c r="J1088" s="3">
        <f ca="1">1-I1088/MAX(I$2:I1088)</f>
        <v>0.1298822777879185</v>
      </c>
      <c r="K1088" s="21">
        <v>146</v>
      </c>
      <c r="L1088" s="37">
        <v>6.6277999999999997</v>
      </c>
    </row>
    <row r="1089" spans="1:12" hidden="1" x14ac:dyDescent="0.15">
      <c r="A1089" s="1">
        <v>40718</v>
      </c>
      <c r="B1089" s="16">
        <v>7.819</v>
      </c>
      <c r="C1089" s="3">
        <f t="shared" si="50"/>
        <v>2.5066205196780267E-2</v>
      </c>
      <c r="D1089" s="3">
        <f>IFERROR(1-B1089/MAX(B$2:B1089),0)</f>
        <v>0.10807172841759449</v>
      </c>
      <c r="E1089" s="3">
        <f ca="1">IFERROR(B1089/AVERAGE(OFFSET(B1089,0,0,-计算结果!B$17,1))-1,B1089/AVERAGE(OFFSET(B1089,0,0,-ROW(),1))-1)</f>
        <v>0.24791411380204997</v>
      </c>
      <c r="F1089" s="4" t="str">
        <f ca="1">IF(MONTH(A1089)&lt;&gt;MONTH(A1090),IF(OR(AND(E1089&lt;计算结果!B$18,E1089&gt;计算结果!B$19),E1089&lt;计算结果!B$20),"买","卖"),F1088)</f>
        <v>买</v>
      </c>
      <c r="G1089" s="4" t="str">
        <f t="shared" ca="1" si="51"/>
        <v/>
      </c>
      <c r="H1089" s="3">
        <f ca="1">IF(F1088="买",B1089/B1088-1,计算结果!B$21*(计算结果!B$22*(B1089/B1088-1)+(1-计算结果!B$22)*(K1089/K1088-1-IF(G1089=1,计算结果!B$16,0))))-IF(AND(计算结果!B$21=0,G1089=1),计算结果!B$16,0)</f>
        <v>2.5066205196780267E-2</v>
      </c>
      <c r="I1089" s="2">
        <f t="shared" ca="1" si="52"/>
        <v>9.5188403857562669</v>
      </c>
      <c r="J1089" s="3">
        <f ca="1">1-I1089/MAX(I$2:I1089)</f>
        <v>0.10807172841759538</v>
      </c>
      <c r="K1089" s="21">
        <v>146</v>
      </c>
      <c r="L1089" s="37">
        <v>6.819</v>
      </c>
    </row>
    <row r="1090" spans="1:12" hidden="1" x14ac:dyDescent="0.15">
      <c r="A1090" s="1">
        <v>40721</v>
      </c>
      <c r="B1090" s="16">
        <v>7.8883000000000001</v>
      </c>
      <c r="C1090" s="3">
        <f t="shared" si="50"/>
        <v>8.8630259623994068E-3</v>
      </c>
      <c r="D1090" s="3">
        <f>IFERROR(1-B1090/MAX(B$2:B1090),0)</f>
        <v>0.1001665449899618</v>
      </c>
      <c r="E1090" s="3">
        <f ca="1">IFERROR(B1090/AVERAGE(OFFSET(B1090,0,0,-计算结果!B$17,1))-1,B1090/AVERAGE(OFFSET(B1090,0,0,-ROW(),1))-1)</f>
        <v>0.256405121206428</v>
      </c>
      <c r="F1090" s="4" t="str">
        <f ca="1">IF(MONTH(A1090)&lt;&gt;MONTH(A1091),IF(OR(AND(E1090&lt;计算结果!B$18,E1090&gt;计算结果!B$19),E1090&lt;计算结果!B$20),"买","卖"),F1089)</f>
        <v>买</v>
      </c>
      <c r="G1090" s="4" t="str">
        <f t="shared" ca="1" si="51"/>
        <v/>
      </c>
      <c r="H1090" s="3">
        <f ca="1">IF(F1089="买",B1090/B1089-1,计算结果!B$21*(计算结果!B$22*(B1090/B1089-1)+(1-计算结果!B$22)*(K1090/K1089-1-IF(G1090=1,计算结果!B$16,0))))-IF(AND(计算结果!B$21=0,G1090=1),计算结果!B$16,0)</f>
        <v>8.8630259623994068E-3</v>
      </c>
      <c r="I1090" s="2">
        <f t="shared" ca="1" si="52"/>
        <v>9.6032061152271613</v>
      </c>
      <c r="J1090" s="3">
        <f ca="1">1-I1090/MAX(I$2:I1090)</f>
        <v>0.10016654498996247</v>
      </c>
      <c r="K1090" s="21">
        <v>146.08000000000001</v>
      </c>
      <c r="L1090" s="37">
        <v>6.8883000000000001</v>
      </c>
    </row>
    <row r="1091" spans="1:12" hidden="1" x14ac:dyDescent="0.15">
      <c r="A1091" s="1">
        <v>40722</v>
      </c>
      <c r="B1091" s="16">
        <v>7.9031000000000002</v>
      </c>
      <c r="C1091" s="3">
        <f t="shared" si="50"/>
        <v>1.8761963921249958E-3</v>
      </c>
      <c r="D1091" s="3">
        <f>IFERROR(1-B1091/MAX(B$2:B1091),0)</f>
        <v>9.847828070815845E-2</v>
      </c>
      <c r="E1091" s="3">
        <f ca="1">IFERROR(B1091/AVERAGE(OFFSET(B1091,0,0,-计算结果!B$17,1))-1,B1091/AVERAGE(OFFSET(B1091,0,0,-ROW(),1))-1)</f>
        <v>0.25596289505669656</v>
      </c>
      <c r="F1091" s="4" t="str">
        <f ca="1">IF(MONTH(A1091)&lt;&gt;MONTH(A1092),IF(OR(AND(E1091&lt;计算结果!B$18,E1091&gt;计算结果!B$19),E1091&lt;计算结果!B$20),"买","卖"),F1090)</f>
        <v>买</v>
      </c>
      <c r="G1091" s="4" t="str">
        <f t="shared" ca="1" si="51"/>
        <v/>
      </c>
      <c r="H1091" s="3">
        <f ca="1">IF(F1090="买",B1091/B1090-1,计算结果!B$21*(计算结果!B$22*(B1091/B1090-1)+(1-计算结果!B$22)*(K1091/K1090-1-IF(G1091=1,计算结果!B$16,0))))-IF(AND(计算结果!B$21=0,G1091=1),计算结果!B$16,0)</f>
        <v>1.8761963921249958E-3</v>
      </c>
      <c r="I1091" s="2">
        <f t="shared" ca="1" si="52"/>
        <v>9.621223615893383</v>
      </c>
      <c r="J1091" s="3">
        <f ca="1">1-I1091/MAX(I$2:I1091)</f>
        <v>9.8478280708159227E-2</v>
      </c>
      <c r="K1091" s="21">
        <v>145.99</v>
      </c>
      <c r="L1091" s="37">
        <v>6.9031000000000002</v>
      </c>
    </row>
    <row r="1092" spans="1:12" hidden="1" x14ac:dyDescent="0.15">
      <c r="A1092" s="1">
        <v>40723</v>
      </c>
      <c r="B1092" s="16">
        <v>7.8075000000000001</v>
      </c>
      <c r="C1092" s="3">
        <f t="shared" ref="C1092:C1155" si="53">IFERROR(B1092/B1091-1,0)</f>
        <v>-1.2096519087446689E-2</v>
      </c>
      <c r="D1092" s="3">
        <f>IFERROR(1-B1092/MAX(B$2:B1092),0)</f>
        <v>0.10938355539332001</v>
      </c>
      <c r="E1092" s="3">
        <f ca="1">IFERROR(B1092/AVERAGE(OFFSET(B1092,0,0,-计算结果!B$17,1))-1,B1092/AVERAGE(OFFSET(B1092,0,0,-ROW(),1))-1)</f>
        <v>0.23811849099813975</v>
      </c>
      <c r="F1092" s="4" t="str">
        <f ca="1">IF(MONTH(A1092)&lt;&gt;MONTH(A1093),IF(OR(AND(E1092&lt;计算结果!B$18,E1092&gt;计算结果!B$19),E1092&lt;计算结果!B$20),"买","卖"),F1091)</f>
        <v>买</v>
      </c>
      <c r="G1092" s="4" t="str">
        <f t="shared" ca="1" si="51"/>
        <v/>
      </c>
      <c r="H1092" s="3">
        <f ca="1">IF(F1091="买",B1092/B1091-1,计算结果!B$21*(计算结果!B$22*(B1092/B1091-1)+(1-计算结果!B$22)*(K1092/K1091-1-IF(G1092=1,计算结果!B$16,0))))-IF(AND(计算结果!B$21=0,G1092=1),计算结果!B$16,0)</f>
        <v>-1.2096519087446689E-2</v>
      </c>
      <c r="I1092" s="2">
        <f t="shared" ca="1" si="52"/>
        <v>9.5048403007791364</v>
      </c>
      <c r="J1092" s="3">
        <f ca="1">1-I1092/MAX(I$2:I1092)</f>
        <v>0.10938355539332068</v>
      </c>
      <c r="K1092" s="21">
        <v>145.91999999999999</v>
      </c>
      <c r="L1092" s="37">
        <v>6.8075000000000001</v>
      </c>
    </row>
    <row r="1093" spans="1:12" hidden="1" x14ac:dyDescent="0.15">
      <c r="A1093" s="1">
        <v>40724</v>
      </c>
      <c r="B1093" s="16">
        <v>7.8780999999999999</v>
      </c>
      <c r="C1093" s="3">
        <f t="shared" si="53"/>
        <v>9.0425872558437259E-3</v>
      </c>
      <c r="D1093" s="3">
        <f>IFERROR(1-B1093/MAX(B$2:B1093),0)</f>
        <v>0.10133007848147479</v>
      </c>
      <c r="E1093" s="3">
        <f ca="1">IFERROR(B1093/AVERAGE(OFFSET(B1093,0,0,-计算结果!B$17,1))-1,B1093/AVERAGE(OFFSET(B1093,0,0,-ROW(),1))-1)</f>
        <v>0.24660399284934553</v>
      </c>
      <c r="F1093" s="4" t="str">
        <f ca="1">IF(MONTH(A1093)&lt;&gt;MONTH(A1094),IF(OR(AND(E1093&lt;计算结果!B$18,E1093&gt;计算结果!B$19),E1093&lt;计算结果!B$20),"买","卖"),F1092)</f>
        <v>买</v>
      </c>
      <c r="G1093" s="4" t="str">
        <f t="shared" ca="1" si="51"/>
        <v/>
      </c>
      <c r="H1093" s="3">
        <f ca="1">IF(F1092="买",B1093/B1092-1,计算结果!B$21*(计算结果!B$22*(B1093/B1092-1)+(1-计算结果!B$22)*(K1093/K1092-1-IF(G1093=1,计算结果!B$16,0))))-IF(AND(计算结果!B$21=0,G1093=1),计算结果!B$16,0)</f>
        <v>9.0425872558437259E-3</v>
      </c>
      <c r="I1093" s="2">
        <f t="shared" ca="1" si="52"/>
        <v>9.5907886485517917</v>
      </c>
      <c r="J1093" s="3">
        <f ca="1">1-I1093/MAX(I$2:I1093)</f>
        <v>0.10133007848147557</v>
      </c>
      <c r="K1093" s="21">
        <v>145.93</v>
      </c>
      <c r="L1093" s="37">
        <v>6.8780999999999999</v>
      </c>
    </row>
    <row r="1094" spans="1:12" hidden="1" x14ac:dyDescent="0.15">
      <c r="A1094" s="1">
        <v>40725</v>
      </c>
      <c r="B1094" s="16">
        <v>7.9561999999999999</v>
      </c>
      <c r="C1094" s="3">
        <f t="shared" si="53"/>
        <v>9.913557837549769E-3</v>
      </c>
      <c r="D1094" s="3">
        <f>IFERROR(1-B1094/MAX(B$2:B1094),0)</f>
        <v>9.2421062237634688E-2</v>
      </c>
      <c r="E1094" s="3">
        <f ca="1">IFERROR(B1094/AVERAGE(OFFSET(B1094,0,0,-计算结果!B$17,1))-1,B1094/AVERAGE(OFFSET(B1094,0,0,-ROW(),1))-1)</f>
        <v>0.25612383863273736</v>
      </c>
      <c r="F1094" s="4" t="str">
        <f ca="1">IF(MONTH(A1094)&lt;&gt;MONTH(A1095),IF(OR(AND(E1094&lt;计算结果!B$18,E1094&gt;计算结果!B$19),E1094&lt;计算结果!B$20),"买","卖"),F1093)</f>
        <v>买</v>
      </c>
      <c r="G1094" s="4" t="str">
        <f t="shared" ca="1" si="51"/>
        <v/>
      </c>
      <c r="H1094" s="3">
        <f ca="1">IF(F1093="买",B1094/B1093-1,计算结果!B$21*(计算结果!B$22*(B1094/B1093-1)+(1-计算结果!B$22)*(K1094/K1093-1-IF(G1094=1,计算结果!B$16,0))))-IF(AND(计算结果!B$21=0,G1094=1),计算结果!B$16,0)</f>
        <v>9.913557837549769E-3</v>
      </c>
      <c r="I1094" s="2">
        <f t="shared" ca="1" si="52"/>
        <v>9.6858674865269254</v>
      </c>
      <c r="J1094" s="3">
        <f ca="1">1-I1094/MAX(I$2:I1094)</f>
        <v>9.2421062237635354E-2</v>
      </c>
      <c r="K1094" s="21">
        <v>145.88</v>
      </c>
      <c r="L1094" s="37">
        <v>6.9561999999999999</v>
      </c>
    </row>
    <row r="1095" spans="1:12" hidden="1" x14ac:dyDescent="0.15">
      <c r="A1095" s="1">
        <v>40728</v>
      </c>
      <c r="B1095" s="16">
        <v>8.1008999999999993</v>
      </c>
      <c r="C1095" s="3">
        <f t="shared" si="53"/>
        <v>1.8187074231416966E-2</v>
      </c>
      <c r="D1095" s="3">
        <f>IFERROR(1-B1095/MAX(B$2:B1095),0)</f>
        <v>7.5914856725679991E-2</v>
      </c>
      <c r="E1095" s="3">
        <f ca="1">IFERROR(B1095/AVERAGE(OFFSET(B1095,0,0,-计算结果!B$17,1))-1,B1095/AVERAGE(OFFSET(B1095,0,0,-ROW(),1))-1)</f>
        <v>0.27604055759635848</v>
      </c>
      <c r="F1095" s="4" t="str">
        <f ca="1">IF(MONTH(A1095)&lt;&gt;MONTH(A1096),IF(OR(AND(E1095&lt;计算结果!B$18,E1095&gt;计算结果!B$19),E1095&lt;计算结果!B$20),"买","卖"),F1094)</f>
        <v>买</v>
      </c>
      <c r="G1095" s="4" t="str">
        <f t="shared" ca="1" si="51"/>
        <v/>
      </c>
      <c r="H1095" s="3">
        <f ca="1">IF(F1094="买",B1095/B1094-1,计算结果!B$21*(计算结果!B$22*(B1095/B1094-1)+(1-计算结果!B$22)*(K1095/K1094-1-IF(G1095=1,计算结果!B$16,0))))-IF(AND(计算结果!B$21=0,G1095=1),计算结果!B$16,0)</f>
        <v>1.8187074231416966E-2</v>
      </c>
      <c r="I1095" s="2">
        <f t="shared" ca="1" si="52"/>
        <v>9.8620250775000589</v>
      </c>
      <c r="J1095" s="3">
        <f ca="1">1-I1095/MAX(I$2:I1095)</f>
        <v>7.5914856725680657E-2</v>
      </c>
      <c r="K1095" s="21">
        <v>145.99</v>
      </c>
      <c r="L1095" s="37">
        <v>7.1009000000000002</v>
      </c>
    </row>
    <row r="1096" spans="1:12" hidden="1" x14ac:dyDescent="0.15">
      <c r="A1096" s="1">
        <v>40729</v>
      </c>
      <c r="B1096" s="16">
        <v>8.0983000000000001</v>
      </c>
      <c r="C1096" s="3">
        <f t="shared" si="53"/>
        <v>-3.2095199298831645E-4</v>
      </c>
      <c r="D1096" s="3">
        <f>IFERROR(1-B1096/MAX(B$2:B1096),0)</f>
        <v>7.6211443694104819E-2</v>
      </c>
      <c r="E1096" s="3">
        <f ca="1">IFERROR(B1096/AVERAGE(OFFSET(B1096,0,0,-计算结果!B$17,1))-1,B1096/AVERAGE(OFFSET(B1096,0,0,-ROW(),1))-1)</f>
        <v>0.27286063441584152</v>
      </c>
      <c r="F1096" s="4" t="str">
        <f ca="1">IF(MONTH(A1096)&lt;&gt;MONTH(A1097),IF(OR(AND(E1096&lt;计算结果!B$18,E1096&gt;计算结果!B$19),E1096&lt;计算结果!B$20),"买","卖"),F1095)</f>
        <v>买</v>
      </c>
      <c r="G1096" s="4" t="str">
        <f t="shared" ca="1" si="51"/>
        <v/>
      </c>
      <c r="H1096" s="3">
        <f ca="1">IF(F1095="买",B1096/B1095-1,计算结果!B$21*(计算结果!B$22*(B1096/B1095-1)+(1-计算结果!B$22)*(K1096/K1095-1-IF(G1096=1,计算结果!B$16,0))))-IF(AND(计算结果!B$21=0,G1096=1),计算结果!B$16,0)</f>
        <v>-3.2095199298831645E-4</v>
      </c>
      <c r="I1096" s="2">
        <f t="shared" ca="1" si="52"/>
        <v>9.8588598408965353</v>
      </c>
      <c r="J1096" s="3">
        <f ca="1">1-I1096/MAX(I$2:I1096)</f>
        <v>7.6211443694105374E-2</v>
      </c>
      <c r="K1096" s="21">
        <v>145.93</v>
      </c>
      <c r="L1096" s="37">
        <v>7.0983000000000001</v>
      </c>
    </row>
    <row r="1097" spans="1:12" hidden="1" x14ac:dyDescent="0.15">
      <c r="A1097" s="1">
        <v>40730</v>
      </c>
      <c r="B1097" s="16">
        <v>8.1616999999999997</v>
      </c>
      <c r="C1097" s="3">
        <f t="shared" si="53"/>
        <v>7.8288035760591956E-3</v>
      </c>
      <c r="D1097" s="3">
        <f>IFERROR(1-B1097/MAX(B$2:B1097),0)</f>
        <v>6.8979284540974795E-2</v>
      </c>
      <c r="E1097" s="3">
        <f ca="1">IFERROR(B1097/AVERAGE(OFFSET(B1097,0,0,-计算结果!B$17,1))-1,B1097/AVERAGE(OFFSET(B1097,0,0,-ROW(),1))-1)</f>
        <v>0.27996958730566246</v>
      </c>
      <c r="F1097" s="4" t="str">
        <f ca="1">IF(MONTH(A1097)&lt;&gt;MONTH(A1098),IF(OR(AND(E1097&lt;计算结果!B$18,E1097&gt;计算结果!B$19),E1097&lt;计算结果!B$20),"买","卖"),F1096)</f>
        <v>买</v>
      </c>
      <c r="G1097" s="4" t="str">
        <f t="shared" ca="1" si="51"/>
        <v/>
      </c>
      <c r="H1097" s="3">
        <f ca="1">IF(F1096="买",B1097/B1096-1,计算结果!B$21*(计算结果!B$22*(B1097/B1096-1)+(1-计算结果!B$22)*(K1097/K1096-1-IF(G1097=1,计算结果!B$16,0))))-IF(AND(计算结果!B$21=0,G1097=1),计算结果!B$16,0)</f>
        <v>7.8288035760591956E-3</v>
      </c>
      <c r="I1097" s="2">
        <f t="shared" ca="1" si="52"/>
        <v>9.9360429180748131</v>
      </c>
      <c r="J1097" s="3">
        <f ca="1">1-I1097/MAX(I$2:I1097)</f>
        <v>6.8979284540975128E-2</v>
      </c>
      <c r="K1097" s="21">
        <v>145.80000000000001</v>
      </c>
      <c r="L1097" s="37">
        <v>7.1616999999999997</v>
      </c>
    </row>
    <row r="1098" spans="1:12" hidden="1" x14ac:dyDescent="0.15">
      <c r="A1098" s="1">
        <v>40731</v>
      </c>
      <c r="B1098" s="16">
        <v>8.2956000000000003</v>
      </c>
      <c r="C1098" s="3">
        <f t="shared" si="53"/>
        <v>1.6405895830525541E-2</v>
      </c>
      <c r="D1098" s="3">
        <f>IFERROR(1-B1098/MAX(B$2:B1098),0)</f>
        <v>5.3705055667092605E-2</v>
      </c>
      <c r="E1098" s="3">
        <f ca="1">IFERROR(B1098/AVERAGE(OFFSET(B1098,0,0,-计算结果!B$17,1))-1,B1098/AVERAGE(OFFSET(B1098,0,0,-ROW(),1))-1)</f>
        <v>0.29801787045424555</v>
      </c>
      <c r="F1098" s="4" t="str">
        <f ca="1">IF(MONTH(A1098)&lt;&gt;MONTH(A1099),IF(OR(AND(E1098&lt;计算结果!B$18,E1098&gt;计算结果!B$19),E1098&lt;计算结果!B$20),"买","卖"),F1097)</f>
        <v>买</v>
      </c>
      <c r="G1098" s="4" t="str">
        <f t="shared" ca="1" si="51"/>
        <v/>
      </c>
      <c r="H1098" s="3">
        <f ca="1">IF(F1097="买",B1098/B1097-1,计算结果!B$21*(计算结果!B$22*(B1098/B1097-1)+(1-计算结果!B$22)*(K1098/K1097-1-IF(G1098=1,计算结果!B$16,0))))-IF(AND(计算结果!B$21=0,G1098=1),计算结果!B$16,0)</f>
        <v>1.6405895830525541E-2</v>
      </c>
      <c r="I1098" s="2">
        <f t="shared" ca="1" si="52"/>
        <v>10.09905260315638</v>
      </c>
      <c r="J1098" s="3">
        <f ca="1">1-I1098/MAX(I$2:I1098)</f>
        <v>5.3705055667092938E-2</v>
      </c>
      <c r="K1098" s="21">
        <v>145.77000000000001</v>
      </c>
      <c r="L1098" s="37">
        <v>7.2956000000000003</v>
      </c>
    </row>
    <row r="1099" spans="1:12" hidden="1" x14ac:dyDescent="0.15">
      <c r="A1099" s="1">
        <v>40732</v>
      </c>
      <c r="B1099" s="16">
        <v>8.2606999999999999</v>
      </c>
      <c r="C1099" s="3">
        <f t="shared" si="53"/>
        <v>-4.207049520227657E-3</v>
      </c>
      <c r="D1099" s="3">
        <f>IFERROR(1-B1099/MAX(B$2:B1099),0)</f>
        <v>5.7686165358642238E-2</v>
      </c>
      <c r="E1099" s="3">
        <f ca="1">IFERROR(B1099/AVERAGE(OFFSET(B1099,0,0,-计算结果!B$17,1))-1,B1099/AVERAGE(OFFSET(B1099,0,0,-ROW(),1))-1)</f>
        <v>0.28973050490214525</v>
      </c>
      <c r="F1099" s="4" t="str">
        <f ca="1">IF(MONTH(A1099)&lt;&gt;MONTH(A1100),IF(OR(AND(E1099&lt;计算结果!B$18,E1099&gt;计算结果!B$19),E1099&lt;计算结果!B$20),"买","卖"),F1098)</f>
        <v>买</v>
      </c>
      <c r="G1099" s="4" t="str">
        <f t="shared" ca="1" si="51"/>
        <v/>
      </c>
      <c r="H1099" s="3">
        <f ca="1">IF(F1098="买",B1099/B1098-1,计算结果!B$21*(计算结果!B$22*(B1099/B1098-1)+(1-计算结果!B$22)*(K1099/K1098-1-IF(G1099=1,计算结果!B$16,0))))-IF(AND(计算结果!B$21=0,G1099=1),计算结果!B$16,0)</f>
        <v>-4.207049520227657E-3</v>
      </c>
      <c r="I1099" s="2">
        <f t="shared" ca="1" si="52"/>
        <v>10.056565388747517</v>
      </c>
      <c r="J1099" s="3">
        <f ca="1">1-I1099/MAX(I$2:I1099)</f>
        <v>5.7686165358642572E-2</v>
      </c>
      <c r="K1099" s="21">
        <v>145.88999999999999</v>
      </c>
      <c r="L1099" s="37">
        <v>7.2606999999999999</v>
      </c>
    </row>
    <row r="1100" spans="1:12" hidden="1" x14ac:dyDescent="0.15">
      <c r="A1100" s="1">
        <v>40735</v>
      </c>
      <c r="B1100" s="16">
        <v>8.4100999999999999</v>
      </c>
      <c r="C1100" s="3">
        <f t="shared" si="53"/>
        <v>1.8085634389337413E-2</v>
      </c>
      <c r="D1100" s="3">
        <f>IFERROR(1-B1100/MAX(B$2:B1100),0)</f>
        <v>4.064382186530402E-2</v>
      </c>
      <c r="E1100" s="3">
        <f ca="1">IFERROR(B1100/AVERAGE(OFFSET(B1100,0,0,-计算结果!B$17,1))-1,B1100/AVERAGE(OFFSET(B1100,0,0,-ROW(),1))-1)</f>
        <v>0.3101130617532657</v>
      </c>
      <c r="F1100" s="4" t="str">
        <f ca="1">IF(MONTH(A1100)&lt;&gt;MONTH(A1101),IF(OR(AND(E1100&lt;计算结果!B$18,E1100&gt;计算结果!B$19),E1100&lt;计算结果!B$20),"买","卖"),F1099)</f>
        <v>买</v>
      </c>
      <c r="G1100" s="4" t="str">
        <f t="shared" ca="1" si="51"/>
        <v/>
      </c>
      <c r="H1100" s="3">
        <f ca="1">IF(F1099="买",B1100/B1099-1,计算结果!B$21*(计算结果!B$22*(B1100/B1099-1)+(1-计算结果!B$22)*(K1100/K1099-1-IF(G1100=1,计算结果!B$16,0))))-IF(AND(计算结果!B$21=0,G1100=1),计算结果!B$16,0)</f>
        <v>1.8085634389337413E-2</v>
      </c>
      <c r="I1100" s="2">
        <f t="shared" ca="1" si="52"/>
        <v>10.23844475358087</v>
      </c>
      <c r="J1100" s="3">
        <f ca="1">1-I1100/MAX(I$2:I1100)</f>
        <v>4.0643821865304353E-2</v>
      </c>
      <c r="K1100" s="21">
        <v>145.94999999999999</v>
      </c>
      <c r="L1100" s="37">
        <v>7.4100999999999999</v>
      </c>
    </row>
    <row r="1101" spans="1:12" hidden="1" x14ac:dyDescent="0.15">
      <c r="A1101" s="1">
        <v>40736</v>
      </c>
      <c r="B1101" s="16">
        <v>8.2515999999999998</v>
      </c>
      <c r="C1101" s="3">
        <f t="shared" si="53"/>
        <v>-1.8846387082198768E-2</v>
      </c>
      <c r="D1101" s="3">
        <f>IFERROR(1-B1101/MAX(B$2:B1101),0)</f>
        <v>5.8724219748129358E-2</v>
      </c>
      <c r="E1101" s="3">
        <f ca="1">IFERROR(B1101/AVERAGE(OFFSET(B1101,0,0,-计算结果!B$17,1))-1,B1101/AVERAGE(OFFSET(B1101,0,0,-ROW(),1))-1)</f>
        <v>0.28258250458013356</v>
      </c>
      <c r="F1101" s="4" t="str">
        <f ca="1">IF(MONTH(A1101)&lt;&gt;MONTH(A1102),IF(OR(AND(E1101&lt;计算结果!B$18,E1101&gt;计算结果!B$19),E1101&lt;计算结果!B$20),"买","卖"),F1100)</f>
        <v>买</v>
      </c>
      <c r="G1101" s="4" t="str">
        <f t="shared" ca="1" si="51"/>
        <v/>
      </c>
      <c r="H1101" s="3">
        <f ca="1">IF(F1100="买",B1101/B1100-1,计算结果!B$21*(计算结果!B$22*(B1101/B1100-1)+(1-计算结果!B$22)*(K1101/K1100-1-IF(G1101=1,计算结果!B$16,0))))-IF(AND(计算结果!B$21=0,G1101=1),计算结果!B$16,0)</f>
        <v>-1.8846387082198768E-2</v>
      </c>
      <c r="I1101" s="2">
        <f t="shared" ca="1" si="52"/>
        <v>10.045487060635178</v>
      </c>
      <c r="J1101" s="3">
        <f ca="1">1-I1101/MAX(I$2:I1101)</f>
        <v>5.8724219748129691E-2</v>
      </c>
      <c r="K1101" s="21">
        <v>145.94</v>
      </c>
      <c r="L1101" s="37">
        <v>7.2515999999999998</v>
      </c>
    </row>
    <row r="1102" spans="1:12" hidden="1" x14ac:dyDescent="0.15">
      <c r="A1102" s="1">
        <v>40737</v>
      </c>
      <c r="B1102" s="16">
        <v>8.5157999999999987</v>
      </c>
      <c r="C1102" s="3">
        <f t="shared" si="53"/>
        <v>3.2018032866353074E-2</v>
      </c>
      <c r="D1102" s="3">
        <f>IFERROR(1-B1102/MAX(B$2:B1102),0)</f>
        <v>2.8586420879722851E-2</v>
      </c>
      <c r="E1102" s="3">
        <f ca="1">IFERROR(B1102/AVERAGE(OFFSET(B1102,0,0,-计算结果!B$17,1))-1,B1102/AVERAGE(OFFSET(B1102,0,0,-ROW(),1))-1)</f>
        <v>0.32050912573571555</v>
      </c>
      <c r="F1102" s="4" t="str">
        <f ca="1">IF(MONTH(A1102)&lt;&gt;MONTH(A1103),IF(OR(AND(E1102&lt;计算结果!B$18,E1102&gt;计算结果!B$19),E1102&lt;计算结果!B$20),"买","卖"),F1101)</f>
        <v>买</v>
      </c>
      <c r="G1102" s="4" t="str">
        <f t="shared" ca="1" si="51"/>
        <v/>
      </c>
      <c r="H1102" s="3">
        <f ca="1">IF(F1101="买",B1102/B1101-1,计算结果!B$21*(计算结果!B$22*(B1102/B1101-1)+(1-计算结果!B$22)*(K1102/K1101-1-IF(G1102=1,计算结果!B$16,0))))-IF(AND(计算结果!B$21=0,G1102=1),计算结果!B$16,0)</f>
        <v>3.2018032866353074E-2</v>
      </c>
      <c r="I1102" s="2">
        <f t="shared" ca="1" si="52"/>
        <v>10.36712379550112</v>
      </c>
      <c r="J1102" s="3">
        <f ca="1">1-I1102/MAX(I$2:I1102)</f>
        <v>2.8586420879723073E-2</v>
      </c>
      <c r="K1102" s="21">
        <v>145.88</v>
      </c>
      <c r="L1102" s="37">
        <v>7.5157999999999996</v>
      </c>
    </row>
    <row r="1103" spans="1:12" hidden="1" x14ac:dyDescent="0.15">
      <c r="A1103" s="1">
        <v>40738</v>
      </c>
      <c r="B1103" s="16">
        <v>8.5776000000000003</v>
      </c>
      <c r="C1103" s="3">
        <f t="shared" si="53"/>
        <v>7.2570985697175683E-3</v>
      </c>
      <c r="D1103" s="3">
        <f>IFERROR(1-B1103/MAX(B$2:B1103),0)</f>
        <v>2.1536776784084721E-2</v>
      </c>
      <c r="E1103" s="3">
        <f ca="1">IFERROR(B1103/AVERAGE(OFFSET(B1103,0,0,-计算结果!B$17,1))-1,B1103/AVERAGE(OFFSET(B1103,0,0,-ROW(),1))-1)</f>
        <v>0.32691846249360901</v>
      </c>
      <c r="F1103" s="4" t="str">
        <f ca="1">IF(MONTH(A1103)&lt;&gt;MONTH(A1104),IF(OR(AND(E1103&lt;计算结果!B$18,E1103&gt;计算结果!B$19),E1103&lt;计算结果!B$20),"买","卖"),F1102)</f>
        <v>买</v>
      </c>
      <c r="G1103" s="4" t="str">
        <f t="shared" ca="1" si="51"/>
        <v/>
      </c>
      <c r="H1103" s="3">
        <f ca="1">IF(F1102="买",B1103/B1102-1,计算结果!B$21*(计算结果!B$22*(B1103/B1102-1)+(1-计算结果!B$22)*(K1103/K1102-1-IF(G1103=1,计算结果!B$16,0))))-IF(AND(计算结果!B$21=0,G1103=1),计算结果!B$16,0)</f>
        <v>7.2570985697175683E-3</v>
      </c>
      <c r="I1103" s="2">
        <f t="shared" ca="1" si="52"/>
        <v>10.442359034769536</v>
      </c>
      <c r="J1103" s="3">
        <f ca="1">1-I1103/MAX(I$2:I1103)</f>
        <v>2.1536776784085165E-2</v>
      </c>
      <c r="K1103" s="21">
        <v>145.83000000000001</v>
      </c>
      <c r="L1103" s="37">
        <v>7.5776000000000003</v>
      </c>
    </row>
    <row r="1104" spans="1:12" hidden="1" x14ac:dyDescent="0.15">
      <c r="A1104" s="1">
        <v>40739</v>
      </c>
      <c r="B1104" s="16">
        <v>8.6647999999999996</v>
      </c>
      <c r="C1104" s="3">
        <f t="shared" si="53"/>
        <v>1.0166013803394769E-2</v>
      </c>
      <c r="D1104" s="3">
        <f>IFERROR(1-B1104/MAX(B$2:B1104),0)</f>
        <v>1.1589706150757606E-2</v>
      </c>
      <c r="E1104" s="3">
        <f ca="1">IFERROR(B1104/AVERAGE(OFFSET(B1104,0,0,-计算结果!B$17,1))-1,B1104/AVERAGE(OFFSET(B1104,0,0,-ROW(),1))-1)</f>
        <v>0.33714994703402534</v>
      </c>
      <c r="F1104" s="4" t="str">
        <f ca="1">IF(MONTH(A1104)&lt;&gt;MONTH(A1105),IF(OR(AND(E1104&lt;计算结果!B$18,E1104&gt;计算结果!B$19),E1104&lt;计算结果!B$20),"买","卖"),F1103)</f>
        <v>买</v>
      </c>
      <c r="G1104" s="4" t="str">
        <f t="shared" ca="1" si="51"/>
        <v/>
      </c>
      <c r="H1104" s="3">
        <f ca="1">IF(F1103="买",B1104/B1103-1,计算结果!B$21*(计算结果!B$22*(B1104/B1103-1)+(1-计算结果!B$22)*(K1104/K1103-1-IF(G1104=1,计算结果!B$16,0))))-IF(AND(计算结果!B$21=0,G1104=1),计算结果!B$16,0)</f>
        <v>1.0166013803394769E-2</v>
      </c>
      <c r="I1104" s="2">
        <f t="shared" ca="1" si="52"/>
        <v>10.548516200857007</v>
      </c>
      <c r="J1104" s="3">
        <f ca="1">1-I1104/MAX(I$2:I1104)</f>
        <v>1.158970615075805E-2</v>
      </c>
      <c r="K1104" s="21">
        <v>145.6</v>
      </c>
      <c r="L1104" s="37">
        <v>7.6647999999999996</v>
      </c>
    </row>
    <row r="1105" spans="1:12" hidden="1" x14ac:dyDescent="0.15">
      <c r="A1105" s="1">
        <v>40742</v>
      </c>
      <c r="B1105" s="16">
        <v>8.6382000000000012</v>
      </c>
      <c r="C1105" s="3">
        <f t="shared" si="53"/>
        <v>-3.0698919767332411E-3</v>
      </c>
      <c r="D1105" s="3">
        <f>IFERROR(1-B1105/MAX(B$2:B1105),0)</f>
        <v>1.4624018981565956E-2</v>
      </c>
      <c r="E1105" s="3">
        <f ca="1">IFERROR(B1105/AVERAGE(OFFSET(B1105,0,0,-计算结果!B$17,1))-1,B1105/AVERAGE(OFFSET(B1105,0,0,-ROW(),1))-1)</f>
        <v>0.32986118278077603</v>
      </c>
      <c r="F1105" s="4" t="str">
        <f ca="1">IF(MONTH(A1105)&lt;&gt;MONTH(A1106),IF(OR(AND(E1105&lt;计算结果!B$18,E1105&gt;计算结果!B$19),E1105&lt;计算结果!B$20),"买","卖"),F1104)</f>
        <v>买</v>
      </c>
      <c r="G1105" s="4" t="str">
        <f t="shared" ca="1" si="51"/>
        <v/>
      </c>
      <c r="H1105" s="3">
        <f ca="1">IF(F1104="买",B1105/B1104-1,计算结果!B$21*(计算结果!B$22*(B1105/B1104-1)+(1-计算结果!B$22)*(K1105/K1104-1-IF(G1105=1,计算结果!B$16,0))))-IF(AND(计算结果!B$21=0,G1105=1),计算结果!B$16,0)</f>
        <v>-3.0698919767332411E-3</v>
      </c>
      <c r="I1105" s="2">
        <f t="shared" ca="1" si="52"/>
        <v>10.516133395605555</v>
      </c>
      <c r="J1105" s="3">
        <f ca="1">1-I1105/MAX(I$2:I1105)</f>
        <v>1.46240189815664E-2</v>
      </c>
      <c r="K1105" s="21">
        <v>145.54</v>
      </c>
      <c r="L1105" s="37">
        <v>7.6382000000000003</v>
      </c>
    </row>
    <row r="1106" spans="1:12" hidden="1" x14ac:dyDescent="0.15">
      <c r="A1106" s="1">
        <v>40743</v>
      </c>
      <c r="B1106" s="16">
        <v>8.5025000000000013</v>
      </c>
      <c r="C1106" s="3">
        <f t="shared" si="53"/>
        <v>-1.5709291287536731E-2</v>
      </c>
      <c r="D1106" s="3">
        <f>IFERROR(1-B1106/MAX(B$2:B1106),0)</f>
        <v>3.0103577295126804E-2</v>
      </c>
      <c r="E1106" s="3">
        <f ca="1">IFERROR(B1106/AVERAGE(OFFSET(B1106,0,0,-计算结果!B$17,1))-1,B1106/AVERAGE(OFFSET(B1106,0,0,-ROW(),1))-1)</f>
        <v>0.30594521865078694</v>
      </c>
      <c r="F1106" s="4" t="str">
        <f ca="1">IF(MONTH(A1106)&lt;&gt;MONTH(A1107),IF(OR(AND(E1106&lt;计算结果!B$18,E1106&gt;计算结果!B$19),E1106&lt;计算结果!B$20),"买","卖"),F1105)</f>
        <v>买</v>
      </c>
      <c r="G1106" s="4" t="str">
        <f t="shared" ca="1" si="51"/>
        <v/>
      </c>
      <c r="H1106" s="3">
        <f ca="1">IF(F1105="买",B1106/B1105-1,计算结果!B$21*(计算结果!B$22*(B1106/B1105-1)+(1-计算结果!B$22)*(K1106/K1105-1-IF(G1106=1,计算结果!B$16,0))))-IF(AND(计算结果!B$21=0,G1106=1),计算结果!B$16,0)</f>
        <v>-1.5709291287536731E-2</v>
      </c>
      <c r="I1106" s="2">
        <f t="shared" ca="1" si="52"/>
        <v>10.350932392875395</v>
      </c>
      <c r="J1106" s="3">
        <f ca="1">1-I1106/MAX(I$2:I1106)</f>
        <v>3.0103577295127248E-2</v>
      </c>
      <c r="K1106" s="21">
        <v>145.46</v>
      </c>
      <c r="L1106" s="37">
        <v>7.5025000000000004</v>
      </c>
    </row>
    <row r="1107" spans="1:12" hidden="1" x14ac:dyDescent="0.15">
      <c r="A1107" s="1">
        <v>40744</v>
      </c>
      <c r="B1107" s="16">
        <v>8.4982000000000006</v>
      </c>
      <c r="C1107" s="3">
        <f t="shared" si="53"/>
        <v>-5.0573360776251519E-4</v>
      </c>
      <c r="D1107" s="3">
        <f>IFERROR(1-B1107/MAX(B$2:B1107),0)</f>
        <v>3.0594086512137242E-2</v>
      </c>
      <c r="E1107" s="3">
        <f ca="1">IFERROR(B1107/AVERAGE(OFFSET(B1107,0,0,-计算结果!B$17,1))-1,B1107/AVERAGE(OFFSET(B1107,0,0,-ROW(),1))-1)</f>
        <v>0.30233509044859286</v>
      </c>
      <c r="F1107" s="4" t="str">
        <f ca="1">IF(MONTH(A1107)&lt;&gt;MONTH(A1108),IF(OR(AND(E1107&lt;计算结果!B$18,E1107&gt;计算结果!B$19),E1107&lt;计算结果!B$20),"买","卖"),F1106)</f>
        <v>买</v>
      </c>
      <c r="G1107" s="4" t="str">
        <f t="shared" ca="1" si="51"/>
        <v/>
      </c>
      <c r="H1107" s="3">
        <f ca="1">IF(F1106="买",B1107/B1106-1,计算结果!B$21*(计算结果!B$22*(B1107/B1106-1)+(1-计算结果!B$22)*(K1107/K1106-1-IF(G1107=1,计算结果!B$16,0))))-IF(AND(计算结果!B$21=0,G1107=1),计算结果!B$16,0)</f>
        <v>-5.0573360776251519E-4</v>
      </c>
      <c r="I1107" s="2">
        <f t="shared" ca="1" si="52"/>
        <v>10.34569757849264</v>
      </c>
      <c r="J1107" s="3">
        <f ca="1">1-I1107/MAX(I$2:I1107)</f>
        <v>3.0594086512137797E-2</v>
      </c>
      <c r="K1107" s="21">
        <v>145.41</v>
      </c>
      <c r="L1107" s="37">
        <v>7.4981999999999998</v>
      </c>
    </row>
    <row r="1108" spans="1:12" hidden="1" x14ac:dyDescent="0.15">
      <c r="A1108" s="1">
        <v>40745</v>
      </c>
      <c r="B1108" s="16">
        <v>8.5298999999999996</v>
      </c>
      <c r="C1108" s="3">
        <f t="shared" si="53"/>
        <v>3.7302016897695633E-3</v>
      </c>
      <c r="D1108" s="3">
        <f>IFERROR(1-B1108/MAX(B$2:B1108),0)</f>
        <v>2.6978006935572285E-2</v>
      </c>
      <c r="E1108" s="3">
        <f ca="1">IFERROR(B1108/AVERAGE(OFFSET(B1108,0,0,-计算结果!B$17,1))-1,B1108/AVERAGE(OFFSET(B1108,0,0,-ROW(),1))-1)</f>
        <v>0.30430579434349037</v>
      </c>
      <c r="F1108" s="4" t="str">
        <f ca="1">IF(MONTH(A1108)&lt;&gt;MONTH(A1109),IF(OR(AND(E1108&lt;计算结果!B$18,E1108&gt;计算结果!B$19),E1108&lt;计算结果!B$20),"买","卖"),F1107)</f>
        <v>买</v>
      </c>
      <c r="G1108" s="4" t="str">
        <f t="shared" ca="1" si="51"/>
        <v/>
      </c>
      <c r="H1108" s="3">
        <f ca="1">IF(F1107="买",B1108/B1107-1,计算结果!B$21*(计算结果!B$22*(B1108/B1107-1)+(1-计算结果!B$22)*(K1108/K1107-1-IF(G1108=1,计算结果!B$16,0))))-IF(AND(计算结果!B$21=0,G1108=1),计算结果!B$16,0)</f>
        <v>3.7302016897695633E-3</v>
      </c>
      <c r="I1108" s="2">
        <f t="shared" ca="1" si="52"/>
        <v>10.384289117081778</v>
      </c>
      <c r="J1108" s="3">
        <f ca="1">1-I1108/MAX(I$2:I1108)</f>
        <v>2.6978006935572729E-2</v>
      </c>
      <c r="K1108" s="21">
        <v>145.46</v>
      </c>
      <c r="L1108" s="37">
        <v>7.5298999999999996</v>
      </c>
    </row>
    <row r="1109" spans="1:12" hidden="1" x14ac:dyDescent="0.15">
      <c r="A1109" s="1">
        <v>40746</v>
      </c>
      <c r="B1109" s="16">
        <v>8.5814000000000004</v>
      </c>
      <c r="C1109" s="3">
        <f t="shared" si="53"/>
        <v>6.0375854347649582E-3</v>
      </c>
      <c r="D1109" s="3">
        <f>IFERROR(1-B1109/MAX(B$2:B1109),0)</f>
        <v>2.110330352254064E-2</v>
      </c>
      <c r="E1109" s="3">
        <f ca="1">IFERROR(B1109/AVERAGE(OFFSET(B1109,0,0,-计算结果!B$17,1))-1,B1109/AVERAGE(OFFSET(B1109,0,0,-ROW(),1))-1)</f>
        <v>0.30926670705447212</v>
      </c>
      <c r="F1109" s="4" t="str">
        <f ca="1">IF(MONTH(A1109)&lt;&gt;MONTH(A1110),IF(OR(AND(E1109&lt;计算结果!B$18,E1109&gt;计算结果!B$19),E1109&lt;计算结果!B$20),"买","卖"),F1108)</f>
        <v>买</v>
      </c>
      <c r="G1109" s="4" t="str">
        <f t="shared" ca="1" si="51"/>
        <v/>
      </c>
      <c r="H1109" s="3">
        <f ca="1">IF(F1108="买",B1109/B1108-1,计算结果!B$21*(计算结果!B$22*(B1109/B1108-1)+(1-计算结果!B$22)*(K1109/K1108-1-IF(G1109=1,计算结果!B$16,0))))-IF(AND(计算结果!B$21=0,G1109=1),计算结果!B$16,0)</f>
        <v>6.0375854347649582E-3</v>
      </c>
      <c r="I1109" s="2">
        <f t="shared" ca="1" si="52"/>
        <v>10.446985149805458</v>
      </c>
      <c r="J1109" s="3">
        <f ca="1">1-I1109/MAX(I$2:I1109)</f>
        <v>2.1103303522541084E-2</v>
      </c>
      <c r="K1109" s="21">
        <v>145.41999999999999</v>
      </c>
      <c r="L1109" s="37">
        <v>7.5814000000000004</v>
      </c>
    </row>
    <row r="1110" spans="1:12" hidden="1" x14ac:dyDescent="0.15">
      <c r="A1110" s="1">
        <v>40749</v>
      </c>
      <c r="B1110" s="16">
        <v>8.1950000000000003</v>
      </c>
      <c r="C1110" s="3">
        <f t="shared" si="53"/>
        <v>-4.5027617871209791E-2</v>
      </c>
      <c r="D1110" s="3">
        <f>IFERROR(1-B1110/MAX(B$2:B1110),0)</f>
        <v>6.5180689906917388E-2</v>
      </c>
      <c r="E1110" s="3">
        <f ca="1">IFERROR(B1110/AVERAGE(OFFSET(B1110,0,0,-计算结果!B$17,1))-1,B1110/AVERAGE(OFFSET(B1110,0,0,-ROW(),1))-1)</f>
        <v>0.24781569514328394</v>
      </c>
      <c r="F1110" s="4" t="str">
        <f ca="1">IF(MONTH(A1110)&lt;&gt;MONTH(A1111),IF(OR(AND(E1110&lt;计算结果!B$18,E1110&gt;计算结果!B$19),E1110&lt;计算结果!B$20),"买","卖"),F1109)</f>
        <v>买</v>
      </c>
      <c r="G1110" s="4" t="str">
        <f t="shared" ca="1" si="51"/>
        <v/>
      </c>
      <c r="H1110" s="3">
        <f ca="1">IF(F1109="买",B1110/B1109-1,计算结果!B$21*(计算结果!B$22*(B1110/B1109-1)+(1-计算结果!B$22)*(K1110/K1109-1-IF(G1110=1,计算结果!B$16,0))))-IF(AND(计算结果!B$21=0,G1110=1),计算结果!B$16,0)</f>
        <v>-4.5027617871209791E-2</v>
      </c>
      <c r="I1110" s="2">
        <f t="shared" ca="1" si="52"/>
        <v>9.9765822945738147</v>
      </c>
      <c r="J1110" s="3">
        <f ca="1">1-I1110/MAX(I$2:I1110)</f>
        <v>6.5180689906917721E-2</v>
      </c>
      <c r="K1110" s="21">
        <v>145.34</v>
      </c>
      <c r="L1110" s="37">
        <v>7.1950000000000003</v>
      </c>
    </row>
    <row r="1111" spans="1:12" hidden="1" x14ac:dyDescent="0.15">
      <c r="A1111" s="1">
        <v>40750</v>
      </c>
      <c r="B1111" s="16">
        <v>8.3147000000000002</v>
      </c>
      <c r="C1111" s="3">
        <f t="shared" si="53"/>
        <v>1.4606467358145192E-2</v>
      </c>
      <c r="D1111" s="3">
        <f>IFERROR(1-B1111/MAX(B$2:B1111),0)</f>
        <v>5.1526282168278925E-2</v>
      </c>
      <c r="E1111" s="3">
        <f ca="1">IFERROR(B1111/AVERAGE(OFFSET(B1111,0,0,-计算结果!B$17,1))-1,B1111/AVERAGE(OFFSET(B1111,0,0,-ROW(),1))-1)</f>
        <v>0.26341425392951234</v>
      </c>
      <c r="F1111" s="4" t="str">
        <f ca="1">IF(MONTH(A1111)&lt;&gt;MONTH(A1112),IF(OR(AND(E1111&lt;计算结果!B$18,E1111&gt;计算结果!B$19),E1111&lt;计算结果!B$20),"买","卖"),F1110)</f>
        <v>买</v>
      </c>
      <c r="G1111" s="4" t="str">
        <f t="shared" ca="1" si="51"/>
        <v/>
      </c>
      <c r="H1111" s="3">
        <f ca="1">IF(F1110="买",B1111/B1110-1,计算结果!B$21*(计算结果!B$22*(B1111/B1110-1)+(1-计算结果!B$22)*(K1111/K1110-1-IF(G1111=1,计算结果!B$16,0))))-IF(AND(计算结果!B$21=0,G1111=1),计算结果!B$16,0)</f>
        <v>1.4606467358145192E-2</v>
      </c>
      <c r="I1111" s="2">
        <f t="shared" ca="1" si="52"/>
        <v>10.122304918205357</v>
      </c>
      <c r="J1111" s="3">
        <f ca="1">1-I1111/MAX(I$2:I1111)</f>
        <v>5.1526282168279258E-2</v>
      </c>
      <c r="K1111" s="21">
        <v>145.35</v>
      </c>
      <c r="L1111" s="37">
        <v>7.3147000000000002</v>
      </c>
    </row>
    <row r="1112" spans="1:12" hidden="1" x14ac:dyDescent="0.15">
      <c r="A1112" s="1">
        <v>40751</v>
      </c>
      <c r="B1112" s="16">
        <v>8.6079000000000008</v>
      </c>
      <c r="C1112" s="3">
        <f t="shared" si="53"/>
        <v>3.5262847727518754E-2</v>
      </c>
      <c r="D1112" s="3">
        <f>IFERROR(1-B1112/MAX(B$2:B1112),0)</f>
        <v>1.8080397882825339E-2</v>
      </c>
      <c r="E1112" s="3">
        <f ca="1">IFERROR(B1112/AVERAGE(OFFSET(B1112,0,0,-计算结果!B$17,1))-1,B1112/AVERAGE(OFFSET(B1112,0,0,-ROW(),1))-1)</f>
        <v>0.30489736901368425</v>
      </c>
      <c r="F1112" s="4" t="str">
        <f ca="1">IF(MONTH(A1112)&lt;&gt;MONTH(A1113),IF(OR(AND(E1112&lt;计算结果!B$18,E1112&gt;计算结果!B$19),E1112&lt;计算结果!B$20),"买","卖"),F1111)</f>
        <v>买</v>
      </c>
      <c r="G1112" s="4" t="str">
        <f t="shared" ca="1" si="51"/>
        <v/>
      </c>
      <c r="H1112" s="3">
        <f ca="1">IF(F1111="买",B1112/B1111-1,计算结果!B$21*(计算结果!B$22*(B1112/B1111-1)+(1-计算结果!B$22)*(K1112/K1111-1-IF(G1112=1,计算结果!B$16,0))))-IF(AND(计算结果!B$21=0,G1112=1),计算结果!B$16,0)</f>
        <v>3.5262847727518754E-2</v>
      </c>
      <c r="I1112" s="2">
        <f t="shared" ca="1" si="52"/>
        <v>10.479246215187546</v>
      </c>
      <c r="J1112" s="3">
        <f ca="1">1-I1112/MAX(I$2:I1112)</f>
        <v>1.8080397882825783E-2</v>
      </c>
      <c r="K1112" s="21">
        <v>145.30000000000001</v>
      </c>
      <c r="L1112" s="37">
        <v>7.6078999999999999</v>
      </c>
    </row>
    <row r="1113" spans="1:12" hidden="1" x14ac:dyDescent="0.15">
      <c r="A1113" s="1">
        <v>40752</v>
      </c>
      <c r="B1113" s="16">
        <v>8.5896000000000008</v>
      </c>
      <c r="C1113" s="3">
        <f t="shared" si="53"/>
        <v>-2.125954065451463E-3</v>
      </c>
      <c r="D1113" s="3">
        <f>IFERROR(1-B1113/MAX(B$2:B1113),0)</f>
        <v>2.0167913852892849E-2</v>
      </c>
      <c r="E1113" s="3">
        <f ca="1">IFERROR(B1113/AVERAGE(OFFSET(B1113,0,0,-计算结果!B$17,1))-1,B1113/AVERAGE(OFFSET(B1113,0,0,-ROW(),1))-1)</f>
        <v>0.29918454489394986</v>
      </c>
      <c r="F1113" s="4" t="str">
        <f ca="1">IF(MONTH(A1113)&lt;&gt;MONTH(A1114),IF(OR(AND(E1113&lt;计算结果!B$18,E1113&gt;计算结果!B$19),E1113&lt;计算结果!B$20),"买","卖"),F1112)</f>
        <v>买</v>
      </c>
      <c r="G1113" s="4" t="str">
        <f t="shared" ca="1" si="51"/>
        <v/>
      </c>
      <c r="H1113" s="3">
        <f ca="1">IF(F1112="买",B1113/B1112-1,计算结果!B$21*(计算结果!B$22*(B1113/B1112-1)+(1-计算结果!B$22)*(K1113/K1112-1-IF(G1113=1,计算结果!B$16,0))))-IF(AND(计算结果!B$21=0,G1113=1),计算结果!B$16,0)</f>
        <v>-2.125954065451463E-3</v>
      </c>
      <c r="I1113" s="2">
        <f t="shared" ca="1" si="52"/>
        <v>10.456967819093501</v>
      </c>
      <c r="J1113" s="3">
        <f ca="1">1-I1113/MAX(I$2:I1113)</f>
        <v>2.0167913852893293E-2</v>
      </c>
      <c r="K1113" s="21">
        <v>145.25</v>
      </c>
      <c r="L1113" s="37">
        <v>7.5895999999999999</v>
      </c>
    </row>
    <row r="1114" spans="1:12" hidden="1" x14ac:dyDescent="0.15">
      <c r="A1114" s="1">
        <v>40753</v>
      </c>
      <c r="B1114" s="16">
        <v>8.4382000000000001</v>
      </c>
      <c r="C1114" s="3">
        <f t="shared" si="53"/>
        <v>-1.7625966284809613E-2</v>
      </c>
      <c r="D1114" s="3">
        <f>IFERROR(1-B1114/MAX(B$2:B1114),0)</f>
        <v>3.7438401168096491E-2</v>
      </c>
      <c r="E1114" s="3">
        <f ca="1">IFERROR(B1114/AVERAGE(OFFSET(B1114,0,0,-计算结果!B$17,1))-1,B1114/AVERAGE(OFFSET(B1114,0,0,-ROW(),1))-1)</f>
        <v>0.27356034427003983</v>
      </c>
      <c r="F1114" s="4" t="str">
        <f ca="1">IF(MONTH(A1114)&lt;&gt;MONTH(A1115),IF(OR(AND(E1114&lt;计算结果!B$18,E1114&gt;计算结果!B$19),E1114&lt;计算结果!B$20),"买","卖"),F1113)</f>
        <v>买</v>
      </c>
      <c r="G1114" s="4" t="str">
        <f t="shared" ca="1" si="51"/>
        <v/>
      </c>
      <c r="H1114" s="3">
        <f ca="1">IF(F1113="买",B1114/B1113-1,计算结果!B$21*(计算结果!B$22*(B1114/B1113-1)+(1-计算结果!B$22)*(K1114/K1113-1-IF(G1114=1,计算结果!B$16,0))))-IF(AND(计算结果!B$21=0,G1114=1),计算结果!B$16,0)</f>
        <v>-1.7625966284809613E-2</v>
      </c>
      <c r="I1114" s="2">
        <f t="shared" ca="1" si="52"/>
        <v>10.272653656872819</v>
      </c>
      <c r="J1114" s="3">
        <f ca="1">1-I1114/MAX(I$2:I1114)</f>
        <v>3.7438401168096824E-2</v>
      </c>
      <c r="K1114" s="21">
        <v>145.16999999999999</v>
      </c>
      <c r="L1114" s="37">
        <v>7.4382000000000001</v>
      </c>
    </row>
    <row r="1115" spans="1:12" hidden="1" x14ac:dyDescent="0.15">
      <c r="A1115" s="1">
        <v>40756</v>
      </c>
      <c r="B1115" s="16">
        <v>8.6159999999999997</v>
      </c>
      <c r="C1115" s="3">
        <f t="shared" si="53"/>
        <v>2.1070844492901308E-2</v>
      </c>
      <c r="D1115" s="3">
        <f>IFERROR(1-B1115/MAX(B$2:B1115),0)</f>
        <v>1.7156415404271042E-2</v>
      </c>
      <c r="E1115" s="3">
        <f ca="1">IFERROR(B1115/AVERAGE(OFFSET(B1115,0,0,-计算结果!B$17,1))-1,B1115/AVERAGE(OFFSET(B1115,0,0,-ROW(),1))-1)</f>
        <v>0.29748122480549966</v>
      </c>
      <c r="F1115" s="4" t="str">
        <f ca="1">IF(MONTH(A1115)&lt;&gt;MONTH(A1116),IF(OR(AND(E1115&lt;计算结果!B$18,E1115&gt;计算结果!B$19),E1115&lt;计算结果!B$20),"买","卖"),F1114)</f>
        <v>买</v>
      </c>
      <c r="G1115" s="4" t="str">
        <f t="shared" ca="1" si="51"/>
        <v/>
      </c>
      <c r="H1115" s="3">
        <f ca="1">IF(F1114="买",B1115/B1114-1,计算结果!B$21*(计算结果!B$22*(B1115/B1114-1)+(1-计算结果!B$22)*(K1115/K1114-1-IF(G1115=1,计算结果!B$16,0))))-IF(AND(计算结果!B$21=0,G1115=1),计算结果!B$16,0)</f>
        <v>2.1070844492901308E-2</v>
      </c>
      <c r="I1115" s="2">
        <f t="shared" ca="1" si="52"/>
        <v>10.489107144606221</v>
      </c>
      <c r="J1115" s="3">
        <f ca="1">1-I1115/MAX(I$2:I1115)</f>
        <v>1.7156415404271375E-2</v>
      </c>
      <c r="K1115" s="21">
        <v>145.12</v>
      </c>
      <c r="L1115" s="37">
        <v>7.6159999999999997</v>
      </c>
    </row>
    <row r="1116" spans="1:12" hidden="1" x14ac:dyDescent="0.15">
      <c r="A1116" s="1">
        <v>40757</v>
      </c>
      <c r="B1116" s="16">
        <v>8.6310000000000002</v>
      </c>
      <c r="C1116" s="3">
        <f t="shared" si="53"/>
        <v>1.7409470752089984E-3</v>
      </c>
      <c r="D1116" s="3">
        <f>IFERROR(1-B1116/MAX(B$2:B1116),0)</f>
        <v>1.5445336740281146E-2</v>
      </c>
      <c r="E1116" s="3">
        <f ca="1">IFERROR(B1116/AVERAGE(OFFSET(B1116,0,0,-计算结果!B$17,1))-1,B1116/AVERAGE(OFFSET(B1116,0,0,-ROW(),1))-1)</f>
        <v>0.29685118875104055</v>
      </c>
      <c r="F1116" s="4" t="str">
        <f ca="1">IF(MONTH(A1116)&lt;&gt;MONTH(A1117),IF(OR(AND(E1116&lt;计算结果!B$18,E1116&gt;计算结果!B$19),E1116&lt;计算结果!B$20),"买","卖"),F1115)</f>
        <v>买</v>
      </c>
      <c r="G1116" s="4" t="str">
        <f t="shared" ca="1" si="51"/>
        <v/>
      </c>
      <c r="H1116" s="3">
        <f ca="1">IF(F1115="买",B1116/B1115-1,计算结果!B$21*(计算结果!B$22*(B1116/B1115-1)+(1-计算结果!B$22)*(K1116/K1115-1-IF(G1116=1,计算结果!B$16,0))))-IF(AND(计算结果!B$21=0,G1116=1),计算结果!B$16,0)</f>
        <v>1.7409470752089984E-3</v>
      </c>
      <c r="I1116" s="2">
        <f t="shared" ca="1" si="52"/>
        <v>10.507368125011176</v>
      </c>
      <c r="J1116" s="3">
        <f ca="1">1-I1116/MAX(I$2:I1116)</f>
        <v>1.544533674028159E-2</v>
      </c>
      <c r="K1116" s="21">
        <v>145.07</v>
      </c>
      <c r="L1116" s="37">
        <v>7.6310000000000002</v>
      </c>
    </row>
    <row r="1117" spans="1:12" hidden="1" x14ac:dyDescent="0.15">
      <c r="A1117" s="1">
        <v>40758</v>
      </c>
      <c r="B1117" s="16">
        <v>8.5938999999999997</v>
      </c>
      <c r="C1117" s="3">
        <f t="shared" si="53"/>
        <v>-4.2984590429846481E-3</v>
      </c>
      <c r="D1117" s="3">
        <f>IFERROR(1-B1117/MAX(B$2:B1117),0)</f>
        <v>1.9677404635882634E-2</v>
      </c>
      <c r="E1117" s="3">
        <f ca="1">IFERROR(B1117/AVERAGE(OFFSET(B1117,0,0,-计算结果!B$17,1))-1,B1117/AVERAGE(OFFSET(B1117,0,0,-ROW(),1))-1)</f>
        <v>0.28838977056436188</v>
      </c>
      <c r="F1117" s="4" t="str">
        <f ca="1">IF(MONTH(A1117)&lt;&gt;MONTH(A1118),IF(OR(AND(E1117&lt;计算结果!B$18,E1117&gt;计算结果!B$19),E1117&lt;计算结果!B$20),"买","卖"),F1116)</f>
        <v>买</v>
      </c>
      <c r="G1117" s="4" t="str">
        <f t="shared" ca="1" si="51"/>
        <v/>
      </c>
      <c r="H1117" s="3">
        <f ca="1">IF(F1116="买",B1117/B1116-1,计算结果!B$21*(计算结果!B$22*(B1117/B1116-1)+(1-计算结果!B$22)*(K1117/K1116-1-IF(G1117=1,计算结果!B$16,0))))-IF(AND(计算结果!B$21=0,G1117=1),计算结果!B$16,0)</f>
        <v>-4.2984590429846481E-3</v>
      </c>
      <c r="I1117" s="2">
        <f t="shared" ca="1" si="52"/>
        <v>10.462202633476252</v>
      </c>
      <c r="J1117" s="3">
        <f ca="1">1-I1117/MAX(I$2:I1117)</f>
        <v>1.9677404635883078E-2</v>
      </c>
      <c r="K1117" s="21">
        <v>145.09</v>
      </c>
      <c r="L1117" s="37">
        <v>7.5938999999999997</v>
      </c>
    </row>
    <row r="1118" spans="1:12" hidden="1" x14ac:dyDescent="0.15">
      <c r="A1118" s="1">
        <v>40759</v>
      </c>
      <c r="B1118" s="16">
        <v>8.5169999999999995</v>
      </c>
      <c r="C1118" s="3">
        <f t="shared" si="53"/>
        <v>-8.9482074494700026E-3</v>
      </c>
      <c r="D1118" s="3">
        <f>IFERROR(1-B1118/MAX(B$2:B1118),0)</f>
        <v>2.8449534586603598E-2</v>
      </c>
      <c r="E1118" s="3">
        <f ca="1">IFERROR(B1118/AVERAGE(OFFSET(B1118,0,0,-计算结果!B$17,1))-1,B1118/AVERAGE(OFFSET(B1118,0,0,-ROW(),1))-1)</f>
        <v>0.27401044509174488</v>
      </c>
      <c r="F1118" s="4" t="str">
        <f ca="1">IF(MONTH(A1118)&lt;&gt;MONTH(A1119),IF(OR(AND(E1118&lt;计算结果!B$18,E1118&gt;计算结果!B$19),E1118&lt;计算结果!B$20),"买","卖"),F1117)</f>
        <v>买</v>
      </c>
      <c r="G1118" s="4" t="str">
        <f t="shared" ca="1" si="51"/>
        <v/>
      </c>
      <c r="H1118" s="3">
        <f ca="1">IF(F1117="买",B1118/B1117-1,计算结果!B$21*(计算结果!B$22*(B1118/B1117-1)+(1-计算结果!B$22)*(K1118/K1117-1-IF(G1118=1,计算结果!B$16,0))))-IF(AND(计算结果!B$21=0,G1118=1),计算结果!B$16,0)</f>
        <v>-8.9482074494700026E-3</v>
      </c>
      <c r="I1118" s="2">
        <f t="shared" ca="1" si="52"/>
        <v>10.368584673933515</v>
      </c>
      <c r="J1118" s="3">
        <f ca="1">1-I1118/MAX(I$2:I1118)</f>
        <v>2.8449534586604042E-2</v>
      </c>
      <c r="K1118" s="21">
        <v>145.04</v>
      </c>
      <c r="L1118" s="37">
        <v>7.5170000000000003</v>
      </c>
    </row>
    <row r="1119" spans="1:12" hidden="1" x14ac:dyDescent="0.15">
      <c r="A1119" s="1">
        <v>40760</v>
      </c>
      <c r="B1119" s="16">
        <v>8.2720000000000002</v>
      </c>
      <c r="C1119" s="3">
        <f t="shared" si="53"/>
        <v>-2.8765997416930755E-2</v>
      </c>
      <c r="D1119" s="3">
        <f>IFERROR(1-B1119/MAX(B$2:B1119),0)</f>
        <v>5.6397152765103153E-2</v>
      </c>
      <c r="E1119" s="3">
        <f ca="1">IFERROR(B1119/AVERAGE(OFFSET(B1119,0,0,-计算结果!B$17,1))-1,B1119/AVERAGE(OFFSET(B1119,0,0,-ROW(),1))-1)</f>
        <v>0.23462434045878444</v>
      </c>
      <c r="F1119" s="4" t="str">
        <f ca="1">IF(MONTH(A1119)&lt;&gt;MONTH(A1120),IF(OR(AND(E1119&lt;计算结果!B$18,E1119&gt;计算结果!B$19),E1119&lt;计算结果!B$20),"买","卖"),F1118)</f>
        <v>买</v>
      </c>
      <c r="G1119" s="4" t="str">
        <f t="shared" ca="1" si="51"/>
        <v/>
      </c>
      <c r="H1119" s="3">
        <f ca="1">IF(F1118="买",B1119/B1118-1,计算结果!B$21*(计算结果!B$22*(B1119/B1118-1)+(1-计算结果!B$22)*(K1119/K1118-1-IF(G1119=1,计算结果!B$16,0))))-IF(AND(计算结果!B$21=0,G1119=1),计算结果!B$16,0)</f>
        <v>-2.8765997416930755E-2</v>
      </c>
      <c r="I1119" s="2">
        <f t="shared" ca="1" si="52"/>
        <v>10.070321993985916</v>
      </c>
      <c r="J1119" s="3">
        <f ca="1">1-I1119/MAX(I$2:I1119)</f>
        <v>5.6397152765103709E-2</v>
      </c>
      <c r="K1119" s="21">
        <v>145.1</v>
      </c>
      <c r="L1119" s="37">
        <v>7.2720000000000002</v>
      </c>
    </row>
    <row r="1120" spans="1:12" hidden="1" x14ac:dyDescent="0.15">
      <c r="A1120" s="1">
        <v>40763</v>
      </c>
      <c r="B1120" s="16">
        <v>7.7747000000000002</v>
      </c>
      <c r="C1120" s="3">
        <f t="shared" si="53"/>
        <v>-6.0118471953578334E-2</v>
      </c>
      <c r="D1120" s="3">
        <f>IFERROR(1-B1120/MAX(B$2:B1120),0)</f>
        <v>0.11312511407191095</v>
      </c>
      <c r="E1120" s="3">
        <f ca="1">IFERROR(B1120/AVERAGE(OFFSET(B1120,0,0,-计算结果!B$17,1))-1,B1120/AVERAGE(OFFSET(B1120,0,0,-ROW(),1))-1)</f>
        <v>0.15806310864102091</v>
      </c>
      <c r="F1120" s="4" t="str">
        <f ca="1">IF(MONTH(A1120)&lt;&gt;MONTH(A1121),IF(OR(AND(E1120&lt;计算结果!B$18,E1120&gt;计算结果!B$19),E1120&lt;计算结果!B$20),"买","卖"),F1119)</f>
        <v>买</v>
      </c>
      <c r="G1120" s="4" t="str">
        <f t="shared" ref="G1120:G1183" ca="1" si="54">IF(F1119&lt;&gt;F1120,1,"")</f>
        <v/>
      </c>
      <c r="H1120" s="3">
        <f ca="1">IF(F1119="买",B1120/B1119-1,计算结果!B$21*(计算结果!B$22*(B1120/B1119-1)+(1-计算结果!B$22)*(K1120/K1119-1-IF(G1120=1,计算结果!B$16,0))))-IF(AND(计算结果!B$21=0,G1120=1),计算结果!B$16,0)</f>
        <v>-6.0118471953578334E-2</v>
      </c>
      <c r="I1120" s="2">
        <f t="shared" ref="I1120:I1183" ca="1" si="55">IFERROR(I1119*(1+H1120),I1119)</f>
        <v>9.464909623626971</v>
      </c>
      <c r="J1120" s="3">
        <f ca="1">1-I1120/MAX(I$2:I1120)</f>
        <v>0.11312511407191139</v>
      </c>
      <c r="K1120" s="21">
        <v>145.09</v>
      </c>
      <c r="L1120" s="37">
        <v>6.7747000000000002</v>
      </c>
    </row>
    <row r="1121" spans="1:12" hidden="1" x14ac:dyDescent="0.15">
      <c r="A1121" s="1">
        <v>40764</v>
      </c>
      <c r="B1121" s="16">
        <v>7.7621000000000002</v>
      </c>
      <c r="C1121" s="3">
        <f t="shared" si="53"/>
        <v>-1.620641310918769E-3</v>
      </c>
      <c r="D1121" s="3">
        <f>IFERROR(1-B1121/MAX(B$2:B1121),0)</f>
        <v>0.11456242014966245</v>
      </c>
      <c r="E1121" s="3">
        <f ca="1">IFERROR(B1121/AVERAGE(OFFSET(B1121,0,0,-计算结果!B$17,1))-1,B1121/AVERAGE(OFFSET(B1121,0,0,-ROW(),1))-1)</f>
        <v>0.15384348575230278</v>
      </c>
      <c r="F1121" s="4" t="str">
        <f ca="1">IF(MONTH(A1121)&lt;&gt;MONTH(A1122),IF(OR(AND(E1121&lt;计算结果!B$18,E1121&gt;计算结果!B$19),E1121&lt;计算结果!B$20),"买","卖"),F1120)</f>
        <v>买</v>
      </c>
      <c r="G1121" s="4" t="str">
        <f t="shared" ca="1" si="54"/>
        <v/>
      </c>
      <c r="H1121" s="3">
        <f ca="1">IF(F1120="买",B1121/B1120-1,计算结果!B$21*(计算结果!B$22*(B1121/B1120-1)+(1-计算结果!B$22)*(K1121/K1120-1-IF(G1121=1,计算结果!B$16,0))))-IF(AND(计算结果!B$21=0,G1121=1),计算结果!B$16,0)</f>
        <v>-1.620641310918769E-3</v>
      </c>
      <c r="I1121" s="2">
        <f t="shared" ca="1" si="55"/>
        <v>9.4495704000868077</v>
      </c>
      <c r="J1121" s="3">
        <f ca="1">1-I1121/MAX(I$2:I1121)</f>
        <v>0.11456242014966289</v>
      </c>
      <c r="K1121" s="21">
        <v>145.1</v>
      </c>
      <c r="L1121" s="37">
        <v>6.7621000000000002</v>
      </c>
    </row>
    <row r="1122" spans="1:12" hidden="1" x14ac:dyDescent="0.15">
      <c r="A1122" s="1">
        <v>40765</v>
      </c>
      <c r="B1122" s="16">
        <v>7.8630000000000004</v>
      </c>
      <c r="C1122" s="3">
        <f t="shared" si="53"/>
        <v>1.2999059532858404E-2</v>
      </c>
      <c r="D1122" s="3">
        <f>IFERROR(1-B1122/MAX(B$2:B1122),0)</f>
        <v>0.10305256433655785</v>
      </c>
      <c r="E1122" s="3">
        <f ca="1">IFERROR(B1122/AVERAGE(OFFSET(B1122,0,0,-计算结果!B$17,1))-1,B1122/AVERAGE(OFFSET(B1122,0,0,-ROW(),1))-1)</f>
        <v>0.16644139198053631</v>
      </c>
      <c r="F1122" s="4" t="str">
        <f ca="1">IF(MONTH(A1122)&lt;&gt;MONTH(A1123),IF(OR(AND(E1122&lt;计算结果!B$18,E1122&gt;计算结果!B$19),E1122&lt;计算结果!B$20),"买","卖"),F1121)</f>
        <v>买</v>
      </c>
      <c r="G1122" s="4" t="str">
        <f t="shared" ca="1" si="54"/>
        <v/>
      </c>
      <c r="H1122" s="3">
        <f ca="1">IF(F1121="买",B1122/B1121-1,计算结果!B$21*(计算结果!B$22*(B1122/B1121-1)+(1-计算结果!B$22)*(K1122/K1121-1-IF(G1122=1,计算结果!B$16,0))))-IF(AND(计算结果!B$21=0,G1122=1),计算结果!B$16,0)</f>
        <v>1.2999059532858404E-2</v>
      </c>
      <c r="I1122" s="2">
        <f t="shared" ca="1" si="55"/>
        <v>9.5724059282774725</v>
      </c>
      <c r="J1122" s="3">
        <f ca="1">1-I1122/MAX(I$2:I1122)</f>
        <v>0.10305256433655829</v>
      </c>
      <c r="K1122" s="21">
        <v>145.09</v>
      </c>
      <c r="L1122" s="37">
        <v>6.8630000000000004</v>
      </c>
    </row>
    <row r="1123" spans="1:12" hidden="1" x14ac:dyDescent="0.15">
      <c r="A1123" s="1">
        <v>40766</v>
      </c>
      <c r="B1123" s="16">
        <v>8.0793999999999997</v>
      </c>
      <c r="C1123" s="3">
        <f t="shared" si="53"/>
        <v>2.7521302301920292E-2</v>
      </c>
      <c r="D1123" s="3">
        <f>IFERROR(1-B1123/MAX(B$2:B1123),0)</f>
        <v>7.8367402810731956E-2</v>
      </c>
      <c r="E1123" s="3">
        <f ca="1">IFERROR(B1123/AVERAGE(OFFSET(B1123,0,0,-计算结果!B$17,1))-1,B1123/AVERAGE(OFFSET(B1123,0,0,-ROW(),1))-1)</f>
        <v>0.19595293156871496</v>
      </c>
      <c r="F1123" s="4" t="str">
        <f ca="1">IF(MONTH(A1123)&lt;&gt;MONTH(A1124),IF(OR(AND(E1123&lt;计算结果!B$18,E1123&gt;计算结果!B$19),E1123&lt;计算结果!B$20),"买","卖"),F1122)</f>
        <v>买</v>
      </c>
      <c r="G1123" s="4" t="str">
        <f t="shared" ca="1" si="54"/>
        <v/>
      </c>
      <c r="H1123" s="3">
        <f ca="1">IF(F1122="买",B1123/B1122-1,计算结果!B$21*(计算结果!B$22*(B1123/B1122-1)+(1-计算结果!B$22)*(K1123/K1122-1-IF(G1123=1,计算结果!B$16,0))))-IF(AND(计算结果!B$21=0,G1123=1),计算结果!B$16,0)</f>
        <v>2.7521302301920292E-2</v>
      </c>
      <c r="I1123" s="2">
        <f t="shared" ca="1" si="55"/>
        <v>9.8358510055862904</v>
      </c>
      <c r="J1123" s="3">
        <f ca="1">1-I1123/MAX(I$2:I1123)</f>
        <v>7.8367402810732623E-2</v>
      </c>
      <c r="K1123" s="21">
        <v>145.11000000000001</v>
      </c>
      <c r="L1123" s="37">
        <v>7.0793999999999997</v>
      </c>
    </row>
    <row r="1124" spans="1:12" hidden="1" x14ac:dyDescent="0.15">
      <c r="A1124" s="1">
        <v>40767</v>
      </c>
      <c r="B1124" s="16">
        <v>8.1963000000000008</v>
      </c>
      <c r="C1124" s="3">
        <f t="shared" si="53"/>
        <v>1.4468896205163784E-2</v>
      </c>
      <c r="D1124" s="3">
        <f>IFERROR(1-B1124/MAX(B$2:B1124),0)</f>
        <v>6.5032396422704863E-2</v>
      </c>
      <c r="E1124" s="3">
        <f ca="1">IFERROR(B1124/AVERAGE(OFFSET(B1124,0,0,-计算结果!B$17,1))-1,B1124/AVERAGE(OFFSET(B1124,0,0,-ROW(),1))-1)</f>
        <v>0.2106315834216963</v>
      </c>
      <c r="F1124" s="4" t="str">
        <f ca="1">IF(MONTH(A1124)&lt;&gt;MONTH(A1125),IF(OR(AND(E1124&lt;计算结果!B$18,E1124&gt;计算结果!B$19),E1124&lt;计算结果!B$20),"买","卖"),F1123)</f>
        <v>买</v>
      </c>
      <c r="G1124" s="4" t="str">
        <f t="shared" ca="1" si="54"/>
        <v/>
      </c>
      <c r="H1124" s="3">
        <f ca="1">IF(F1123="买",B1124/B1123-1,计算结果!B$21*(计算结果!B$22*(B1124/B1123-1)+(1-计算结果!B$22)*(K1124/K1123-1-IF(G1124=1,计算结果!B$16,0))))-IF(AND(计算结果!B$21=0,G1124=1),计算结果!B$16,0)</f>
        <v>1.4468896205163784E-2</v>
      </c>
      <c r="I1124" s="2">
        <f t="shared" ca="1" si="55"/>
        <v>9.9781649128755738</v>
      </c>
      <c r="J1124" s="3">
        <f ca="1">1-I1124/MAX(I$2:I1124)</f>
        <v>6.5032396422705641E-2</v>
      </c>
      <c r="K1124" s="21">
        <v>145.24</v>
      </c>
      <c r="L1124" s="37">
        <v>7.1962999999999999</v>
      </c>
    </row>
    <row r="1125" spans="1:12" hidden="1" x14ac:dyDescent="0.15">
      <c r="A1125" s="1">
        <v>40770</v>
      </c>
      <c r="B1125" s="16">
        <v>8.3484999999999996</v>
      </c>
      <c r="C1125" s="3">
        <f t="shared" si="53"/>
        <v>1.8569354464819332E-2</v>
      </c>
      <c r="D1125" s="3">
        <f>IFERROR(1-B1125/MAX(B$2:B1125),0)</f>
        <v>4.7670651578755385E-2</v>
      </c>
      <c r="E1125" s="3">
        <f ca="1">IFERROR(B1125/AVERAGE(OFFSET(B1125,0,0,-计算结果!B$17,1))-1,B1125/AVERAGE(OFFSET(B1125,0,0,-ROW(),1))-1)</f>
        <v>0.23036231551415476</v>
      </c>
      <c r="F1125" s="4" t="str">
        <f ca="1">IF(MONTH(A1125)&lt;&gt;MONTH(A1126),IF(OR(AND(E1125&lt;计算结果!B$18,E1125&gt;计算结果!B$19),E1125&lt;计算结果!B$20),"买","卖"),F1124)</f>
        <v>买</v>
      </c>
      <c r="G1125" s="4" t="str">
        <f t="shared" ca="1" si="54"/>
        <v/>
      </c>
      <c r="H1125" s="3">
        <f ca="1">IF(F1124="买",B1125/B1124-1,计算结果!B$21*(计算结果!B$22*(B1125/B1124-1)+(1-计算结果!B$22)*(K1125/K1124-1-IF(G1125=1,计算结果!B$16,0))))-IF(AND(计算结果!B$21=0,G1125=1),计算结果!B$16,0)</f>
        <v>1.8569354464819332E-2</v>
      </c>
      <c r="I1125" s="2">
        <f t="shared" ca="1" si="55"/>
        <v>10.163452994051184</v>
      </c>
      <c r="J1125" s="3">
        <f ca="1">1-I1125/MAX(I$2:I1125)</f>
        <v>4.7670651578756051E-2</v>
      </c>
      <c r="K1125" s="21">
        <v>145.26</v>
      </c>
      <c r="L1125" s="37">
        <v>7.3484999999999996</v>
      </c>
    </row>
    <row r="1126" spans="1:12" hidden="1" x14ac:dyDescent="0.15">
      <c r="A1126" s="1">
        <v>40771</v>
      </c>
      <c r="B1126" s="16">
        <v>8.2822999999999993</v>
      </c>
      <c r="C1126" s="3">
        <f t="shared" si="53"/>
        <v>-7.9295681859017364E-3</v>
      </c>
      <c r="D1126" s="3">
        <f>IFERROR(1-B1126/MAX(B$2:B1126),0)</f>
        <v>5.5222212082497002E-2</v>
      </c>
      <c r="E1126" s="3">
        <f ca="1">IFERROR(B1126/AVERAGE(OFFSET(B1126,0,0,-计算结果!B$17,1))-1,B1126/AVERAGE(OFFSET(B1126,0,0,-ROW(),1))-1)</f>
        <v>0.21792021896869196</v>
      </c>
      <c r="F1126" s="4" t="str">
        <f ca="1">IF(MONTH(A1126)&lt;&gt;MONTH(A1127),IF(OR(AND(E1126&lt;计算结果!B$18,E1126&gt;计算结果!B$19),E1126&lt;计算结果!B$20),"买","卖"),F1125)</f>
        <v>买</v>
      </c>
      <c r="G1126" s="4" t="str">
        <f t="shared" ca="1" si="54"/>
        <v/>
      </c>
      <c r="H1126" s="3">
        <f ca="1">IF(F1125="买",B1126/B1125-1,计算结果!B$21*(计算结果!B$22*(B1126/B1125-1)+(1-计算结果!B$22)*(K1126/K1125-1-IF(G1126=1,计算结果!B$16,0))))-IF(AND(计算结果!B$21=0,G1126=1),计算结果!B$16,0)</f>
        <v>-7.9295681859017364E-3</v>
      </c>
      <c r="I1126" s="2">
        <f t="shared" ca="1" si="55"/>
        <v>10.082861200530647</v>
      </c>
      <c r="J1126" s="3">
        <f ca="1">1-I1126/MAX(I$2:I1126)</f>
        <v>5.5222212082497779E-2</v>
      </c>
      <c r="K1126" s="21">
        <v>145.19999999999999</v>
      </c>
      <c r="L1126" s="37">
        <v>7.2823000000000002</v>
      </c>
    </row>
    <row r="1127" spans="1:12" hidden="1" x14ac:dyDescent="0.15">
      <c r="A1127" s="1">
        <v>40772</v>
      </c>
      <c r="B1127" s="16">
        <v>8.3270999999999997</v>
      </c>
      <c r="C1127" s="3">
        <f t="shared" si="53"/>
        <v>5.4091254844668146E-3</v>
      </c>
      <c r="D1127" s="3">
        <f>IFERROR(1-B1127/MAX(B$2:B1127),0)</f>
        <v>5.0111790472714079E-2</v>
      </c>
      <c r="E1127" s="3">
        <f ca="1">IFERROR(B1127/AVERAGE(OFFSET(B1127,0,0,-计算结果!B$17,1))-1,B1127/AVERAGE(OFFSET(B1127,0,0,-ROW(),1))-1)</f>
        <v>0.22187827623587775</v>
      </c>
      <c r="F1127" s="4" t="str">
        <f ca="1">IF(MONTH(A1127)&lt;&gt;MONTH(A1128),IF(OR(AND(E1127&lt;计算结果!B$18,E1127&gt;计算结果!B$19),E1127&lt;计算结果!B$20),"买","卖"),F1126)</f>
        <v>买</v>
      </c>
      <c r="G1127" s="4" t="str">
        <f t="shared" ca="1" si="54"/>
        <v/>
      </c>
      <c r="H1127" s="3">
        <f ca="1">IF(F1126="买",B1127/B1126-1,计算结果!B$21*(计算结果!B$22*(B1127/B1126-1)+(1-计算结果!B$22)*(K1127/K1126-1-IF(G1127=1,计算结果!B$16,0))))-IF(AND(计算结果!B$21=0,G1127=1),计算结果!B$16,0)</f>
        <v>5.4091254844668146E-3</v>
      </c>
      <c r="I1127" s="2">
        <f t="shared" ca="1" si="55"/>
        <v>10.13740066200678</v>
      </c>
      <c r="J1127" s="3">
        <f ca="1">1-I1127/MAX(I$2:I1127)</f>
        <v>5.0111790472714968E-2</v>
      </c>
      <c r="K1127" s="21">
        <v>145.05000000000001</v>
      </c>
      <c r="L1127" s="37">
        <v>7.3270999999999997</v>
      </c>
    </row>
    <row r="1128" spans="1:12" hidden="1" x14ac:dyDescent="0.15">
      <c r="A1128" s="1">
        <v>40773</v>
      </c>
      <c r="B1128" s="16">
        <v>8.16</v>
      </c>
      <c r="C1128" s="3">
        <f t="shared" si="53"/>
        <v>-2.0067010123572371E-2</v>
      </c>
      <c r="D1128" s="3">
        <f>IFERROR(1-B1128/MAX(B$2:B1128),0)</f>
        <v>6.9173206789560182E-2</v>
      </c>
      <c r="E1128" s="3">
        <f ca="1">IFERROR(B1128/AVERAGE(OFFSET(B1128,0,0,-计算结果!B$17,1))-1,B1128/AVERAGE(OFFSET(B1128,0,0,-ROW(),1))-1)</f>
        <v>0.19493499856246532</v>
      </c>
      <c r="F1128" s="4" t="str">
        <f ca="1">IF(MONTH(A1128)&lt;&gt;MONTH(A1129),IF(OR(AND(E1128&lt;计算结果!B$18,E1128&gt;计算结果!B$19),E1128&lt;计算结果!B$20),"买","卖"),F1127)</f>
        <v>买</v>
      </c>
      <c r="G1128" s="4" t="str">
        <f t="shared" ca="1" si="54"/>
        <v/>
      </c>
      <c r="H1128" s="3">
        <f ca="1">IF(F1127="买",B1128/B1127-1,计算结果!B$21*(计算结果!B$22*(B1128/B1127-1)+(1-计算结果!B$22)*(K1128/K1127-1-IF(G1128=1,计算结果!B$16,0))))-IF(AND(计算结果!B$21=0,G1128=1),计算结果!B$16,0)</f>
        <v>-2.0067010123572371E-2</v>
      </c>
      <c r="I1128" s="2">
        <f t="shared" ca="1" si="55"/>
        <v>9.9339733402955801</v>
      </c>
      <c r="J1128" s="3">
        <f ca="1">1-I1128/MAX(I$2:I1128)</f>
        <v>6.917320678956107E-2</v>
      </c>
      <c r="K1128" s="21">
        <v>145.05000000000001</v>
      </c>
      <c r="L1128" s="37">
        <v>7.16</v>
      </c>
    </row>
    <row r="1129" spans="1:12" hidden="1" x14ac:dyDescent="0.15">
      <c r="A1129" s="1">
        <v>40774</v>
      </c>
      <c r="B1129" s="16">
        <v>8.0921000000000003</v>
      </c>
      <c r="C1129" s="3">
        <f t="shared" si="53"/>
        <v>-8.3210784313725306E-3</v>
      </c>
      <c r="D1129" s="3">
        <f>IFERROR(1-B1129/MAX(B$2:B1129),0)</f>
        <v>7.6918689541887297E-2</v>
      </c>
      <c r="E1129" s="3">
        <f ca="1">IFERROR(B1129/AVERAGE(OFFSET(B1129,0,0,-计算结果!B$17,1))-1,B1129/AVERAGE(OFFSET(B1129,0,0,-ROW(),1))-1)</f>
        <v>0.18265237278865687</v>
      </c>
      <c r="F1129" s="4" t="str">
        <f ca="1">IF(MONTH(A1129)&lt;&gt;MONTH(A1130),IF(OR(AND(E1129&lt;计算结果!B$18,E1129&gt;计算结果!B$19),E1129&lt;计算结果!B$20),"买","卖"),F1128)</f>
        <v>买</v>
      </c>
      <c r="G1129" s="4" t="str">
        <f t="shared" ca="1" si="54"/>
        <v/>
      </c>
      <c r="H1129" s="3">
        <f ca="1">IF(F1128="买",B1129/B1128-1,计算结果!B$21*(计算结果!B$22*(B1129/B1128-1)+(1-计算结果!B$22)*(K1129/K1128-1-IF(G1129=1,计算结果!B$16,0))))-IF(AND(计算结果!B$21=0,G1129=1),计算结果!B$16,0)</f>
        <v>-8.3210784313725306E-3</v>
      </c>
      <c r="I1129" s="2">
        <f t="shared" ca="1" si="55"/>
        <v>9.851311968995816</v>
      </c>
      <c r="J1129" s="3">
        <f ca="1">1-I1129/MAX(I$2:I1129)</f>
        <v>7.6918689541888186E-2</v>
      </c>
      <c r="K1129" s="21">
        <v>145.08000000000001</v>
      </c>
      <c r="L1129" s="37">
        <v>7.0921000000000003</v>
      </c>
    </row>
    <row r="1130" spans="1:12" hidden="1" x14ac:dyDescent="0.15">
      <c r="A1130" s="1">
        <v>40777</v>
      </c>
      <c r="B1130" s="16">
        <v>8.1603999999999992</v>
      </c>
      <c r="C1130" s="3">
        <f t="shared" si="53"/>
        <v>8.4403306928979571E-3</v>
      </c>
      <c r="D1130" s="3">
        <f>IFERROR(1-B1130/MAX(B$2:B1130),0)</f>
        <v>6.9127578025187209E-2</v>
      </c>
      <c r="E1130" s="3">
        <f ca="1">IFERROR(B1130/AVERAGE(OFFSET(B1130,0,0,-计算结果!B$17,1))-1,B1130/AVERAGE(OFFSET(B1130,0,0,-ROW(),1))-1)</f>
        <v>0.1903297579089942</v>
      </c>
      <c r="F1130" s="4" t="str">
        <f ca="1">IF(MONTH(A1130)&lt;&gt;MONTH(A1131),IF(OR(AND(E1130&lt;计算结果!B$18,E1130&gt;计算结果!B$19),E1130&lt;计算结果!B$20),"买","卖"),F1129)</f>
        <v>买</v>
      </c>
      <c r="G1130" s="4" t="str">
        <f t="shared" ca="1" si="54"/>
        <v/>
      </c>
      <c r="H1130" s="3">
        <f ca="1">IF(F1129="买",B1130/B1129-1,计算结果!B$21*(计算结果!B$22*(B1130/B1129-1)+(1-计算结果!B$22)*(K1130/K1129-1-IF(G1130=1,计算结果!B$16,0))))-IF(AND(计算结果!B$21=0,G1130=1),计算结果!B$16,0)</f>
        <v>8.4403306928979571E-3</v>
      </c>
      <c r="I1130" s="2">
        <f t="shared" ca="1" si="55"/>
        <v>9.9344602997730451</v>
      </c>
      <c r="J1130" s="3">
        <f ca="1">1-I1130/MAX(I$2:I1130)</f>
        <v>6.9127578025188097E-2</v>
      </c>
      <c r="K1130" s="21">
        <v>145.09</v>
      </c>
      <c r="L1130" s="37">
        <v>7.1604000000000001</v>
      </c>
    </row>
    <row r="1131" spans="1:12" hidden="1" x14ac:dyDescent="0.15">
      <c r="A1131" s="1">
        <v>40778</v>
      </c>
      <c r="B1131" s="16">
        <v>8.4108999999999998</v>
      </c>
      <c r="C1131" s="3">
        <f t="shared" si="53"/>
        <v>3.0697024655654159E-2</v>
      </c>
      <c r="D1131" s="3">
        <f>IFERROR(1-B1131/MAX(B$2:B1131),0)</f>
        <v>4.055256433655785E-2</v>
      </c>
      <c r="E1131" s="3">
        <f ca="1">IFERROR(B1131/AVERAGE(OFFSET(B1131,0,0,-计算结果!B$17,1))-1,B1131/AVERAGE(OFFSET(B1131,0,0,-ROW(),1))-1)</f>
        <v>0.22427535339236515</v>
      </c>
      <c r="F1131" s="4" t="str">
        <f ca="1">IF(MONTH(A1131)&lt;&gt;MONTH(A1132),IF(OR(AND(E1131&lt;计算结果!B$18,E1131&gt;计算结果!B$19),E1131&lt;计算结果!B$20),"买","卖"),F1130)</f>
        <v>买</v>
      </c>
      <c r="G1131" s="4" t="str">
        <f t="shared" ca="1" si="54"/>
        <v/>
      </c>
      <c r="H1131" s="3">
        <f ca="1">IF(F1130="买",B1131/B1130-1,计算结果!B$21*(计算结果!B$22*(B1131/B1130-1)+(1-计算结果!B$22)*(K1131/K1130-1-IF(G1131=1,计算结果!B$16,0))))-IF(AND(计算结果!B$21=0,G1131=1),计算结果!B$16,0)</f>
        <v>3.0697024655654159E-2</v>
      </c>
      <c r="I1131" s="2">
        <f t="shared" ca="1" si="55"/>
        <v>10.239418672535797</v>
      </c>
      <c r="J1131" s="3">
        <f ca="1">1-I1131/MAX(I$2:I1131)</f>
        <v>4.0552564336558738E-2</v>
      </c>
      <c r="K1131" s="21">
        <v>145.07</v>
      </c>
      <c r="L1131" s="37">
        <v>7.4108999999999998</v>
      </c>
    </row>
    <row r="1132" spans="1:12" hidden="1" x14ac:dyDescent="0.15">
      <c r="A1132" s="1">
        <v>40779</v>
      </c>
      <c r="B1132" s="16">
        <v>8.3731000000000009</v>
      </c>
      <c r="C1132" s="3">
        <f t="shared" si="53"/>
        <v>-4.4941682816344031E-3</v>
      </c>
      <c r="D1132" s="3">
        <f>IFERROR(1-B1132/MAX(B$2:B1132),0)</f>
        <v>4.4864482569812014E-2</v>
      </c>
      <c r="E1132" s="3">
        <f ca="1">IFERROR(B1132/AVERAGE(OFFSET(B1132,0,0,-计算结果!B$17,1))-1,B1132/AVERAGE(OFFSET(B1132,0,0,-ROW(),1))-1)</f>
        <v>0.21624232302301416</v>
      </c>
      <c r="F1132" s="4" t="str">
        <f ca="1">IF(MONTH(A1132)&lt;&gt;MONTH(A1133),IF(OR(AND(E1132&lt;计算结果!B$18,E1132&gt;计算结果!B$19),E1132&lt;计算结果!B$20),"买","卖"),F1131)</f>
        <v>买</v>
      </c>
      <c r="G1132" s="4" t="str">
        <f t="shared" ca="1" si="54"/>
        <v/>
      </c>
      <c r="H1132" s="3">
        <f ca="1">IF(F1131="买",B1132/B1131-1,计算结果!B$21*(计算结果!B$22*(B1132/B1131-1)+(1-计算结果!B$22)*(K1132/K1131-1-IF(G1132=1,计算结果!B$16,0))))-IF(AND(计算结果!B$21=0,G1132=1),计算结果!B$16,0)</f>
        <v>-4.4941682816344031E-3</v>
      </c>
      <c r="I1132" s="2">
        <f t="shared" ca="1" si="55"/>
        <v>10.19340100191531</v>
      </c>
      <c r="J1132" s="3">
        <f ca="1">1-I1132/MAX(I$2:I1132)</f>
        <v>4.4864482569812902E-2</v>
      </c>
      <c r="K1132" s="21">
        <v>145.05000000000001</v>
      </c>
      <c r="L1132" s="37">
        <v>7.3731</v>
      </c>
    </row>
    <row r="1133" spans="1:12" hidden="1" x14ac:dyDescent="0.15">
      <c r="A1133" s="1">
        <v>40780</v>
      </c>
      <c r="B1133" s="16">
        <v>8.5296000000000003</v>
      </c>
      <c r="C1133" s="3">
        <f t="shared" si="53"/>
        <v>1.8690807466768433E-2</v>
      </c>
      <c r="D1133" s="3">
        <f>IFERROR(1-B1133/MAX(B$2:B1133),0)</f>
        <v>2.7012228508851988E-2</v>
      </c>
      <c r="E1133" s="3">
        <f ca="1">IFERROR(B1133/AVERAGE(OFFSET(B1133,0,0,-计算结果!B$17,1))-1,B1133/AVERAGE(OFFSET(B1133,0,0,-ROW(),1))-1)</f>
        <v>0.23635886914483617</v>
      </c>
      <c r="F1133" s="4" t="str">
        <f ca="1">IF(MONTH(A1133)&lt;&gt;MONTH(A1134),IF(OR(AND(E1133&lt;计算结果!B$18,E1133&gt;计算结果!B$19),E1133&lt;计算结果!B$20),"买","卖"),F1132)</f>
        <v>买</v>
      </c>
      <c r="G1133" s="4" t="str">
        <f t="shared" ca="1" si="54"/>
        <v/>
      </c>
      <c r="H1133" s="3">
        <f ca="1">IF(F1132="买",B1133/B1132-1,计算结果!B$21*(计算结果!B$22*(B1133/B1132-1)+(1-计算结果!B$22)*(K1133/K1132-1-IF(G1133=1,计算结果!B$16,0))))-IF(AND(计算结果!B$21=0,G1133=1),计算结果!B$16,0)</f>
        <v>1.8690807466768433E-2</v>
      </c>
      <c r="I1133" s="2">
        <f t="shared" ca="1" si="55"/>
        <v>10.383923897473673</v>
      </c>
      <c r="J1133" s="3">
        <f ca="1">1-I1133/MAX(I$2:I1133)</f>
        <v>2.7012228508852987E-2</v>
      </c>
      <c r="K1133" s="21">
        <v>145.01</v>
      </c>
      <c r="L1133" s="37">
        <v>7.5296000000000003</v>
      </c>
    </row>
    <row r="1134" spans="1:12" hidden="1" x14ac:dyDescent="0.15">
      <c r="A1134" s="1">
        <v>40781</v>
      </c>
      <c r="B1134" s="16">
        <v>8.6265000000000001</v>
      </c>
      <c r="C1134" s="3">
        <f t="shared" si="53"/>
        <v>1.1360438942037199E-2</v>
      </c>
      <c r="D1134" s="3">
        <f>IFERROR(1-B1134/MAX(B$2:B1134),0)</f>
        <v>1.5958660339478126E-2</v>
      </c>
      <c r="E1134" s="3">
        <f ca="1">IFERROR(B1134/AVERAGE(OFFSET(B1134,0,0,-计算结果!B$17,1))-1,B1134/AVERAGE(OFFSET(B1134,0,0,-ROW(),1))-1)</f>
        <v>0.24776432548656557</v>
      </c>
      <c r="F1134" s="4" t="str">
        <f ca="1">IF(MONTH(A1134)&lt;&gt;MONTH(A1135),IF(OR(AND(E1134&lt;计算结果!B$18,E1134&gt;计算结果!B$19),E1134&lt;计算结果!B$20),"买","卖"),F1133)</f>
        <v>买</v>
      </c>
      <c r="G1134" s="4" t="str">
        <f t="shared" ca="1" si="54"/>
        <v/>
      </c>
      <c r="H1134" s="3">
        <f ca="1">IF(F1133="买",B1134/B1133-1,计算结果!B$21*(计算结果!B$22*(B1134/B1133-1)+(1-计算结果!B$22)*(K1134/K1133-1-IF(G1134=1,计算结果!B$16,0))))-IF(AND(计算结果!B$21=0,G1134=1),计算结果!B$16,0)</f>
        <v>1.1360438942037199E-2</v>
      </c>
      <c r="I1134" s="2">
        <f t="shared" ca="1" si="55"/>
        <v>10.501889830889684</v>
      </c>
      <c r="J1134" s="3">
        <f ca="1">1-I1134/MAX(I$2:I1134)</f>
        <v>1.5958660339479014E-2</v>
      </c>
      <c r="K1134" s="21">
        <v>145</v>
      </c>
      <c r="L1134" s="37">
        <v>7.6265000000000001</v>
      </c>
    </row>
    <row r="1135" spans="1:12" hidden="1" x14ac:dyDescent="0.15">
      <c r="A1135" s="1">
        <v>40784</v>
      </c>
      <c r="B1135" s="16">
        <v>8.6516000000000002</v>
      </c>
      <c r="C1135" s="3">
        <f t="shared" si="53"/>
        <v>2.9096389033791414E-3</v>
      </c>
      <c r="D1135" s="3">
        <f>IFERROR(1-B1135/MAX(B$2:B1135),0)</f>
        <v>1.309545537506851E-2</v>
      </c>
      <c r="E1135" s="3">
        <f ca="1">IFERROR(B1135/AVERAGE(OFFSET(B1135,0,0,-计算结果!B$17,1))-1,B1135/AVERAGE(OFFSET(B1135,0,0,-ROW(),1))-1)</f>
        <v>0.24872524481153113</v>
      </c>
      <c r="F1135" s="4" t="str">
        <f ca="1">IF(MONTH(A1135)&lt;&gt;MONTH(A1136),IF(OR(AND(E1135&lt;计算结果!B$18,E1135&gt;计算结果!B$19),E1135&lt;计算结果!B$20),"买","卖"),F1134)</f>
        <v>买</v>
      </c>
      <c r="G1135" s="4" t="str">
        <f t="shared" ca="1" si="54"/>
        <v/>
      </c>
      <c r="H1135" s="3">
        <f ca="1">IF(F1134="买",B1135/B1134-1,计算结果!B$21*(计算结果!B$22*(B1135/B1134-1)+(1-计算结果!B$22)*(K1135/K1134-1-IF(G1135=1,计算结果!B$16,0))))-IF(AND(计算结果!B$21=0,G1135=1),计算结果!B$16,0)</f>
        <v>2.9096389033791414E-3</v>
      </c>
      <c r="I1135" s="2">
        <f t="shared" ca="1" si="55"/>
        <v>10.532446538100643</v>
      </c>
      <c r="J1135" s="3">
        <f ca="1">1-I1135/MAX(I$2:I1135)</f>
        <v>1.3095455375069398E-2</v>
      </c>
      <c r="K1135" s="21">
        <v>144.99</v>
      </c>
      <c r="L1135" s="37">
        <v>7.6516000000000002</v>
      </c>
    </row>
    <row r="1136" spans="1:12" hidden="1" x14ac:dyDescent="0.15">
      <c r="A1136" s="1">
        <v>40785</v>
      </c>
      <c r="B1136" s="16">
        <v>8.5204000000000004</v>
      </c>
      <c r="C1136" s="3">
        <f t="shared" si="53"/>
        <v>-1.5164825003467497E-2</v>
      </c>
      <c r="D1136" s="3">
        <f>IFERROR(1-B1136/MAX(B$2:B1136),0)</f>
        <v>2.8061690089432378E-2</v>
      </c>
      <c r="E1136" s="3">
        <f ca="1">IFERROR(B1136/AVERAGE(OFFSET(B1136,0,0,-计算结果!B$17,1))-1,B1136/AVERAGE(OFFSET(B1136,0,0,-ROW(),1))-1)</f>
        <v>0.22731024411838674</v>
      </c>
      <c r="F1136" s="4" t="str">
        <f ca="1">IF(MONTH(A1136)&lt;&gt;MONTH(A1137),IF(OR(AND(E1136&lt;计算结果!B$18,E1136&gt;计算结果!B$19),E1136&lt;计算结果!B$20),"买","卖"),F1135)</f>
        <v>买</v>
      </c>
      <c r="G1136" s="4" t="str">
        <f t="shared" ca="1" si="54"/>
        <v/>
      </c>
      <c r="H1136" s="3">
        <f ca="1">IF(F1135="买",B1136/B1135-1,计算结果!B$21*(计算结果!B$22*(B1136/B1135-1)+(1-计算结果!B$22)*(K1136/K1135-1-IF(G1136=1,计算结果!B$16,0))))-IF(AND(计算结果!B$21=0,G1136=1),计算结果!B$16,0)</f>
        <v>-1.5164825003467497E-2</v>
      </c>
      <c r="I1136" s="2">
        <f t="shared" ca="1" si="55"/>
        <v>10.372723829491971</v>
      </c>
      <c r="J1136" s="3">
        <f ca="1">1-I1136/MAX(I$2:I1136)</f>
        <v>2.8061690089433156E-2</v>
      </c>
      <c r="K1136" s="21">
        <v>145.02000000000001</v>
      </c>
      <c r="L1136" s="37">
        <v>7.5204000000000004</v>
      </c>
    </row>
    <row r="1137" spans="1:12" hidden="1" x14ac:dyDescent="0.15">
      <c r="A1137" s="1">
        <v>40786</v>
      </c>
      <c r="B1137" s="16">
        <v>8.6110000000000007</v>
      </c>
      <c r="C1137" s="3">
        <f t="shared" si="53"/>
        <v>1.0633303600769972E-2</v>
      </c>
      <c r="D1137" s="3">
        <f>IFERROR(1-B1137/MAX(B$2:B1137),0)</f>
        <v>1.7726774958934155E-2</v>
      </c>
      <c r="E1137" s="3">
        <f ca="1">IFERROR(B1137/AVERAGE(OFFSET(B1137,0,0,-计算结果!B$17,1))-1,B1137/AVERAGE(OFFSET(B1137,0,0,-ROW(),1))-1)</f>
        <v>0.23782780299340889</v>
      </c>
      <c r="F1137" s="4" t="str">
        <f ca="1">IF(MONTH(A1137)&lt;&gt;MONTH(A1138),IF(OR(AND(E1137&lt;计算结果!B$18,E1137&gt;计算结果!B$19),E1137&lt;计算结果!B$20),"买","卖"),F1136)</f>
        <v>买</v>
      </c>
      <c r="G1137" s="4" t="str">
        <f t="shared" ca="1" si="54"/>
        <v/>
      </c>
      <c r="H1137" s="3">
        <f ca="1">IF(F1136="买",B1137/B1136-1,计算结果!B$21*(计算结果!B$22*(B1137/B1136-1)+(1-计算结果!B$22)*(K1137/K1136-1-IF(G1137=1,计算结果!B$16,0))))-IF(AND(计算结果!B$21=0,G1137=1),计算结果!B$16,0)</f>
        <v>1.0633303600769972E-2</v>
      </c>
      <c r="I1137" s="2">
        <f t="shared" ca="1" si="55"/>
        <v>10.4830201511379</v>
      </c>
      <c r="J1137" s="3">
        <f ca="1">1-I1137/MAX(I$2:I1137)</f>
        <v>1.7726774958934821E-2</v>
      </c>
      <c r="K1137" s="21">
        <v>145.15</v>
      </c>
      <c r="L1137" s="37">
        <v>7.6109999999999998</v>
      </c>
    </row>
    <row r="1138" spans="1:12" hidden="1" x14ac:dyDescent="0.15">
      <c r="A1138" s="1">
        <v>40787</v>
      </c>
      <c r="B1138" s="16">
        <v>8.6079000000000008</v>
      </c>
      <c r="C1138" s="3">
        <f t="shared" si="53"/>
        <v>-3.6000464522123465E-4</v>
      </c>
      <c r="D1138" s="3">
        <f>IFERROR(1-B1138/MAX(B$2:B1138),0)</f>
        <v>1.8080397882825339E-2</v>
      </c>
      <c r="E1138" s="3">
        <f ca="1">IFERROR(B1138/AVERAGE(OFFSET(B1138,0,0,-计算结果!B$17,1))-1,B1138/AVERAGE(OFFSET(B1138,0,0,-ROW(),1))-1)</f>
        <v>0.23490686391456794</v>
      </c>
      <c r="F1138" s="4" t="str">
        <f ca="1">IF(MONTH(A1138)&lt;&gt;MONTH(A1139),IF(OR(AND(E1138&lt;计算结果!B$18,E1138&gt;计算结果!B$19),E1138&lt;计算结果!B$20),"买","卖"),F1137)</f>
        <v>买</v>
      </c>
      <c r="G1138" s="4" t="str">
        <f t="shared" ca="1" si="54"/>
        <v/>
      </c>
      <c r="H1138" s="3">
        <f ca="1">IF(F1137="买",B1138/B1137-1,计算结果!B$21*(计算结果!B$22*(B1138/B1137-1)+(1-计算结果!B$22)*(K1138/K1137-1-IF(G1138=1,计算结果!B$16,0))))-IF(AND(计算结果!B$21=0,G1138=1),计算结果!B$16,0)</f>
        <v>-3.6000464522123465E-4</v>
      </c>
      <c r="I1138" s="2">
        <f t="shared" ca="1" si="55"/>
        <v>10.479246215187542</v>
      </c>
      <c r="J1138" s="3">
        <f ca="1">1-I1138/MAX(I$2:I1138)</f>
        <v>1.8080397882826116E-2</v>
      </c>
      <c r="K1138" s="21">
        <v>145.13999999999999</v>
      </c>
      <c r="L1138" s="37">
        <v>7.6078999999999999</v>
      </c>
    </row>
    <row r="1139" spans="1:12" hidden="1" x14ac:dyDescent="0.15">
      <c r="A1139" s="1">
        <v>40788</v>
      </c>
      <c r="B1139" s="16">
        <v>8.4873000000000012</v>
      </c>
      <c r="C1139" s="3">
        <f t="shared" si="53"/>
        <v>-1.4010385808385317E-2</v>
      </c>
      <c r="D1139" s="3">
        <f>IFERROR(1-B1139/MAX(B$2:B1139),0)</f>
        <v>3.1837470341303131E-2</v>
      </c>
      <c r="E1139" s="3">
        <f ca="1">IFERROR(B1139/AVERAGE(OFFSET(B1139,0,0,-计算结果!B$17,1))-1,B1139/AVERAGE(OFFSET(B1139,0,0,-ROW(),1))-1)</f>
        <v>0.21523889403376173</v>
      </c>
      <c r="F1139" s="4" t="str">
        <f ca="1">IF(MONTH(A1139)&lt;&gt;MONTH(A1140),IF(OR(AND(E1139&lt;计算结果!B$18,E1139&gt;计算结果!B$19),E1139&lt;计算结果!B$20),"买","卖"),F1138)</f>
        <v>买</v>
      </c>
      <c r="G1139" s="4" t="str">
        <f t="shared" ca="1" si="54"/>
        <v/>
      </c>
      <c r="H1139" s="3">
        <f ca="1">IF(F1138="买",B1139/B1138-1,计算结果!B$21*(计算结果!B$22*(B1139/B1138-1)+(1-计算结果!B$22)*(K1139/K1138-1-IF(G1139=1,计算结果!B$16,0))))-IF(AND(计算结果!B$21=0,G1139=1),计算结果!B$16,0)</f>
        <v>-1.4010385808385317E-2</v>
      </c>
      <c r="I1139" s="2">
        <f t="shared" ca="1" si="55"/>
        <v>10.332427932731703</v>
      </c>
      <c r="J1139" s="3">
        <f ca="1">1-I1139/MAX(I$2:I1139)</f>
        <v>3.1837470341303908E-2</v>
      </c>
      <c r="K1139" s="21">
        <v>145.03</v>
      </c>
      <c r="L1139" s="37">
        <v>7.4873000000000003</v>
      </c>
    </row>
    <row r="1140" spans="1:12" hidden="1" x14ac:dyDescent="0.15">
      <c r="A1140" s="1">
        <v>40791</v>
      </c>
      <c r="B1140" s="16">
        <v>8.3291000000000004</v>
      </c>
      <c r="C1140" s="3">
        <f t="shared" si="53"/>
        <v>-1.8639614482815592E-2</v>
      </c>
      <c r="D1140" s="3">
        <f>IFERROR(1-B1140/MAX(B$2:B1140),0)</f>
        <v>4.9883646650848767E-2</v>
      </c>
      <c r="E1140" s="3">
        <f ca="1">IFERROR(B1140/AVERAGE(OFFSET(B1140,0,0,-计算结果!B$17,1))-1,B1140/AVERAGE(OFFSET(B1140,0,0,-ROW(),1))-1)</f>
        <v>0.19046956079096611</v>
      </c>
      <c r="F1140" s="4" t="str">
        <f ca="1">IF(MONTH(A1140)&lt;&gt;MONTH(A1141),IF(OR(AND(E1140&lt;计算结果!B$18,E1140&gt;计算结果!B$19),E1140&lt;计算结果!B$20),"买","卖"),F1139)</f>
        <v>买</v>
      </c>
      <c r="G1140" s="4" t="str">
        <f t="shared" ca="1" si="54"/>
        <v/>
      </c>
      <c r="H1140" s="3">
        <f ca="1">IF(F1139="买",B1140/B1139-1,计算结果!B$21*(计算结果!B$22*(B1140/B1139-1)+(1-计算结果!B$22)*(K1140/K1139-1-IF(G1140=1,计算结果!B$16,0))))-IF(AND(计算结果!B$21=0,G1140=1),计算结果!B$16,0)</f>
        <v>-1.8639614482815592E-2</v>
      </c>
      <c r="I1140" s="2">
        <f t="shared" ca="1" si="55"/>
        <v>10.139835459394108</v>
      </c>
      <c r="J1140" s="3">
        <f ca="1">1-I1140/MAX(I$2:I1140)</f>
        <v>4.9883646650849545E-2</v>
      </c>
      <c r="K1140" s="21">
        <v>144.93</v>
      </c>
      <c r="L1140" s="37">
        <v>7.3291000000000004</v>
      </c>
    </row>
    <row r="1141" spans="1:12" hidden="1" x14ac:dyDescent="0.15">
      <c r="A1141" s="1">
        <v>40792</v>
      </c>
      <c r="B1141" s="16">
        <v>8.196200000000001</v>
      </c>
      <c r="C1141" s="3">
        <f t="shared" si="53"/>
        <v>-1.5956105701696366E-2</v>
      </c>
      <c r="D1141" s="3">
        <f>IFERROR(1-B1141/MAX(B$2:B1141),0)</f>
        <v>6.5043803613798135E-2</v>
      </c>
      <c r="E1141" s="3">
        <f ca="1">IFERROR(B1141/AVERAGE(OFFSET(B1141,0,0,-计算结果!B$17,1))-1,B1141/AVERAGE(OFFSET(B1141,0,0,-ROW(),1))-1)</f>
        <v>0.16952399232935389</v>
      </c>
      <c r="F1141" s="4" t="str">
        <f ca="1">IF(MONTH(A1141)&lt;&gt;MONTH(A1142),IF(OR(AND(E1141&lt;计算结果!B$18,E1141&gt;计算结果!B$19),E1141&lt;计算结果!B$20),"买","卖"),F1140)</f>
        <v>买</v>
      </c>
      <c r="G1141" s="4" t="str">
        <f t="shared" ca="1" si="54"/>
        <v/>
      </c>
      <c r="H1141" s="3">
        <f ca="1">IF(F1140="买",B1141/B1140-1,计算结果!B$21*(计算结果!B$22*(B1141/B1140-1)+(1-计算结果!B$22)*(K1141/K1140-1-IF(G1141=1,计算结果!B$16,0))))-IF(AND(计算结果!B$21=0,G1141=1),计算结果!B$16,0)</f>
        <v>-1.5956105701696366E-2</v>
      </c>
      <c r="I1141" s="2">
        <f t="shared" ca="1" si="55"/>
        <v>9.9780431730062062</v>
      </c>
      <c r="J1141" s="3">
        <f ca="1">1-I1141/MAX(I$2:I1141)</f>
        <v>6.5043803613799023E-2</v>
      </c>
      <c r="K1141" s="21">
        <v>144.91999999999999</v>
      </c>
      <c r="L1141" s="37">
        <v>7.1962000000000002</v>
      </c>
    </row>
    <row r="1142" spans="1:12" hidden="1" x14ac:dyDescent="0.15">
      <c r="A1142" s="1">
        <v>40793</v>
      </c>
      <c r="B1142" s="16">
        <v>8.3695000000000004</v>
      </c>
      <c r="C1142" s="3">
        <f t="shared" si="53"/>
        <v>2.1143944754886235E-2</v>
      </c>
      <c r="D1142" s="3">
        <f>IFERROR(1-B1142/MAX(B$2:B1142),0)</f>
        <v>4.5275141449169554E-2</v>
      </c>
      <c r="E1142" s="3">
        <f ca="1">IFERROR(B1142/AVERAGE(OFFSET(B1142,0,0,-计算结果!B$17,1))-1,B1142/AVERAGE(OFFSET(B1142,0,0,-ROW(),1))-1)</f>
        <v>0.19213275156128851</v>
      </c>
      <c r="F1142" s="4" t="str">
        <f ca="1">IF(MONTH(A1142)&lt;&gt;MONTH(A1143),IF(OR(AND(E1142&lt;计算结果!B$18,E1142&gt;计算结果!B$19),E1142&lt;计算结果!B$20),"买","卖"),F1141)</f>
        <v>买</v>
      </c>
      <c r="G1142" s="4" t="str">
        <f t="shared" ca="1" si="54"/>
        <v/>
      </c>
      <c r="H1142" s="3">
        <f ca="1">IF(F1141="买",B1142/B1141-1,计算结果!B$21*(计算结果!B$22*(B1142/B1141-1)+(1-计算结果!B$22)*(K1142/K1141-1-IF(G1142=1,计算结果!B$16,0))))-IF(AND(计算结果!B$21=0,G1142=1),计算结果!B$16,0)</f>
        <v>2.1143944754886235E-2</v>
      </c>
      <c r="I1142" s="2">
        <f t="shared" ca="1" si="55"/>
        <v>10.18901836661812</v>
      </c>
      <c r="J1142" s="3">
        <f ca="1">1-I1142/MAX(I$2:I1142)</f>
        <v>4.5275141449170553E-2</v>
      </c>
      <c r="K1142" s="21">
        <v>144.82</v>
      </c>
      <c r="L1142" s="37">
        <v>7.3695000000000004</v>
      </c>
    </row>
    <row r="1143" spans="1:12" hidden="1" x14ac:dyDescent="0.15">
      <c r="A1143" s="1">
        <v>40794</v>
      </c>
      <c r="B1143" s="16">
        <v>8.3061000000000007</v>
      </c>
      <c r="C1143" s="3">
        <f t="shared" si="53"/>
        <v>-7.5751239620048816E-3</v>
      </c>
      <c r="D1143" s="3">
        <f>IFERROR(1-B1143/MAX(B$2:B1143),0)</f>
        <v>5.2507300602299689E-2</v>
      </c>
      <c r="E1143" s="3">
        <f ca="1">IFERROR(B1143/AVERAGE(OFFSET(B1143,0,0,-计算结果!B$17,1))-1,B1143/AVERAGE(OFFSET(B1143,0,0,-ROW(),1))-1)</f>
        <v>0.18111639545956404</v>
      </c>
      <c r="F1143" s="4" t="str">
        <f ca="1">IF(MONTH(A1143)&lt;&gt;MONTH(A1144),IF(OR(AND(E1143&lt;计算结果!B$18,E1143&gt;计算结果!B$19),E1143&lt;计算结果!B$20),"买","卖"),F1142)</f>
        <v>买</v>
      </c>
      <c r="G1143" s="4" t="str">
        <f t="shared" ca="1" si="54"/>
        <v/>
      </c>
      <c r="H1143" s="3">
        <f ca="1">IF(F1142="买",B1143/B1142-1,计算结果!B$21*(计算结果!B$22*(B1143/B1142-1)+(1-计算结果!B$22)*(K1143/K1142-1-IF(G1143=1,计算结果!B$16,0))))-IF(AND(计算结果!B$21=0,G1143=1),计算结果!B$16,0)</f>
        <v>-7.5751239620048816E-3</v>
      </c>
      <c r="I1143" s="2">
        <f t="shared" ca="1" si="55"/>
        <v>10.111835289439844</v>
      </c>
      <c r="J1143" s="3">
        <f ca="1">1-I1143/MAX(I$2:I1143)</f>
        <v>5.2507300602300577E-2</v>
      </c>
      <c r="K1143" s="21">
        <v>144.99</v>
      </c>
      <c r="L1143" s="37">
        <v>7.3060999999999998</v>
      </c>
    </row>
    <row r="1144" spans="1:12" hidden="1" x14ac:dyDescent="0.15">
      <c r="A1144" s="1">
        <v>40795</v>
      </c>
      <c r="B1144" s="16">
        <v>8.2259999999999991</v>
      </c>
      <c r="C1144" s="3">
        <f t="shared" si="53"/>
        <v>-9.6435150070431908E-3</v>
      </c>
      <c r="D1144" s="3">
        <f>IFERROR(1-B1144/MAX(B$2:B1144),0)</f>
        <v>6.164446066800533E-2</v>
      </c>
      <c r="E1144" s="3">
        <f ca="1">IFERROR(B1144/AVERAGE(OFFSET(B1144,0,0,-计算结果!B$17,1))-1,B1144/AVERAGE(OFFSET(B1144,0,0,-ROW(),1))-1)</f>
        <v>0.16773852987196425</v>
      </c>
      <c r="F1144" s="4" t="str">
        <f ca="1">IF(MONTH(A1144)&lt;&gt;MONTH(A1145),IF(OR(AND(E1144&lt;计算结果!B$18,E1144&gt;计算结果!B$19),E1144&lt;计算结果!B$20),"买","卖"),F1143)</f>
        <v>买</v>
      </c>
      <c r="G1144" s="4" t="str">
        <f t="shared" ca="1" si="54"/>
        <v/>
      </c>
      <c r="H1144" s="3">
        <f ca="1">IF(F1143="买",B1144/B1143-1,计算结果!B$21*(计算结果!B$22*(B1144/B1143-1)+(1-计算结果!B$22)*(K1144/K1143-1-IF(G1144=1,计算结果!B$16,0))))-IF(AND(计算结果!B$21=0,G1144=1),计算结果!B$16,0)</f>
        <v>-9.6435150070431908E-3</v>
      </c>
      <c r="I1144" s="2">
        <f t="shared" ca="1" si="55"/>
        <v>10.014321654077381</v>
      </c>
      <c r="J1144" s="3">
        <f ca="1">1-I1144/MAX(I$2:I1144)</f>
        <v>6.1644460668006218E-2</v>
      </c>
      <c r="K1144" s="21">
        <v>144.96</v>
      </c>
      <c r="L1144" s="37">
        <v>7.226</v>
      </c>
    </row>
    <row r="1145" spans="1:12" hidden="1" x14ac:dyDescent="0.15">
      <c r="A1145" s="1">
        <v>40799</v>
      </c>
      <c r="B1145" s="16">
        <v>8.0910000000000011</v>
      </c>
      <c r="C1145" s="3">
        <f t="shared" si="53"/>
        <v>-1.6411378555798439E-2</v>
      </c>
      <c r="D1145" s="3">
        <f>IFERROR(1-B1145/MAX(B$2:B1145),0)</f>
        <v>7.7044168643913058E-2</v>
      </c>
      <c r="E1145" s="3">
        <f ca="1">IFERROR(B1145/AVERAGE(OFFSET(B1145,0,0,-计算结果!B$17,1))-1,B1145/AVERAGE(OFFSET(B1145,0,0,-ROW(),1))-1)</f>
        <v>0.14673224851581734</v>
      </c>
      <c r="F1145" s="4" t="str">
        <f ca="1">IF(MONTH(A1145)&lt;&gt;MONTH(A1146),IF(OR(AND(E1145&lt;计算结果!B$18,E1145&gt;计算结果!B$19),E1145&lt;计算结果!B$20),"买","卖"),F1144)</f>
        <v>买</v>
      </c>
      <c r="G1145" s="4" t="str">
        <f t="shared" ca="1" si="54"/>
        <v/>
      </c>
      <c r="H1145" s="3">
        <f ca="1">IF(F1144="买",B1145/B1144-1,计算结果!B$21*(计算结果!B$22*(B1145/B1144-1)+(1-计算结果!B$22)*(K1145/K1144-1-IF(G1145=1,计算结果!B$16,0))))-IF(AND(计算结果!B$21=0,G1145=1),计算结果!B$16,0)</f>
        <v>-1.6411378555798439E-2</v>
      </c>
      <c r="I1145" s="2">
        <f t="shared" ca="1" si="55"/>
        <v>9.8499728304327885</v>
      </c>
      <c r="J1145" s="3">
        <f ca="1">1-I1145/MAX(I$2:I1145)</f>
        <v>7.7044168643913835E-2</v>
      </c>
      <c r="K1145" s="21">
        <v>144.94</v>
      </c>
      <c r="L1145" s="37">
        <v>7.0910000000000002</v>
      </c>
    </row>
    <row r="1146" spans="1:12" hidden="1" x14ac:dyDescent="0.15">
      <c r="A1146" s="1">
        <v>40800</v>
      </c>
      <c r="B1146" s="16">
        <v>8.2187000000000001</v>
      </c>
      <c r="C1146" s="3">
        <f t="shared" si="53"/>
        <v>1.5782968730688296E-2</v>
      </c>
      <c r="D1146" s="3">
        <f>IFERROR(1-B1146/MAX(B$2:B1146),0)</f>
        <v>6.2477185617813569E-2</v>
      </c>
      <c r="E1146" s="3">
        <f ca="1">IFERROR(B1146/AVERAGE(OFFSET(B1146,0,0,-计算结果!B$17,1))-1,B1146/AVERAGE(OFFSET(B1146,0,0,-ROW(),1))-1)</f>
        <v>0.16292313955272575</v>
      </c>
      <c r="F1146" s="4" t="str">
        <f ca="1">IF(MONTH(A1146)&lt;&gt;MONTH(A1147),IF(OR(AND(E1146&lt;计算结果!B$18,E1146&gt;计算结果!B$19),E1146&lt;计算结果!B$20),"买","卖"),F1145)</f>
        <v>买</v>
      </c>
      <c r="G1146" s="4" t="str">
        <f t="shared" ca="1" si="54"/>
        <v/>
      </c>
      <c r="H1146" s="3">
        <f ca="1">IF(F1145="买",B1146/B1145-1,计算结果!B$21*(计算结果!B$22*(B1146/B1145-1)+(1-计算结果!B$22)*(K1146/K1145-1-IF(G1146=1,计算结果!B$16,0))))-IF(AND(计算结果!B$21=0,G1146=1),计算结果!B$16,0)</f>
        <v>1.5782968730688296E-2</v>
      </c>
      <c r="I1146" s="2">
        <f t="shared" ca="1" si="55"/>
        <v>10.005434643613638</v>
      </c>
      <c r="J1146" s="3">
        <f ca="1">1-I1146/MAX(I$2:I1146)</f>
        <v>6.2477185617814346E-2</v>
      </c>
      <c r="K1146" s="21">
        <v>144.78</v>
      </c>
      <c r="L1146" s="37">
        <v>7.2187000000000001</v>
      </c>
    </row>
    <row r="1147" spans="1:12" hidden="1" x14ac:dyDescent="0.15">
      <c r="A1147" s="1">
        <v>40801</v>
      </c>
      <c r="B1147" s="16">
        <v>8.2761999999999993</v>
      </c>
      <c r="C1147" s="3">
        <f t="shared" si="53"/>
        <v>6.9962402813095181E-3</v>
      </c>
      <c r="D1147" s="3">
        <f>IFERROR(1-B1147/MAX(B$2:B1147),0)</f>
        <v>5.5918050739186098E-2</v>
      </c>
      <c r="E1147" s="3">
        <f ca="1">IFERROR(B1147/AVERAGE(OFFSET(B1147,0,0,-计算结果!B$17,1))-1,B1147/AVERAGE(OFFSET(B1147,0,0,-ROW(),1))-1)</f>
        <v>0.16916116079496279</v>
      </c>
      <c r="F1147" s="4" t="str">
        <f ca="1">IF(MONTH(A1147)&lt;&gt;MONTH(A1148),IF(OR(AND(E1147&lt;计算结果!B$18,E1147&gt;计算结果!B$19),E1147&lt;计算结果!B$20),"买","卖"),F1146)</f>
        <v>买</v>
      </c>
      <c r="G1147" s="4" t="str">
        <f t="shared" ca="1" si="54"/>
        <v/>
      </c>
      <c r="H1147" s="3">
        <f ca="1">IF(F1146="买",B1147/B1146-1,计算结果!B$21*(计算结果!B$22*(B1147/B1146-1)+(1-计算结果!B$22)*(K1147/K1146-1-IF(G1147=1,计算结果!B$16,0))))-IF(AND(计算结果!B$21=0,G1147=1),计算结果!B$16,0)</f>
        <v>6.9962402813095181E-3</v>
      </c>
      <c r="I1147" s="2">
        <f t="shared" ca="1" si="55"/>
        <v>10.075435068499297</v>
      </c>
      <c r="J1147" s="3">
        <f ca="1">1-I1147/MAX(I$2:I1147)</f>
        <v>5.5918050739187097E-2</v>
      </c>
      <c r="K1147" s="21">
        <v>144.87</v>
      </c>
      <c r="L1147" s="37">
        <v>7.2762000000000002</v>
      </c>
    </row>
    <row r="1148" spans="1:12" hidden="1" x14ac:dyDescent="0.15">
      <c r="A1148" s="1">
        <v>40802</v>
      </c>
      <c r="B1148" s="16">
        <v>8.2159000000000013</v>
      </c>
      <c r="C1148" s="3">
        <f t="shared" si="53"/>
        <v>-7.2859524902730843E-3</v>
      </c>
      <c r="D1148" s="3">
        <f>IFERROR(1-B1148/MAX(B$2:B1148),0)</f>
        <v>6.2796586968424828E-2</v>
      </c>
      <c r="E1148" s="3">
        <f ca="1">IFERROR(B1148/AVERAGE(OFFSET(B1148,0,0,-计算结果!B$17,1))-1,B1148/AVERAGE(OFFSET(B1148,0,0,-ROW(),1))-1)</f>
        <v>0.15883484673298987</v>
      </c>
      <c r="F1148" s="4" t="str">
        <f ca="1">IF(MONTH(A1148)&lt;&gt;MONTH(A1149),IF(OR(AND(E1148&lt;计算结果!B$18,E1148&gt;计算结果!B$19),E1148&lt;计算结果!B$20),"买","卖"),F1147)</f>
        <v>买</v>
      </c>
      <c r="G1148" s="4" t="str">
        <f t="shared" ca="1" si="54"/>
        <v/>
      </c>
      <c r="H1148" s="3">
        <f ca="1">IF(F1147="买",B1148/B1147-1,计算结果!B$21*(计算结果!B$22*(B1148/B1147-1)+(1-计算结果!B$22)*(K1148/K1147-1-IF(G1148=1,计算结果!B$16,0))))-IF(AND(计算结果!B$21=0,G1148=1),计算结果!B$16,0)</f>
        <v>-7.2859524902730843E-3</v>
      </c>
      <c r="I1148" s="2">
        <f t="shared" ca="1" si="55"/>
        <v>10.002025927271379</v>
      </c>
      <c r="J1148" s="3">
        <f ca="1">1-I1148/MAX(I$2:I1148)</f>
        <v>6.2796586968425827E-2</v>
      </c>
      <c r="K1148" s="21">
        <v>144.76</v>
      </c>
      <c r="L1148" s="37">
        <v>7.2159000000000004</v>
      </c>
    </row>
    <row r="1149" spans="1:12" hidden="1" x14ac:dyDescent="0.15">
      <c r="A1149" s="1">
        <v>40805</v>
      </c>
      <c r="B1149" s="16">
        <v>8.0423000000000009</v>
      </c>
      <c r="C1149" s="3">
        <f t="shared" si="53"/>
        <v>-2.1129760586180546E-2</v>
      </c>
      <c r="D1149" s="3">
        <f>IFERROR(1-B1149/MAX(B$2:B1149),0)</f>
        <v>8.2599470706333222E-2</v>
      </c>
      <c r="E1149" s="3">
        <f ca="1">IFERROR(B1149/AVERAGE(OFFSET(B1149,0,0,-计算结果!B$17,1))-1,B1149/AVERAGE(OFFSET(B1149,0,0,-ROW(),1))-1)</f>
        <v>0.13260593549873079</v>
      </c>
      <c r="F1149" s="4" t="str">
        <f ca="1">IF(MONTH(A1149)&lt;&gt;MONTH(A1150),IF(OR(AND(E1149&lt;计算结果!B$18,E1149&gt;计算结果!B$19),E1149&lt;计算结果!B$20),"买","卖"),F1148)</f>
        <v>买</v>
      </c>
      <c r="G1149" s="4" t="str">
        <f t="shared" ca="1" si="54"/>
        <v/>
      </c>
      <c r="H1149" s="3">
        <f ca="1">IF(F1148="买",B1149/B1148-1,计算结果!B$21*(计算结果!B$22*(B1149/B1148-1)+(1-计算结果!B$22)*(K1149/K1148-1-IF(G1149=1,计算结果!B$16,0))))-IF(AND(计算结果!B$21=0,G1149=1),计算结果!B$16,0)</f>
        <v>-2.1129760586180546E-2</v>
      </c>
      <c r="I1149" s="2">
        <f t="shared" ca="1" si="55"/>
        <v>9.7906855140513649</v>
      </c>
      <c r="J1149" s="3">
        <f ca="1">1-I1149/MAX(I$2:I1149)</f>
        <v>8.2599470706334333E-2</v>
      </c>
      <c r="K1149" s="21">
        <v>144.80000000000001</v>
      </c>
      <c r="L1149" s="37">
        <v>7.0423</v>
      </c>
    </row>
    <row r="1150" spans="1:12" hidden="1" x14ac:dyDescent="0.15">
      <c r="A1150" s="1">
        <v>40806</v>
      </c>
      <c r="B1150" s="16">
        <v>8.0507999999999988</v>
      </c>
      <c r="C1150" s="3">
        <f t="shared" si="53"/>
        <v>1.0569115800203033E-3</v>
      </c>
      <c r="D1150" s="3">
        <f>IFERROR(1-B1150/MAX(B$2:B1150),0)</f>
        <v>8.1629859463405952E-2</v>
      </c>
      <c r="E1150" s="3">
        <f ca="1">IFERROR(B1150/AVERAGE(OFFSET(B1150,0,0,-计算结果!B$17,1))-1,B1150/AVERAGE(OFFSET(B1150,0,0,-ROW(),1))-1)</f>
        <v>0.13209817125591683</v>
      </c>
      <c r="F1150" s="4" t="str">
        <f ca="1">IF(MONTH(A1150)&lt;&gt;MONTH(A1151),IF(OR(AND(E1150&lt;计算结果!B$18,E1150&gt;计算结果!B$19),E1150&lt;计算结果!B$20),"买","卖"),F1149)</f>
        <v>买</v>
      </c>
      <c r="G1150" s="4" t="str">
        <f t="shared" ca="1" si="54"/>
        <v/>
      </c>
      <c r="H1150" s="3">
        <f ca="1">IF(F1149="买",B1150/B1149-1,计算结果!B$21*(计算结果!B$22*(B1150/B1149-1)+(1-计算结果!B$22)*(K1150/K1149-1-IF(G1150=1,计算结果!B$16,0))))-IF(AND(计算结果!B$21=0,G1150=1),计算结果!B$16,0)</f>
        <v>1.0569115800203033E-3</v>
      </c>
      <c r="I1150" s="2">
        <f t="shared" ca="1" si="55"/>
        <v>9.8010334029475032</v>
      </c>
      <c r="J1150" s="3">
        <f ca="1">1-I1150/MAX(I$2:I1150)</f>
        <v>8.1629859463407062E-2</v>
      </c>
      <c r="K1150" s="21">
        <v>144.79</v>
      </c>
      <c r="L1150" s="37">
        <v>7.0507999999999997</v>
      </c>
    </row>
    <row r="1151" spans="1:12" hidden="1" x14ac:dyDescent="0.15">
      <c r="A1151" s="1">
        <v>40807</v>
      </c>
      <c r="B1151" s="16">
        <v>8.26</v>
      </c>
      <c r="C1151" s="3">
        <f t="shared" si="53"/>
        <v>2.5984995279972223E-2</v>
      </c>
      <c r="D1151" s="3">
        <f>IFERROR(1-B1151/MAX(B$2:B1151),0)</f>
        <v>5.7766015696295026E-2</v>
      </c>
      <c r="E1151" s="3">
        <f ca="1">IFERROR(B1151/AVERAGE(OFFSET(B1151,0,0,-计算结果!B$17,1))-1,B1151/AVERAGE(OFFSET(B1151,0,0,-ROW(),1))-1)</f>
        <v>0.1596104287152853</v>
      </c>
      <c r="F1151" s="4" t="str">
        <f ca="1">IF(MONTH(A1151)&lt;&gt;MONTH(A1152),IF(OR(AND(E1151&lt;计算结果!B$18,E1151&gt;计算结果!B$19),E1151&lt;计算结果!B$20),"买","卖"),F1150)</f>
        <v>买</v>
      </c>
      <c r="G1151" s="4" t="str">
        <f t="shared" ca="1" si="54"/>
        <v/>
      </c>
      <c r="H1151" s="3">
        <f ca="1">IF(F1150="买",B1151/B1150-1,计算结果!B$21*(计算结果!B$22*(B1151/B1150-1)+(1-计算结果!B$22)*(K1151/K1150-1-IF(G1151=1,计算结果!B$16,0))))-IF(AND(计算结果!B$21=0,G1151=1),计算结果!B$16,0)</f>
        <v>2.5984995279972223E-2</v>
      </c>
      <c r="I1151" s="2">
        <f t="shared" ca="1" si="55"/>
        <v>10.055713209661944</v>
      </c>
      <c r="J1151" s="3">
        <f ca="1">1-I1151/MAX(I$2:I1151)</f>
        <v>5.7766015696296247E-2</v>
      </c>
      <c r="K1151" s="21">
        <v>144.58000000000001</v>
      </c>
      <c r="L1151" s="37">
        <v>7.26</v>
      </c>
    </row>
    <row r="1152" spans="1:12" hidden="1" x14ac:dyDescent="0.15">
      <c r="A1152" s="1">
        <v>40808</v>
      </c>
      <c r="B1152" s="16">
        <v>7.9988000000000001</v>
      </c>
      <c r="C1152" s="3">
        <f t="shared" si="53"/>
        <v>-3.1622276029055651E-2</v>
      </c>
      <c r="D1152" s="3">
        <f>IFERROR(1-B1152/MAX(B$2:B1152),0)</f>
        <v>8.7561598831903731E-2</v>
      </c>
      <c r="E1152" s="3">
        <f ca="1">IFERROR(B1152/AVERAGE(OFFSET(B1152,0,0,-计算结果!B$17,1))-1,B1152/AVERAGE(OFFSET(B1152,0,0,-ROW(),1))-1)</f>
        <v>0.12127977152366243</v>
      </c>
      <c r="F1152" s="4" t="str">
        <f ca="1">IF(MONTH(A1152)&lt;&gt;MONTH(A1153),IF(OR(AND(E1152&lt;计算结果!B$18,E1152&gt;计算结果!B$19),E1152&lt;计算结果!B$20),"买","卖"),F1151)</f>
        <v>买</v>
      </c>
      <c r="G1152" s="4" t="str">
        <f t="shared" ca="1" si="54"/>
        <v/>
      </c>
      <c r="H1152" s="3">
        <f ca="1">IF(F1151="买",B1152/B1151-1,计算结果!B$21*(计算结果!B$22*(B1152/B1151-1)+(1-计算结果!B$22)*(K1152/K1151-1-IF(G1152=1,计算结果!B$16,0))))-IF(AND(计算结果!B$21=0,G1152=1),计算结果!B$16,0)</f>
        <v>-3.1622276029055651E-2</v>
      </c>
      <c r="I1152" s="2">
        <f t="shared" ca="1" si="55"/>
        <v>9.7377286708769919</v>
      </c>
      <c r="J1152" s="3">
        <f ca="1">1-I1152/MAX(I$2:I1152)</f>
        <v>8.7561598831904952E-2</v>
      </c>
      <c r="K1152" s="21">
        <v>144.38999999999999</v>
      </c>
      <c r="L1152" s="37">
        <v>6.9988000000000001</v>
      </c>
    </row>
    <row r="1153" spans="1:12" hidden="1" x14ac:dyDescent="0.15">
      <c r="A1153" s="1">
        <v>40809</v>
      </c>
      <c r="B1153" s="16">
        <v>7.9382999999999999</v>
      </c>
      <c r="C1153" s="3">
        <f t="shared" si="53"/>
        <v>-7.5636345451818299E-3</v>
      </c>
      <c r="D1153" s="3">
        <f>IFERROR(1-B1153/MAX(B$2:B1153),0)</f>
        <v>9.4462949443329225E-2</v>
      </c>
      <c r="E1153" s="3">
        <f ca="1">IFERROR(B1153/AVERAGE(OFFSET(B1153,0,0,-计算结果!B$17,1))-1,B1153/AVERAGE(OFFSET(B1153,0,0,-ROW(),1))-1)</f>
        <v>0.11123093236936143</v>
      </c>
      <c r="F1153" s="4" t="str">
        <f ca="1">IF(MONTH(A1153)&lt;&gt;MONTH(A1154),IF(OR(AND(E1153&lt;计算结果!B$18,E1153&gt;计算结果!B$19),E1153&lt;计算结果!B$20),"买","卖"),F1152)</f>
        <v>买</v>
      </c>
      <c r="G1153" s="4" t="str">
        <f t="shared" ca="1" si="54"/>
        <v/>
      </c>
      <c r="H1153" s="3">
        <f ca="1">IF(F1152="买",B1153/B1152-1,计算结果!B$21*(计算结果!B$22*(B1153/B1152-1)+(1-计算结果!B$22)*(K1153/K1152-1-IF(G1153=1,计算结果!B$16,0))))-IF(AND(计算结果!B$21=0,G1153=1),计算结果!B$16,0)</f>
        <v>-7.5636345451818299E-3</v>
      </c>
      <c r="I1153" s="2">
        <f t="shared" ca="1" si="55"/>
        <v>9.6640760499103386</v>
      </c>
      <c r="J1153" s="3">
        <f ca="1">1-I1153/MAX(I$2:I1153)</f>
        <v>9.4462949443330446E-2</v>
      </c>
      <c r="K1153" s="21">
        <v>144.36000000000001</v>
      </c>
      <c r="L1153" s="37">
        <v>6.9382999999999999</v>
      </c>
    </row>
    <row r="1154" spans="1:12" hidden="1" x14ac:dyDescent="0.15">
      <c r="A1154" s="1">
        <v>40812</v>
      </c>
      <c r="B1154" s="16">
        <v>7.8207000000000004</v>
      </c>
      <c r="C1154" s="3">
        <f t="shared" si="53"/>
        <v>-1.4814254941234228E-2</v>
      </c>
      <c r="D1154" s="3">
        <f>IFERROR(1-B1154/MAX(B$2:B1154),0)</f>
        <v>0.10787780616900899</v>
      </c>
      <c r="E1154" s="3">
        <f ca="1">IFERROR(B1154/AVERAGE(OFFSET(B1154,0,0,-计算结果!B$17,1))-1,B1154/AVERAGE(OFFSET(B1154,0,0,-ROW(),1))-1)</f>
        <v>9.3308370122743733E-2</v>
      </c>
      <c r="F1154" s="4" t="str">
        <f ca="1">IF(MONTH(A1154)&lt;&gt;MONTH(A1155),IF(OR(AND(E1154&lt;计算结果!B$18,E1154&gt;计算结果!B$19),E1154&lt;计算结果!B$20),"买","卖"),F1153)</f>
        <v>买</v>
      </c>
      <c r="G1154" s="4" t="str">
        <f t="shared" ca="1" si="54"/>
        <v/>
      </c>
      <c r="H1154" s="3">
        <f ca="1">IF(F1153="买",B1154/B1153-1,计算结果!B$21*(计算结果!B$22*(B1154/B1153-1)+(1-计算结果!B$22)*(K1154/K1153-1-IF(G1154=1,计算结果!B$16,0))))-IF(AND(计算结果!B$21=0,G1154=1),计算结果!B$16,0)</f>
        <v>-1.4814254941234228E-2</v>
      </c>
      <c r="I1154" s="2">
        <f t="shared" ca="1" si="55"/>
        <v>9.520909963535491</v>
      </c>
      <c r="J1154" s="3">
        <f ca="1">1-I1154/MAX(I$2:I1154)</f>
        <v>0.10787780616901033</v>
      </c>
      <c r="K1154" s="21">
        <v>144.44</v>
      </c>
      <c r="L1154" s="37">
        <v>6.8207000000000004</v>
      </c>
    </row>
    <row r="1155" spans="1:12" hidden="1" x14ac:dyDescent="0.15">
      <c r="A1155" s="1">
        <v>40813</v>
      </c>
      <c r="B1155" s="16">
        <v>7.8658000000000001</v>
      </c>
      <c r="C1155" s="3">
        <f t="shared" si="53"/>
        <v>5.7667472221156757E-3</v>
      </c>
      <c r="D1155" s="3">
        <f>IFERROR(1-B1155/MAX(B$2:B1155),0)</f>
        <v>0.10273316298594637</v>
      </c>
      <c r="E1155" s="3">
        <f ca="1">IFERROR(B1155/AVERAGE(OFFSET(B1155,0,0,-计算结果!B$17,1))-1,B1155/AVERAGE(OFFSET(B1155,0,0,-ROW(),1))-1)</f>
        <v>9.8124626679219062E-2</v>
      </c>
      <c r="F1155" s="4" t="str">
        <f ca="1">IF(MONTH(A1155)&lt;&gt;MONTH(A1156),IF(OR(AND(E1155&lt;计算结果!B$18,E1155&gt;计算结果!B$19),E1155&lt;计算结果!B$20),"买","卖"),F1154)</f>
        <v>买</v>
      </c>
      <c r="G1155" s="4" t="str">
        <f t="shared" ca="1" si="54"/>
        <v/>
      </c>
      <c r="H1155" s="3">
        <f ca="1">IF(F1154="买",B1155/B1154-1,计算结果!B$21*(计算结果!B$22*(B1155/B1154-1)+(1-计算结果!B$22)*(K1155/K1154-1-IF(G1155=1,计算结果!B$16,0))))-IF(AND(计算结果!B$21=0,G1155=1),计算结果!B$16,0)</f>
        <v>5.7667472221156757E-3</v>
      </c>
      <c r="I1155" s="2">
        <f t="shared" ca="1" si="55"/>
        <v>9.5758146446197223</v>
      </c>
      <c r="J1155" s="3">
        <f ca="1">1-I1155/MAX(I$2:I1155)</f>
        <v>0.1027331629859477</v>
      </c>
      <c r="K1155" s="21">
        <v>144.36000000000001</v>
      </c>
      <c r="L1155" s="37">
        <v>6.8658000000000001</v>
      </c>
    </row>
    <row r="1156" spans="1:12" hidden="1" x14ac:dyDescent="0.15">
      <c r="A1156" s="1">
        <v>40814</v>
      </c>
      <c r="B1156" s="16">
        <v>7.8042999999999996</v>
      </c>
      <c r="C1156" s="3">
        <f t="shared" ref="C1156:C1219" si="56">IFERROR(B1156/B1155-1,0)</f>
        <v>-7.8186579877445039E-3</v>
      </c>
      <c r="D1156" s="3">
        <f>IFERROR(1-B1156/MAX(B$2:B1156),0)</f>
        <v>0.10974858550830457</v>
      </c>
      <c r="E1156" s="3">
        <f ca="1">IFERROR(B1156/AVERAGE(OFFSET(B1156,0,0,-计算结果!B$17,1))-1,B1156/AVERAGE(OFFSET(B1156,0,0,-ROW(),1))-1)</f>
        <v>8.8111051347893765E-2</v>
      </c>
      <c r="F1156" s="4" t="str">
        <f ca="1">IF(MONTH(A1156)&lt;&gt;MONTH(A1157),IF(OR(AND(E1156&lt;计算结果!B$18,E1156&gt;计算结果!B$19),E1156&lt;计算结果!B$20),"买","卖"),F1155)</f>
        <v>买</v>
      </c>
      <c r="G1156" s="4" t="str">
        <f t="shared" ca="1" si="54"/>
        <v/>
      </c>
      <c r="H1156" s="3">
        <f ca="1">IF(F1155="买",B1156/B1155-1,计算结果!B$21*(计算结果!B$22*(B1156/B1155-1)+(1-计算结果!B$22)*(K1156/K1155-1-IF(G1156=1,计算结果!B$16,0))))-IF(AND(计算结果!B$21=0,G1156=1),计算结果!B$16,0)</f>
        <v>-7.8186579877445039E-3</v>
      </c>
      <c r="I1156" s="2">
        <f t="shared" ca="1" si="55"/>
        <v>9.5009446249594056</v>
      </c>
      <c r="J1156" s="3">
        <f ca="1">1-I1156/MAX(I$2:I1156)</f>
        <v>0.10974858550830591</v>
      </c>
      <c r="K1156" s="21">
        <v>144.12</v>
      </c>
      <c r="L1156" s="37">
        <v>6.8042999999999996</v>
      </c>
    </row>
    <row r="1157" spans="1:12" hidden="1" x14ac:dyDescent="0.15">
      <c r="A1157" s="1">
        <v>40815</v>
      </c>
      <c r="B1157" s="16">
        <v>7.5395000000000003</v>
      </c>
      <c r="C1157" s="3">
        <f t="shared" si="56"/>
        <v>-3.3930012941583376E-2</v>
      </c>
      <c r="D1157" s="3">
        <f>IFERROR(1-B1157/MAX(B$2:B1157),0)</f>
        <v>0.13995482752327071</v>
      </c>
      <c r="E1157" s="3">
        <f ca="1">IFERROR(B1157/AVERAGE(OFFSET(B1157,0,0,-计算结果!B$17,1))-1,B1157/AVERAGE(OFFSET(B1157,0,0,-ROW(),1))-1)</f>
        <v>4.9977129839173573E-2</v>
      </c>
      <c r="F1157" s="4" t="str">
        <f ca="1">IF(MONTH(A1157)&lt;&gt;MONTH(A1158),IF(OR(AND(E1157&lt;计算结果!B$18,E1157&gt;计算结果!B$19),E1157&lt;计算结果!B$20),"买","卖"),F1156)</f>
        <v>买</v>
      </c>
      <c r="G1157" s="4" t="str">
        <f t="shared" ca="1" si="54"/>
        <v/>
      </c>
      <c r="H1157" s="3">
        <f ca="1">IF(F1156="买",B1157/B1156-1,计算结果!B$21*(计算结果!B$22*(B1157/B1156-1)+(1-计算结果!B$22)*(K1157/K1156-1-IF(G1157=1,计算结果!B$16,0))))-IF(AND(计算结果!B$21=0,G1157=1),计算结果!B$16,0)</f>
        <v>-3.3930012941583376E-2</v>
      </c>
      <c r="I1157" s="2">
        <f t="shared" ca="1" si="55"/>
        <v>9.1785774508772668</v>
      </c>
      <c r="J1157" s="3">
        <f ca="1">1-I1157/MAX(I$2:I1157)</f>
        <v>0.13995482752327193</v>
      </c>
      <c r="K1157" s="21">
        <v>143.72</v>
      </c>
      <c r="L1157" s="37">
        <v>6.5395000000000003</v>
      </c>
    </row>
    <row r="1158" spans="1:12" hidden="1" x14ac:dyDescent="0.15">
      <c r="A1158" s="1">
        <v>40816</v>
      </c>
      <c r="B1158" s="16">
        <v>7.4240000000000004</v>
      </c>
      <c r="C1158" s="3">
        <f t="shared" si="56"/>
        <v>-1.5319318257178804E-2</v>
      </c>
      <c r="D1158" s="3">
        <f>IFERROR(1-B1158/MAX(B$2:B1158),0)</f>
        <v>0.15313013323599201</v>
      </c>
      <c r="E1158" s="3">
        <f ca="1">IFERROR(B1158/AVERAGE(OFFSET(B1158,0,0,-计算结果!B$17,1))-1,B1158/AVERAGE(OFFSET(B1158,0,0,-ROW(),1))-1)</f>
        <v>3.2801952414482027E-2</v>
      </c>
      <c r="F1158" s="4" t="str">
        <f ca="1">IF(MONTH(A1158)&lt;&gt;MONTH(A1159),IF(OR(AND(E1158&lt;计算结果!B$18,E1158&gt;计算结果!B$19),E1158&lt;计算结果!B$20),"买","卖"),F1157)</f>
        <v>买</v>
      </c>
      <c r="G1158" s="4" t="str">
        <f t="shared" ca="1" si="54"/>
        <v/>
      </c>
      <c r="H1158" s="3">
        <f ca="1">IF(F1157="买",B1158/B1157-1,计算结果!B$21*(计算结果!B$22*(B1158/B1157-1)+(1-计算结果!B$22)*(K1158/K1157-1-IF(G1158=1,计算结果!B$16,0))))-IF(AND(计算结果!B$21=0,G1158=1),计算结果!B$16,0)</f>
        <v>-1.5319318257178804E-2</v>
      </c>
      <c r="I1158" s="2">
        <f t="shared" ca="1" si="55"/>
        <v>9.0379679017591137</v>
      </c>
      <c r="J1158" s="3">
        <f ca="1">1-I1158/MAX(I$2:I1158)</f>
        <v>0.153130133235993</v>
      </c>
      <c r="K1158" s="21">
        <v>144.06</v>
      </c>
      <c r="L1158" s="37">
        <v>6.4240000000000004</v>
      </c>
    </row>
    <row r="1159" spans="1:12" hidden="1" x14ac:dyDescent="0.15">
      <c r="A1159" s="1">
        <v>40826</v>
      </c>
      <c r="B1159" s="16">
        <v>7.3365</v>
      </c>
      <c r="C1159" s="3">
        <f t="shared" si="56"/>
        <v>-1.178609913793105E-2</v>
      </c>
      <c r="D1159" s="3">
        <f>IFERROR(1-B1159/MAX(B$2:B1159),0)</f>
        <v>0.16311142544259905</v>
      </c>
      <c r="E1159" s="3">
        <f ca="1">IFERROR(B1159/AVERAGE(OFFSET(B1159,0,0,-计算结果!B$17,1))-1,B1159/AVERAGE(OFFSET(B1159,0,0,-ROW(),1))-1)</f>
        <v>1.9602613091523002E-2</v>
      </c>
      <c r="F1159" s="4" t="str">
        <f ca="1">IF(MONTH(A1159)&lt;&gt;MONTH(A1160),IF(OR(AND(E1159&lt;计算结果!B$18,E1159&gt;计算结果!B$19),E1159&lt;计算结果!B$20),"买","卖"),F1158)</f>
        <v>买</v>
      </c>
      <c r="G1159" s="4" t="str">
        <f t="shared" ca="1" si="54"/>
        <v/>
      </c>
      <c r="H1159" s="3">
        <f ca="1">IF(F1158="买",B1159/B1158-1,计算结果!B$21*(计算结果!B$22*(B1159/B1158-1)+(1-计算结果!B$22)*(K1159/K1158-1-IF(G1159=1,计算结果!B$16,0))))-IF(AND(计算结果!B$21=0,G1159=1),计算结果!B$16,0)</f>
        <v>-1.178609913793105E-2</v>
      </c>
      <c r="I1159" s="2">
        <f t="shared" ca="1" si="55"/>
        <v>8.9314455160635422</v>
      </c>
      <c r="J1159" s="3">
        <f ca="1">1-I1159/MAX(I$2:I1159)</f>
        <v>0.16311142544260004</v>
      </c>
      <c r="K1159" s="21">
        <v>144.31</v>
      </c>
      <c r="L1159" s="37">
        <v>6.3365</v>
      </c>
    </row>
    <row r="1160" spans="1:12" hidden="1" x14ac:dyDescent="0.15">
      <c r="A1160" s="1">
        <v>40827</v>
      </c>
      <c r="B1160" s="16">
        <v>7.3970000000000002</v>
      </c>
      <c r="C1160" s="3">
        <f t="shared" si="56"/>
        <v>8.2464390376884023E-3</v>
      </c>
      <c r="D1160" s="3">
        <f>IFERROR(1-B1160/MAX(B$2:B1160),0)</f>
        <v>0.15621007483117366</v>
      </c>
      <c r="E1160" s="3">
        <f ca="1">IFERROR(B1160/AVERAGE(OFFSET(B1160,0,0,-计算结果!B$17,1))-1,B1160/AVERAGE(OFFSET(B1160,0,0,-ROW(),1))-1)</f>
        <v>2.6889660996686882E-2</v>
      </c>
      <c r="F1160" s="4" t="str">
        <f ca="1">IF(MONTH(A1160)&lt;&gt;MONTH(A1161),IF(OR(AND(E1160&lt;计算结果!B$18,E1160&gt;计算结果!B$19),E1160&lt;计算结果!B$20),"买","卖"),F1159)</f>
        <v>买</v>
      </c>
      <c r="G1160" s="4" t="str">
        <f t="shared" ca="1" si="54"/>
        <v/>
      </c>
      <c r="H1160" s="3">
        <f ca="1">IF(F1159="买",B1160/B1159-1,计算结果!B$21*(计算结果!B$22*(B1160/B1159-1)+(1-计算结果!B$22)*(K1160/K1159-1-IF(G1160=1,计算结果!B$16,0))))-IF(AND(计算结果!B$21=0,G1160=1),计算结果!B$16,0)</f>
        <v>8.2464390376884023E-3</v>
      </c>
      <c r="I1160" s="2">
        <f t="shared" ca="1" si="55"/>
        <v>9.0050981370301955</v>
      </c>
      <c r="J1160" s="3">
        <f ca="1">1-I1160/MAX(I$2:I1160)</f>
        <v>0.15621007483117455</v>
      </c>
      <c r="K1160" s="21">
        <v>144.38999999999999</v>
      </c>
      <c r="L1160" s="37">
        <v>6.3970000000000002</v>
      </c>
    </row>
    <row r="1161" spans="1:12" hidden="1" x14ac:dyDescent="0.15">
      <c r="A1161" s="1">
        <v>40828</v>
      </c>
      <c r="B1161" s="16">
        <v>7.64</v>
      </c>
      <c r="C1161" s="3">
        <f t="shared" si="56"/>
        <v>3.2851155874003002E-2</v>
      </c>
      <c r="D1161" s="3">
        <f>IFERROR(1-B1161/MAX(B$2:B1161),0)</f>
        <v>0.12849060047453931</v>
      </c>
      <c r="E1161" s="3">
        <f ca="1">IFERROR(B1161/AVERAGE(OFFSET(B1161,0,0,-计算结果!B$17,1))-1,B1161/AVERAGE(OFFSET(B1161,0,0,-ROW(),1))-1)</f>
        <v>5.9360006458459402E-2</v>
      </c>
      <c r="F1161" s="4" t="str">
        <f ca="1">IF(MONTH(A1161)&lt;&gt;MONTH(A1162),IF(OR(AND(E1161&lt;计算结果!B$18,E1161&gt;计算结果!B$19),E1161&lt;计算结果!B$20),"买","卖"),F1160)</f>
        <v>买</v>
      </c>
      <c r="G1161" s="4" t="str">
        <f t="shared" ca="1" si="54"/>
        <v/>
      </c>
      <c r="H1161" s="3">
        <f ca="1">IF(F1160="买",B1161/B1160-1,计算结果!B$21*(计算结果!B$22*(B1161/B1160-1)+(1-计算结果!B$22)*(K1161/K1160-1-IF(G1161=1,计算结果!B$16,0))))-IF(AND(计算结果!B$21=0,G1161=1),计算结果!B$16,0)</f>
        <v>3.2851155874003002E-2</v>
      </c>
      <c r="I1161" s="2">
        <f t="shared" ca="1" si="55"/>
        <v>9.3009260195904684</v>
      </c>
      <c r="J1161" s="3">
        <f ca="1">1-I1161/MAX(I$2:I1161)</f>
        <v>0.1284906004745402</v>
      </c>
      <c r="K1161" s="21">
        <v>144.33000000000001</v>
      </c>
      <c r="L1161" s="37">
        <v>6.64</v>
      </c>
    </row>
    <row r="1162" spans="1:12" hidden="1" x14ac:dyDescent="0.15">
      <c r="A1162" s="1">
        <v>40829</v>
      </c>
      <c r="B1162" s="16">
        <v>7.7544000000000004</v>
      </c>
      <c r="C1162" s="3">
        <f t="shared" si="56"/>
        <v>1.4973821989528791E-2</v>
      </c>
      <c r="D1162" s="3">
        <f>IFERROR(1-B1162/MAX(B$2:B1162),0)</f>
        <v>0.11544077386384377</v>
      </c>
      <c r="E1162" s="3">
        <f ca="1">IFERROR(B1162/AVERAGE(OFFSET(B1162,0,0,-计算结果!B$17,1))-1,B1162/AVERAGE(OFFSET(B1162,0,0,-ROW(),1))-1)</f>
        <v>7.392059897383696E-2</v>
      </c>
      <c r="F1162" s="4" t="str">
        <f ca="1">IF(MONTH(A1162)&lt;&gt;MONTH(A1163),IF(OR(AND(E1162&lt;计算结果!B$18,E1162&gt;计算结果!B$19),E1162&lt;计算结果!B$20),"买","卖"),F1161)</f>
        <v>买</v>
      </c>
      <c r="G1162" s="4" t="str">
        <f t="shared" ca="1" si="54"/>
        <v/>
      </c>
      <c r="H1162" s="3">
        <f ca="1">IF(F1161="买",B1162/B1161-1,计算结果!B$21*(计算结果!B$22*(B1162/B1161-1)+(1-计算结果!B$22)*(K1162/K1161-1-IF(G1162=1,计算结果!B$16,0))))-IF(AND(计算结果!B$21=0,G1162=1),计算结果!B$16,0)</f>
        <v>1.4973821989528791E-2</v>
      </c>
      <c r="I1162" s="2">
        <f t="shared" ca="1" si="55"/>
        <v>9.4401964301455923</v>
      </c>
      <c r="J1162" s="3">
        <f ca="1">1-I1162/MAX(I$2:I1162)</f>
        <v>0.11544077386384477</v>
      </c>
      <c r="K1162" s="21">
        <v>144.36000000000001</v>
      </c>
      <c r="L1162" s="37">
        <v>6.7544000000000004</v>
      </c>
    </row>
    <row r="1163" spans="1:12" hidden="1" x14ac:dyDescent="0.15">
      <c r="A1163" s="1">
        <v>40830</v>
      </c>
      <c r="B1163" s="16">
        <v>7.7118000000000002</v>
      </c>
      <c r="C1163" s="3">
        <f t="shared" si="56"/>
        <v>-5.4936552151036988E-3</v>
      </c>
      <c r="D1163" s="3">
        <f>IFERROR(1-B1163/MAX(B$2:B1163),0)</f>
        <v>0.12030023726957484</v>
      </c>
      <c r="E1163" s="3">
        <f ca="1">IFERROR(B1163/AVERAGE(OFFSET(B1163,0,0,-计算结果!B$17,1))-1,B1163/AVERAGE(OFFSET(B1163,0,0,-ROW(),1))-1)</f>
        <v>6.6822245529903679E-2</v>
      </c>
      <c r="F1163" s="4" t="str">
        <f ca="1">IF(MONTH(A1163)&lt;&gt;MONTH(A1164),IF(OR(AND(E1163&lt;计算结果!B$18,E1163&gt;计算结果!B$19),E1163&lt;计算结果!B$20),"买","卖"),F1162)</f>
        <v>买</v>
      </c>
      <c r="G1163" s="4" t="str">
        <f t="shared" ca="1" si="54"/>
        <v/>
      </c>
      <c r="H1163" s="3">
        <f ca="1">IF(F1162="买",B1163/B1162-1,计算结果!B$21*(计算结果!B$22*(B1163/B1162-1)+(1-计算结果!B$22)*(K1163/K1162-1-IF(G1163=1,计算结果!B$16,0))))-IF(AND(计算结果!B$21=0,G1163=1),计算结果!B$16,0)</f>
        <v>-5.4936552151036988E-3</v>
      </c>
      <c r="I1163" s="2">
        <f t="shared" ca="1" si="55"/>
        <v>9.3883352457955205</v>
      </c>
      <c r="J1163" s="3">
        <f ca="1">1-I1163/MAX(I$2:I1163)</f>
        <v>0.12030023726957573</v>
      </c>
      <c r="K1163" s="21">
        <v>144.53</v>
      </c>
      <c r="L1163" s="37">
        <v>6.7118000000000002</v>
      </c>
    </row>
    <row r="1164" spans="1:12" hidden="1" x14ac:dyDescent="0.15">
      <c r="A1164" s="1">
        <v>40833</v>
      </c>
      <c r="B1164" s="16">
        <v>7.7843999999999998</v>
      </c>
      <c r="C1164" s="3">
        <f t="shared" si="56"/>
        <v>9.4141445576907401E-3</v>
      </c>
      <c r="D1164" s="3">
        <f>IFERROR(1-B1164/MAX(B$2:B1164),0)</f>
        <v>0.11201861653586431</v>
      </c>
      <c r="E1164" s="3">
        <f ca="1">IFERROR(B1164/AVERAGE(OFFSET(B1164,0,0,-计算结果!B$17,1))-1,B1164/AVERAGE(OFFSET(B1164,0,0,-ROW(),1))-1)</f>
        <v>7.5671226157557614E-2</v>
      </c>
      <c r="F1164" s="4" t="str">
        <f ca="1">IF(MONTH(A1164)&lt;&gt;MONTH(A1165),IF(OR(AND(E1164&lt;计算结果!B$18,E1164&gt;计算结果!B$19),E1164&lt;计算结果!B$20),"买","卖"),F1163)</f>
        <v>买</v>
      </c>
      <c r="G1164" s="4" t="str">
        <f t="shared" ca="1" si="54"/>
        <v/>
      </c>
      <c r="H1164" s="3">
        <f ca="1">IF(F1163="买",B1164/B1163-1,计算结果!B$21*(计算结果!B$22*(B1164/B1163-1)+(1-计算结果!B$22)*(K1164/K1163-1-IF(G1164=1,计算结果!B$16,0))))-IF(AND(计算结果!B$21=0,G1164=1),计算结果!B$16,0)</f>
        <v>9.4141445576907401E-3</v>
      </c>
      <c r="I1164" s="2">
        <f t="shared" ca="1" si="55"/>
        <v>9.4767183909555026</v>
      </c>
      <c r="J1164" s="3">
        <f ca="1">1-I1164/MAX(I$2:I1164)</f>
        <v>0.11201861653586531</v>
      </c>
      <c r="K1164" s="21">
        <v>144.62</v>
      </c>
      <c r="L1164" s="37">
        <v>6.7843999999999998</v>
      </c>
    </row>
    <row r="1165" spans="1:12" hidden="1" x14ac:dyDescent="0.15">
      <c r="A1165" s="1">
        <v>40834</v>
      </c>
      <c r="B1165" s="16">
        <v>7.4981</v>
      </c>
      <c r="C1165" s="3">
        <f t="shared" si="56"/>
        <v>-3.6778685576280723E-2</v>
      </c>
      <c r="D1165" s="3">
        <f>IFERROR(1-B1165/MAX(B$2:B1165),0)</f>
        <v>0.14467740463588252</v>
      </c>
      <c r="E1165" s="3">
        <f ca="1">IFERROR(B1165/AVERAGE(OFFSET(B1165,0,0,-计算结果!B$17,1))-1,B1165/AVERAGE(OFFSET(B1165,0,0,-ROW(),1))-1)</f>
        <v>3.5082438748621714E-2</v>
      </c>
      <c r="F1165" s="4" t="str">
        <f ca="1">IF(MONTH(A1165)&lt;&gt;MONTH(A1166),IF(OR(AND(E1165&lt;计算结果!B$18,E1165&gt;计算结果!B$19),E1165&lt;计算结果!B$20),"买","卖"),F1164)</f>
        <v>买</v>
      </c>
      <c r="G1165" s="4" t="str">
        <f t="shared" ca="1" si="54"/>
        <v/>
      </c>
      <c r="H1165" s="3">
        <f ca="1">IF(F1164="买",B1165/B1164-1,计算结果!B$21*(计算结果!B$22*(B1165/B1164-1)+(1-计算结果!B$22)*(K1165/K1164-1-IF(G1165=1,计算结果!B$16,0))))-IF(AND(计算结果!B$21=0,G1165=1),计算结果!B$16,0)</f>
        <v>-3.6778685576280723E-2</v>
      </c>
      <c r="I1165" s="2">
        <f t="shared" ca="1" si="55"/>
        <v>9.1281771449595936</v>
      </c>
      <c r="J1165" s="3">
        <f ca="1">1-I1165/MAX(I$2:I1165)</f>
        <v>0.14467740463588341</v>
      </c>
      <c r="K1165" s="21">
        <v>144.66999999999999</v>
      </c>
      <c r="L1165" s="37">
        <v>6.4981</v>
      </c>
    </row>
    <row r="1166" spans="1:12" hidden="1" x14ac:dyDescent="0.15">
      <c r="A1166" s="1">
        <v>40835</v>
      </c>
      <c r="B1166" s="16">
        <v>7.4846000000000004</v>
      </c>
      <c r="C1166" s="3">
        <f t="shared" si="56"/>
        <v>-1.8004561155492427E-3</v>
      </c>
      <c r="D1166" s="3">
        <f>IFERROR(1-B1166/MAX(B$2:B1166),0)</f>
        <v>0.14621737543347335</v>
      </c>
      <c r="E1166" s="3">
        <f ca="1">IFERROR(B1166/AVERAGE(OFFSET(B1166,0,0,-计算结果!B$17,1))-1,B1166/AVERAGE(OFFSET(B1166,0,0,-ROW(),1))-1)</f>
        <v>3.2254841505588772E-2</v>
      </c>
      <c r="F1166" s="4" t="str">
        <f ca="1">IF(MONTH(A1166)&lt;&gt;MONTH(A1167),IF(OR(AND(E1166&lt;计算结果!B$18,E1166&gt;计算结果!B$19),E1166&lt;计算结果!B$20),"买","卖"),F1165)</f>
        <v>买</v>
      </c>
      <c r="G1166" s="4" t="str">
        <f t="shared" ca="1" si="54"/>
        <v/>
      </c>
      <c r="H1166" s="3">
        <f ca="1">IF(F1165="买",B1166/B1165-1,计算结果!B$21*(计算结果!B$22*(B1166/B1165-1)+(1-计算结果!B$22)*(K1166/K1165-1-IF(G1166=1,计算结果!B$16,0))))-IF(AND(计算结果!B$21=0,G1166=1),计算结果!B$16,0)</f>
        <v>-1.8004561155492427E-3</v>
      </c>
      <c r="I1166" s="2">
        <f t="shared" ca="1" si="55"/>
        <v>9.1117422625951345</v>
      </c>
      <c r="J1166" s="3">
        <f ca="1">1-I1166/MAX(I$2:I1166)</f>
        <v>0.14621737543347413</v>
      </c>
      <c r="K1166" s="21">
        <v>144.75</v>
      </c>
      <c r="L1166" s="37">
        <v>6.4846000000000004</v>
      </c>
    </row>
    <row r="1167" spans="1:12" hidden="1" x14ac:dyDescent="0.15">
      <c r="A1167" s="1">
        <v>40836</v>
      </c>
      <c r="B1167" s="16">
        <v>7.2455999999999996</v>
      </c>
      <c r="C1167" s="3">
        <f t="shared" si="56"/>
        <v>-3.1932234187531883E-2</v>
      </c>
      <c r="D1167" s="3">
        <f>IFERROR(1-B1167/MAX(B$2:B1167),0)</f>
        <v>0.17348056214637719</v>
      </c>
      <c r="E1167" s="3">
        <f ca="1">IFERROR(B1167/AVERAGE(OFFSET(B1167,0,0,-计算结果!B$17,1))-1,B1167/AVERAGE(OFFSET(B1167,0,0,-ROW(),1))-1)</f>
        <v>-1.4845189706833573E-3</v>
      </c>
      <c r="F1167" s="4" t="str">
        <f ca="1">IF(MONTH(A1167)&lt;&gt;MONTH(A1168),IF(OR(AND(E1167&lt;计算结果!B$18,E1167&gt;计算结果!B$19),E1167&lt;计算结果!B$20),"买","卖"),F1166)</f>
        <v>买</v>
      </c>
      <c r="G1167" s="4" t="str">
        <f t="shared" ca="1" si="54"/>
        <v/>
      </c>
      <c r="H1167" s="3">
        <f ca="1">IF(F1166="买",B1167/B1166-1,计算结果!B$21*(计算结果!B$22*(B1167/B1166-1)+(1-计算结果!B$22)*(K1167/K1166-1-IF(G1167=1,计算结果!B$16,0))))-IF(AND(计算结果!B$21=0,G1167=1),计算结果!B$16,0)</f>
        <v>-3.1932234187531883E-2</v>
      </c>
      <c r="I1167" s="2">
        <f t="shared" ca="1" si="55"/>
        <v>8.8207839748095154</v>
      </c>
      <c r="J1167" s="3">
        <f ca="1">1-I1167/MAX(I$2:I1167)</f>
        <v>0.17348056214637808</v>
      </c>
      <c r="K1167" s="21">
        <v>145.06</v>
      </c>
      <c r="L1167" s="37">
        <v>6.2455999999999996</v>
      </c>
    </row>
    <row r="1168" spans="1:12" hidden="1" x14ac:dyDescent="0.15">
      <c r="A1168" s="1">
        <v>40837</v>
      </c>
      <c r="B1168" s="16">
        <v>7.0458999999999996</v>
      </c>
      <c r="C1168" s="3">
        <f t="shared" si="56"/>
        <v>-2.7561554598652949E-2</v>
      </c>
      <c r="D1168" s="3">
        <f>IFERROR(1-B1168/MAX(B$2:B1168),0)</f>
        <v>0.1962607227596278</v>
      </c>
      <c r="E1168" s="3">
        <f ca="1">IFERROR(B1168/AVERAGE(OFFSET(B1168,0,0,-计算结果!B$17,1))-1,B1168/AVERAGE(OFFSET(B1168,0,0,-ROW(),1))-1)</f>
        <v>-2.9688558668049536E-2</v>
      </c>
      <c r="F1168" s="4" t="str">
        <f ca="1">IF(MONTH(A1168)&lt;&gt;MONTH(A1169),IF(OR(AND(E1168&lt;计算结果!B$18,E1168&gt;计算结果!B$19),E1168&lt;计算结果!B$20),"买","卖"),F1167)</f>
        <v>买</v>
      </c>
      <c r="G1168" s="4" t="str">
        <f t="shared" ca="1" si="54"/>
        <v/>
      </c>
      <c r="H1168" s="3">
        <f ca="1">IF(F1167="买",B1168/B1167-1,计算结果!B$21*(计算结果!B$22*(B1168/B1167-1)+(1-计算结果!B$22)*(K1168/K1167-1-IF(G1168=1,计算结果!B$16,0))))-IF(AND(计算结果!B$21=0,G1168=1),计算结果!B$16,0)</f>
        <v>-2.7561554598652949E-2</v>
      </c>
      <c r="I1168" s="2">
        <f t="shared" ca="1" si="55"/>
        <v>8.5776694556848803</v>
      </c>
      <c r="J1168" s="3">
        <f ca="1">1-I1168/MAX(I$2:I1168)</f>
        <v>0.19626072275962858</v>
      </c>
      <c r="K1168" s="21">
        <v>145.44999999999999</v>
      </c>
      <c r="L1168" s="37">
        <v>6.0458999999999996</v>
      </c>
    </row>
    <row r="1169" spans="1:12" hidden="1" x14ac:dyDescent="0.15">
      <c r="A1169" s="1">
        <v>40840</v>
      </c>
      <c r="B1169" s="16">
        <v>7.2126999999999999</v>
      </c>
      <c r="C1169" s="3">
        <f t="shared" si="56"/>
        <v>2.3673341943541759E-2</v>
      </c>
      <c r="D1169" s="3">
        <f>IFERROR(1-B1169/MAX(B$2:B1169),0)</f>
        <v>0.1772335280160614</v>
      </c>
      <c r="E1169" s="3">
        <f ca="1">IFERROR(B1169/AVERAGE(OFFSET(B1169,0,0,-计算结果!B$17,1))-1,B1169/AVERAGE(OFFSET(B1169,0,0,-ROW(),1))-1)</f>
        <v>-7.4581725841145197E-3</v>
      </c>
      <c r="F1169" s="4" t="str">
        <f ca="1">IF(MONTH(A1169)&lt;&gt;MONTH(A1170),IF(OR(AND(E1169&lt;计算结果!B$18,E1169&gt;计算结果!B$19),E1169&lt;计算结果!B$20),"买","卖"),F1168)</f>
        <v>买</v>
      </c>
      <c r="G1169" s="4" t="str">
        <f t="shared" ca="1" si="54"/>
        <v/>
      </c>
      <c r="H1169" s="3">
        <f ca="1">IF(F1168="买",B1169/B1168-1,计算结果!B$21*(计算结果!B$22*(B1169/B1168-1)+(1-计算结果!B$22)*(K1169/K1168-1-IF(G1169=1,计算结果!B$16,0))))-IF(AND(计算结果!B$21=0,G1169=1),计算结果!B$16,0)</f>
        <v>2.3673341943541759E-2</v>
      </c>
      <c r="I1169" s="2">
        <f t="shared" ca="1" si="55"/>
        <v>8.7807315577879823</v>
      </c>
      <c r="J1169" s="3">
        <f ca="1">1-I1169/MAX(I$2:I1169)</f>
        <v>0.17723352801606207</v>
      </c>
      <c r="K1169" s="21">
        <v>145.47999999999999</v>
      </c>
      <c r="L1169" s="37">
        <v>6.2126999999999999</v>
      </c>
    </row>
    <row r="1170" spans="1:12" hidden="1" x14ac:dyDescent="0.15">
      <c r="A1170" s="1">
        <v>40841</v>
      </c>
      <c r="B1170" s="16">
        <v>7.3929999999999998</v>
      </c>
      <c r="C1170" s="3">
        <f t="shared" si="56"/>
        <v>2.4997573724125477E-2</v>
      </c>
      <c r="D1170" s="3">
        <f>IFERROR(1-B1170/MAX(B$2:B1170),0)</f>
        <v>0.15666636247490429</v>
      </c>
      <c r="E1170" s="3">
        <f ca="1">IFERROR(B1170/AVERAGE(OFFSET(B1170,0,0,-计算结果!B$17,1))-1,B1170/AVERAGE(OFFSET(B1170,0,0,-ROW(),1))-1)</f>
        <v>1.6537118798579664E-2</v>
      </c>
      <c r="F1170" s="4" t="str">
        <f ca="1">IF(MONTH(A1170)&lt;&gt;MONTH(A1171),IF(OR(AND(E1170&lt;计算结果!B$18,E1170&gt;计算结果!B$19),E1170&lt;计算结果!B$20),"买","卖"),F1169)</f>
        <v>买</v>
      </c>
      <c r="G1170" s="4" t="str">
        <f t="shared" ca="1" si="54"/>
        <v/>
      </c>
      <c r="H1170" s="3">
        <f ca="1">IF(F1169="买",B1170/B1169-1,计算结果!B$21*(计算结果!B$22*(B1170/B1169-1)+(1-计算结果!B$22)*(K1170/K1169-1-IF(G1170=1,计算结果!B$16,0))))-IF(AND(计算结果!B$21=0,G1170=1),计算结果!B$16,0)</f>
        <v>2.4997573724125477E-2</v>
      </c>
      <c r="I1170" s="2">
        <f t="shared" ca="1" si="55"/>
        <v>9.0002285422555417</v>
      </c>
      <c r="J1170" s="3">
        <f ca="1">1-I1170/MAX(I$2:I1170)</f>
        <v>0.15666636247490506</v>
      </c>
      <c r="K1170" s="21">
        <v>145.44999999999999</v>
      </c>
      <c r="L1170" s="37">
        <v>6.3929999999999998</v>
      </c>
    </row>
    <row r="1171" spans="1:12" hidden="1" x14ac:dyDescent="0.15">
      <c r="A1171" s="1">
        <v>40842</v>
      </c>
      <c r="B1171" s="16">
        <v>7.4488000000000003</v>
      </c>
      <c r="C1171" s="3">
        <f t="shared" si="56"/>
        <v>7.5476802380631813E-3</v>
      </c>
      <c r="D1171" s="3">
        <f>IFERROR(1-B1171/MAX(B$2:B1171),0)</f>
        <v>0.1503011498448622</v>
      </c>
      <c r="E1171" s="3">
        <f ca="1">IFERROR(B1171/AVERAGE(OFFSET(B1171,0,0,-计算结果!B$17,1))-1,B1171/AVERAGE(OFFSET(B1171,0,0,-ROW(),1))-1)</f>
        <v>2.3305043027711747E-2</v>
      </c>
      <c r="F1171" s="4" t="str">
        <f ca="1">IF(MONTH(A1171)&lt;&gt;MONTH(A1172),IF(OR(AND(E1171&lt;计算结果!B$18,E1171&gt;计算结果!B$19),E1171&lt;计算结果!B$20),"买","卖"),F1170)</f>
        <v>买</v>
      </c>
      <c r="G1171" s="4" t="str">
        <f t="shared" ca="1" si="54"/>
        <v/>
      </c>
      <c r="H1171" s="3">
        <f ca="1">IF(F1170="买",B1171/B1170-1,计算结果!B$21*(计算结果!B$22*(B1171/B1170-1)+(1-计算结果!B$22)*(K1171/K1170-1-IF(G1171=1,计算结果!B$16,0))))-IF(AND(计算结果!B$21=0,G1171=1),计算结果!B$16,0)</f>
        <v>7.5476802380631813E-3</v>
      </c>
      <c r="I1171" s="2">
        <f t="shared" ca="1" si="55"/>
        <v>9.0681593893619752</v>
      </c>
      <c r="J1171" s="3">
        <f ca="1">1-I1171/MAX(I$2:I1171)</f>
        <v>0.15030114984486309</v>
      </c>
      <c r="K1171" s="21">
        <v>145.5</v>
      </c>
      <c r="L1171" s="37">
        <v>6.4488000000000003</v>
      </c>
    </row>
    <row r="1172" spans="1:12" hidden="1" x14ac:dyDescent="0.15">
      <c r="A1172" s="1">
        <v>40843</v>
      </c>
      <c r="B1172" s="16">
        <v>7.4249000000000001</v>
      </c>
      <c r="C1172" s="3">
        <f t="shared" si="56"/>
        <v>-3.2085705080012739E-3</v>
      </c>
      <c r="D1172" s="3">
        <f>IFERROR(1-B1172/MAX(B$2:B1172),0)</f>
        <v>0.15302746851615268</v>
      </c>
      <c r="E1172" s="3">
        <f ca="1">IFERROR(B1172/AVERAGE(OFFSET(B1172,0,0,-计算结果!B$17,1))-1,B1172/AVERAGE(OFFSET(B1172,0,0,-ROW(),1))-1)</f>
        <v>1.9135035901894248E-2</v>
      </c>
      <c r="F1172" s="4" t="str">
        <f ca="1">IF(MONTH(A1172)&lt;&gt;MONTH(A1173),IF(OR(AND(E1172&lt;计算结果!B$18,E1172&gt;计算结果!B$19),E1172&lt;计算结果!B$20),"买","卖"),F1171)</f>
        <v>买</v>
      </c>
      <c r="G1172" s="4" t="str">
        <f t="shared" ca="1" si="54"/>
        <v/>
      </c>
      <c r="H1172" s="3">
        <f ca="1">IF(F1171="买",B1172/B1171-1,计算结果!B$21*(计算结果!B$22*(B1172/B1171-1)+(1-计算结果!B$22)*(K1172/K1171-1-IF(G1172=1,计算结果!B$16,0))))-IF(AND(计算结果!B$21=0,G1172=1),计算结果!B$16,0)</f>
        <v>-3.2085705080012739E-3</v>
      </c>
      <c r="I1172" s="2">
        <f t="shared" ca="1" si="55"/>
        <v>9.0390635605834131</v>
      </c>
      <c r="J1172" s="3">
        <f ca="1">1-I1172/MAX(I$2:I1172)</f>
        <v>0.15302746851615345</v>
      </c>
      <c r="K1172" s="21">
        <v>145.47</v>
      </c>
      <c r="L1172" s="37">
        <v>6.4249000000000001</v>
      </c>
    </row>
    <row r="1173" spans="1:12" hidden="1" x14ac:dyDescent="0.15">
      <c r="A1173" s="1">
        <v>40844</v>
      </c>
      <c r="B1173" s="16">
        <v>7.6566999999999998</v>
      </c>
      <c r="C1173" s="3">
        <f t="shared" si="56"/>
        <v>3.1219275680480552E-2</v>
      </c>
      <c r="D1173" s="3">
        <f>IFERROR(1-B1173/MAX(B$2:B1173),0)</f>
        <v>0.12658559956196391</v>
      </c>
      <c r="E1173" s="3">
        <f ca="1">IFERROR(B1173/AVERAGE(OFFSET(B1173,0,0,-计算结果!B$17,1))-1,B1173/AVERAGE(OFFSET(B1173,0,0,-ROW(),1))-1)</f>
        <v>4.9953825697046428E-2</v>
      </c>
      <c r="F1173" s="4" t="str">
        <f ca="1">IF(MONTH(A1173)&lt;&gt;MONTH(A1174),IF(OR(AND(E1173&lt;计算结果!B$18,E1173&gt;计算结果!B$19),E1173&lt;计算结果!B$20),"买","卖"),F1172)</f>
        <v>买</v>
      </c>
      <c r="G1173" s="4" t="str">
        <f t="shared" ca="1" si="54"/>
        <v/>
      </c>
      <c r="H1173" s="3">
        <f ca="1">IF(F1172="买",B1173/B1172-1,计算结果!B$21*(计算结果!B$22*(B1173/B1172-1)+(1-计算结果!B$22)*(K1173/K1172-1-IF(G1173=1,计算结果!B$16,0))))-IF(AND(计算结果!B$21=0,G1173=1),计算结果!B$16,0)</f>
        <v>3.1219275680480552E-2</v>
      </c>
      <c r="I1173" s="2">
        <f t="shared" ca="1" si="55"/>
        <v>9.321256577774653</v>
      </c>
      <c r="J1173" s="3">
        <f ca="1">1-I1173/MAX(I$2:I1173)</f>
        <v>0.1265855995619648</v>
      </c>
      <c r="K1173" s="21">
        <v>145.4</v>
      </c>
      <c r="L1173" s="37">
        <v>6.6566999999999998</v>
      </c>
    </row>
    <row r="1174" spans="1:12" hidden="1" x14ac:dyDescent="0.15">
      <c r="A1174" s="1">
        <v>40847</v>
      </c>
      <c r="B1174" s="16">
        <v>7.7294</v>
      </c>
      <c r="C1174" s="3">
        <f t="shared" si="56"/>
        <v>9.4949521334255493E-3</v>
      </c>
      <c r="D1174" s="3">
        <f>IFERROR(1-B1174/MAX(B$2:B1174),0)</f>
        <v>0.11829257163716012</v>
      </c>
      <c r="E1174" s="3">
        <f ca="1">IFERROR(B1174/AVERAGE(OFFSET(B1174,0,0,-计算结果!B$17,1))-1,B1174/AVERAGE(OFFSET(B1174,0,0,-ROW(),1))-1)</f>
        <v>5.8884988887718759E-2</v>
      </c>
      <c r="F1174" s="4" t="str">
        <f ca="1">IF(MONTH(A1174)&lt;&gt;MONTH(A1175),IF(OR(AND(E1174&lt;计算结果!B$18,E1174&gt;计算结果!B$19),E1174&lt;计算结果!B$20),"买","卖"),F1173)</f>
        <v>买</v>
      </c>
      <c r="G1174" s="4" t="str">
        <f t="shared" ca="1" si="54"/>
        <v/>
      </c>
      <c r="H1174" s="3">
        <f ca="1">IF(F1173="买",B1174/B1173-1,计算结果!B$21*(计算结果!B$22*(B1174/B1173-1)+(1-计算结果!B$22)*(K1174/K1173-1-IF(G1174=1,计算结果!B$16,0))))-IF(AND(计算结果!B$21=0,G1174=1),计算结果!B$16,0)</f>
        <v>9.4949521334255493E-3</v>
      </c>
      <c r="I1174" s="2">
        <f t="shared" ca="1" si="55"/>
        <v>9.4097614628040009</v>
      </c>
      <c r="J1174" s="3">
        <f ca="1">1-I1174/MAX(I$2:I1174)</f>
        <v>0.11829257163716111</v>
      </c>
      <c r="K1174" s="21">
        <v>145.44999999999999</v>
      </c>
      <c r="L1174" s="37">
        <v>6.7294</v>
      </c>
    </row>
    <row r="1175" spans="1:12" hidden="1" x14ac:dyDescent="0.15">
      <c r="A1175" s="1">
        <v>40848</v>
      </c>
      <c r="B1175" s="16">
        <v>7.7573999999999996</v>
      </c>
      <c r="C1175" s="3">
        <f t="shared" si="56"/>
        <v>3.6225321499727681E-3</v>
      </c>
      <c r="D1175" s="3">
        <f>IFERROR(1-B1175/MAX(B$2:B1175),0)</f>
        <v>0.11509855813104597</v>
      </c>
      <c r="E1175" s="3">
        <f ca="1">IFERROR(B1175/AVERAGE(OFFSET(B1175,0,0,-计算结果!B$17,1))-1,B1175/AVERAGE(OFFSET(B1175,0,0,-ROW(),1))-1)</f>
        <v>6.168499631615898E-2</v>
      </c>
      <c r="F1175" s="4" t="str">
        <f ca="1">IF(MONTH(A1175)&lt;&gt;MONTH(A1176),IF(OR(AND(E1175&lt;计算结果!B$18,E1175&gt;计算结果!B$19),E1175&lt;计算结果!B$20),"买","卖"),F1174)</f>
        <v>买</v>
      </c>
      <c r="G1175" s="4" t="str">
        <f t="shared" ca="1" si="54"/>
        <v/>
      </c>
      <c r="H1175" s="3">
        <f ca="1">IF(F1174="买",B1175/B1174-1,计算结果!B$21*(计算结果!B$22*(B1175/B1174-1)+(1-计算结果!B$22)*(K1175/K1174-1-IF(G1175=1,计算结果!B$16,0))))-IF(AND(计算结果!B$21=0,G1175=1),计算结果!B$16,0)</f>
        <v>3.6225321499727681E-3</v>
      </c>
      <c r="I1175" s="2">
        <f t="shared" ca="1" si="55"/>
        <v>9.4438486262265826</v>
      </c>
      <c r="J1175" s="3">
        <f ca="1">1-I1175/MAX(I$2:I1175)</f>
        <v>0.11509855813104697</v>
      </c>
      <c r="K1175" s="21">
        <v>145.65</v>
      </c>
      <c r="L1175" s="37">
        <v>6.7573999999999996</v>
      </c>
    </row>
    <row r="1176" spans="1:12" hidden="1" x14ac:dyDescent="0.15">
      <c r="A1176" s="1">
        <v>40849</v>
      </c>
      <c r="B1176" s="16">
        <v>7.9858000000000002</v>
      </c>
      <c r="C1176" s="3">
        <f t="shared" si="56"/>
        <v>2.9442854564673882E-2</v>
      </c>
      <c r="D1176" s="3">
        <f>IFERROR(1-B1176/MAX(B$2:B1176),0)</f>
        <v>8.9044533674028203E-2</v>
      </c>
      <c r="E1176" s="3">
        <f ca="1">IFERROR(B1176/AVERAGE(OFFSET(B1176,0,0,-计算结果!B$17,1))-1,B1176/AVERAGE(OFFSET(B1176,0,0,-ROW(),1))-1)</f>
        <v>9.1752892555329035E-2</v>
      </c>
      <c r="F1176" s="4" t="str">
        <f ca="1">IF(MONTH(A1176)&lt;&gt;MONTH(A1177),IF(OR(AND(E1176&lt;计算结果!B$18,E1176&gt;计算结果!B$19),E1176&lt;计算结果!B$20),"买","卖"),F1175)</f>
        <v>买</v>
      </c>
      <c r="G1176" s="4" t="str">
        <f t="shared" ca="1" si="54"/>
        <v/>
      </c>
      <c r="H1176" s="3">
        <f ca="1">IF(F1175="买",B1176/B1175-1,计算结果!B$21*(计算结果!B$22*(B1176/B1175-1)+(1-计算结果!B$22)*(K1176/K1175-1-IF(G1176=1,计算结果!B$16,0))))-IF(AND(计算结果!B$21=0,G1176=1),计算结果!B$16,0)</f>
        <v>2.9442854564673882E-2</v>
      </c>
      <c r="I1176" s="2">
        <f t="shared" ca="1" si="55"/>
        <v>9.7219024878593672</v>
      </c>
      <c r="J1176" s="3">
        <f ca="1">1-I1176/MAX(I$2:I1176)</f>
        <v>8.9044533674029092E-2</v>
      </c>
      <c r="K1176" s="21">
        <v>145.69</v>
      </c>
      <c r="L1176" s="37">
        <v>6.9858000000000002</v>
      </c>
    </row>
    <row r="1177" spans="1:12" hidden="1" x14ac:dyDescent="0.15">
      <c r="A1177" s="1">
        <v>40850</v>
      </c>
      <c r="B1177" s="16">
        <v>7.9710000000000001</v>
      </c>
      <c r="C1177" s="3">
        <f t="shared" si="56"/>
        <v>-1.8532895890205348E-3</v>
      </c>
      <c r="D1177" s="3">
        <f>IFERROR(1-B1177/MAX(B$2:B1177),0)</f>
        <v>9.0732797955831446E-2</v>
      </c>
      <c r="E1177" s="3">
        <f ca="1">IFERROR(B1177/AVERAGE(OFFSET(B1177,0,0,-计算结果!B$17,1))-1,B1177/AVERAGE(OFFSET(B1177,0,0,-ROW(),1))-1)</f>
        <v>8.8610828343627768E-2</v>
      </c>
      <c r="F1177" s="4" t="str">
        <f ca="1">IF(MONTH(A1177)&lt;&gt;MONTH(A1178),IF(OR(AND(E1177&lt;计算结果!B$18,E1177&gt;计算结果!B$19),E1177&lt;计算结果!B$20),"买","卖"),F1176)</f>
        <v>买</v>
      </c>
      <c r="G1177" s="4" t="str">
        <f t="shared" ca="1" si="54"/>
        <v/>
      </c>
      <c r="H1177" s="3">
        <f ca="1">IF(F1176="买",B1177/B1176-1,计算结果!B$21*(计算结果!B$22*(B1177/B1176-1)+(1-计算结果!B$22)*(K1177/K1176-1-IF(G1177=1,计算结果!B$16,0))))-IF(AND(计算结果!B$21=0,G1177=1),计算结果!B$16,0)</f>
        <v>-1.8532895890205348E-3</v>
      </c>
      <c r="I1177" s="2">
        <f t="shared" ca="1" si="55"/>
        <v>9.7038849871931454</v>
      </c>
      <c r="J1177" s="3">
        <f ca="1">1-I1177/MAX(I$2:I1177)</f>
        <v>9.0732797955832334E-2</v>
      </c>
      <c r="K1177" s="21">
        <v>145.74</v>
      </c>
      <c r="L1177" s="37">
        <v>6.9710000000000001</v>
      </c>
    </row>
    <row r="1178" spans="1:12" hidden="1" x14ac:dyDescent="0.15">
      <c r="A1178" s="1">
        <v>40851</v>
      </c>
      <c r="B1178" s="16">
        <v>8.0168999999999997</v>
      </c>
      <c r="C1178" s="3">
        <f t="shared" si="56"/>
        <v>5.7583741061346672E-3</v>
      </c>
      <c r="D1178" s="3">
        <f>IFERROR(1-B1178/MAX(B$2:B1178),0)</f>
        <v>8.5496897244022763E-2</v>
      </c>
      <c r="E1178" s="3">
        <f ca="1">IFERROR(B1178/AVERAGE(OFFSET(B1178,0,0,-计算结果!B$17,1))-1,B1178/AVERAGE(OFFSET(B1178,0,0,-ROW(),1))-1)</f>
        <v>9.3669166142078764E-2</v>
      </c>
      <c r="F1178" s="4" t="str">
        <f ca="1">IF(MONTH(A1178)&lt;&gt;MONTH(A1179),IF(OR(AND(E1178&lt;计算结果!B$18,E1178&gt;计算结果!B$19),E1178&lt;计算结果!B$20),"买","卖"),F1177)</f>
        <v>买</v>
      </c>
      <c r="G1178" s="4" t="str">
        <f t="shared" ca="1" si="54"/>
        <v/>
      </c>
      <c r="H1178" s="3">
        <f ca="1">IF(F1177="买",B1178/B1177-1,计算结果!B$21*(计算结果!B$22*(B1178/B1177-1)+(1-计算结果!B$22)*(K1178/K1177-1-IF(G1178=1,计算结果!B$16,0))))-IF(AND(计算结果!B$21=0,G1178=1),计算结果!B$16,0)</f>
        <v>5.7583741061346672E-3</v>
      </c>
      <c r="I1178" s="2">
        <f t="shared" ca="1" si="55"/>
        <v>9.7597635872323067</v>
      </c>
      <c r="J1178" s="3">
        <f ca="1">1-I1178/MAX(I$2:I1178)</f>
        <v>8.5496897244023762E-2</v>
      </c>
      <c r="K1178" s="21">
        <v>145.78</v>
      </c>
      <c r="L1178" s="37">
        <v>7.0168999999999997</v>
      </c>
    </row>
    <row r="1179" spans="1:12" hidden="1" x14ac:dyDescent="0.15">
      <c r="A1179" s="1">
        <v>40854</v>
      </c>
      <c r="B1179" s="16">
        <v>8.01</v>
      </c>
      <c r="C1179" s="3">
        <f t="shared" si="56"/>
        <v>-8.606818096770219E-4</v>
      </c>
      <c r="D1179" s="3">
        <f>IFERROR(1-B1179/MAX(B$2:B1179),0)</f>
        <v>8.6283993429458028E-2</v>
      </c>
      <c r="E1179" s="3">
        <f ca="1">IFERROR(B1179/AVERAGE(OFFSET(B1179,0,0,-计算结果!B$17,1))-1,B1179/AVERAGE(OFFSET(B1179,0,0,-ROW(),1))-1)</f>
        <v>9.1488123713896918E-2</v>
      </c>
      <c r="F1179" s="4" t="str">
        <f ca="1">IF(MONTH(A1179)&lt;&gt;MONTH(A1180),IF(OR(AND(E1179&lt;计算结果!B$18,E1179&gt;计算结果!B$19),E1179&lt;计算结果!B$20),"买","卖"),F1178)</f>
        <v>买</v>
      </c>
      <c r="G1179" s="4" t="str">
        <f t="shared" ca="1" si="54"/>
        <v/>
      </c>
      <c r="H1179" s="3">
        <f ca="1">IF(F1178="买",B1179/B1178-1,计算结果!B$21*(计算结果!B$22*(B1179/B1178-1)+(1-计算结果!B$22)*(K1179/K1178-1-IF(G1179=1,计算结果!B$16,0))))-IF(AND(计算结果!B$21=0,G1179=1),计算结果!B$16,0)</f>
        <v>-8.606818096770219E-4</v>
      </c>
      <c r="I1179" s="2">
        <f t="shared" ca="1" si="55"/>
        <v>9.7513635362460285</v>
      </c>
      <c r="J1179" s="3">
        <f ca="1">1-I1179/MAX(I$2:I1179)</f>
        <v>8.6283993429458916E-2</v>
      </c>
      <c r="K1179" s="21">
        <v>146.03</v>
      </c>
      <c r="L1179" s="37">
        <v>7.01</v>
      </c>
    </row>
    <row r="1180" spans="1:12" hidden="1" x14ac:dyDescent="0.15">
      <c r="A1180" s="1">
        <v>40855</v>
      </c>
      <c r="B1180" s="16">
        <v>7.9180000000000001</v>
      </c>
      <c r="C1180" s="3">
        <f t="shared" si="56"/>
        <v>-1.1485642946317043E-2</v>
      </c>
      <c r="D1180" s="3">
        <f>IFERROR(1-B1180/MAX(B$2:B1180),0)</f>
        <v>9.6778609235261936E-2</v>
      </c>
      <c r="E1180" s="3">
        <f ca="1">IFERROR(B1180/AVERAGE(OFFSET(B1180,0,0,-计算结果!B$17,1))-1,B1180/AVERAGE(OFFSET(B1180,0,0,-ROW(),1))-1)</f>
        <v>7.786795051263784E-2</v>
      </c>
      <c r="F1180" s="4" t="str">
        <f ca="1">IF(MONTH(A1180)&lt;&gt;MONTH(A1181),IF(OR(AND(E1180&lt;计算结果!B$18,E1180&gt;计算结果!B$19),E1180&lt;计算结果!B$20),"买","卖"),F1179)</f>
        <v>买</v>
      </c>
      <c r="G1180" s="4" t="str">
        <f t="shared" ca="1" si="54"/>
        <v/>
      </c>
      <c r="H1180" s="3">
        <f ca="1">IF(F1179="买",B1180/B1179-1,计算结果!B$21*(计算结果!B$22*(B1180/B1179-1)+(1-计算结果!B$22)*(K1180/K1179-1-IF(G1180=1,计算结果!B$16,0))))-IF(AND(计算结果!B$21=0,G1180=1),计算结果!B$16,0)</f>
        <v>-1.1485642946317043E-2</v>
      </c>
      <c r="I1180" s="2">
        <f t="shared" ca="1" si="55"/>
        <v>9.6393628564289706</v>
      </c>
      <c r="J1180" s="3">
        <f ca="1">1-I1180/MAX(I$2:I1180)</f>
        <v>9.6778609235262825E-2</v>
      </c>
      <c r="K1180" s="21">
        <v>146.18</v>
      </c>
      <c r="L1180" s="37">
        <v>6.9180000000000001</v>
      </c>
    </row>
    <row r="1181" spans="1:12" hidden="1" x14ac:dyDescent="0.15">
      <c r="A1181" s="1">
        <v>40856</v>
      </c>
      <c r="B1181" s="16">
        <v>8.1236999999999995</v>
      </c>
      <c r="C1181" s="3">
        <f t="shared" si="56"/>
        <v>2.5978782520838406E-2</v>
      </c>
      <c r="D1181" s="3">
        <f>IFERROR(1-B1181/MAX(B$2:B1181),0)</f>
        <v>7.3314017156415501E-2</v>
      </c>
      <c r="E1181" s="3">
        <f ca="1">IFERROR(B1181/AVERAGE(OFFSET(B1181,0,0,-计算结果!B$17,1))-1,B1181/AVERAGE(OFFSET(B1181,0,0,-ROW(),1))-1)</f>
        <v>0.10457306247528209</v>
      </c>
      <c r="F1181" s="4" t="str">
        <f ca="1">IF(MONTH(A1181)&lt;&gt;MONTH(A1182),IF(OR(AND(E1181&lt;计算结果!B$18,E1181&gt;计算结果!B$19),E1181&lt;计算结果!B$20),"买","卖"),F1180)</f>
        <v>买</v>
      </c>
      <c r="G1181" s="4" t="str">
        <f t="shared" ca="1" si="54"/>
        <v/>
      </c>
      <c r="H1181" s="3">
        <f ca="1">IF(F1180="买",B1181/B1180-1,计算结果!B$21*(计算结果!B$22*(B1181/B1180-1)+(1-计算结果!B$22)*(K1181/K1180-1-IF(G1181=1,计算结果!B$16,0))))-IF(AND(计算结果!B$21=0,G1181=1),计算结果!B$16,0)</f>
        <v>2.5978782520838406E-2</v>
      </c>
      <c r="I1181" s="2">
        <f t="shared" ca="1" si="55"/>
        <v>9.8897817677155864</v>
      </c>
      <c r="J1181" s="3">
        <f ca="1">1-I1181/MAX(I$2:I1181)</f>
        <v>7.3314017156416611E-2</v>
      </c>
      <c r="K1181" s="21">
        <v>146.36000000000001</v>
      </c>
      <c r="L1181" s="37">
        <v>7.1237000000000004</v>
      </c>
    </row>
    <row r="1182" spans="1:12" hidden="1" x14ac:dyDescent="0.15">
      <c r="A1182" s="1">
        <v>40857</v>
      </c>
      <c r="B1182" s="16">
        <v>8.0182000000000002</v>
      </c>
      <c r="C1182" s="3">
        <f t="shared" si="56"/>
        <v>-1.2986693255536141E-2</v>
      </c>
      <c r="D1182" s="3">
        <f>IFERROR(1-B1182/MAX(B$2:B1182),0)</f>
        <v>8.5348603759810238E-2</v>
      </c>
      <c r="E1182" s="3">
        <f ca="1">IFERROR(B1182/AVERAGE(OFFSET(B1182,0,0,-计算结果!B$17,1))-1,B1182/AVERAGE(OFFSET(B1182,0,0,-ROW(),1))-1)</f>
        <v>8.8933869763968332E-2</v>
      </c>
      <c r="F1182" s="4" t="str">
        <f ca="1">IF(MONTH(A1182)&lt;&gt;MONTH(A1183),IF(OR(AND(E1182&lt;计算结果!B$18,E1182&gt;计算结果!B$19),E1182&lt;计算结果!B$20),"买","卖"),F1181)</f>
        <v>买</v>
      </c>
      <c r="G1182" s="4" t="str">
        <f t="shared" ca="1" si="54"/>
        <v/>
      </c>
      <c r="H1182" s="3">
        <f ca="1">IF(F1181="买",B1182/B1181-1,计算结果!B$21*(计算结果!B$22*(B1182/B1181-1)+(1-计算结果!B$22)*(K1182/K1181-1-IF(G1182=1,计算结果!B$16,0))))-IF(AND(计算结果!B$21=0,G1182=1),计算结果!B$16,0)</f>
        <v>-1.2986693255536141E-2</v>
      </c>
      <c r="I1182" s="2">
        <f t="shared" ca="1" si="55"/>
        <v>9.7613462055340694</v>
      </c>
      <c r="J1182" s="3">
        <f ca="1">1-I1182/MAX(I$2:I1182)</f>
        <v>8.5348603759811237E-2</v>
      </c>
      <c r="K1182" s="21">
        <v>146.79</v>
      </c>
      <c r="L1182" s="37">
        <v>7.0182000000000002</v>
      </c>
    </row>
    <row r="1183" spans="1:12" hidden="1" x14ac:dyDescent="0.15">
      <c r="A1183" s="1">
        <v>40858</v>
      </c>
      <c r="B1183" s="16">
        <v>8.0383999999999993</v>
      </c>
      <c r="C1183" s="3">
        <f t="shared" si="56"/>
        <v>2.5192686637898198E-3</v>
      </c>
      <c r="D1183" s="3">
        <f>IFERROR(1-B1183/MAX(B$2:B1183),0)</f>
        <v>8.3044351158970797E-2</v>
      </c>
      <c r="E1183" s="3">
        <f ca="1">IFERROR(B1183/AVERAGE(OFFSET(B1183,0,0,-计算结果!B$17,1))-1,B1183/AVERAGE(OFFSET(B1183,0,0,-ROW(),1))-1)</f>
        <v>9.0389081318581699E-2</v>
      </c>
      <c r="F1183" s="4" t="str">
        <f ca="1">IF(MONTH(A1183)&lt;&gt;MONTH(A1184),IF(OR(AND(E1183&lt;计算结果!B$18,E1183&gt;计算结果!B$19),E1183&lt;计算结果!B$20),"买","卖"),F1182)</f>
        <v>买</v>
      </c>
      <c r="G1183" s="4" t="str">
        <f t="shared" ca="1" si="54"/>
        <v/>
      </c>
      <c r="H1183" s="3">
        <f ca="1">IF(F1182="买",B1183/B1182-1,计算结果!B$21*(计算结果!B$22*(B1183/B1182-1)+(1-计算结果!B$22)*(K1183/K1182-1-IF(G1183=1,计算结果!B$16,0))))-IF(AND(计算结果!B$21=0,G1183=1),计算结果!B$16,0)</f>
        <v>2.5192686637898198E-3</v>
      </c>
      <c r="I1183" s="2">
        <f t="shared" ca="1" si="55"/>
        <v>9.7859376591460752</v>
      </c>
      <c r="J1183" s="3">
        <f ca="1">1-I1183/MAX(I$2:I1183)</f>
        <v>8.3044351158971796E-2</v>
      </c>
      <c r="K1183" s="21">
        <v>146.87</v>
      </c>
      <c r="L1183" s="37">
        <v>7.0384000000000002</v>
      </c>
    </row>
    <row r="1184" spans="1:12" hidden="1" x14ac:dyDescent="0.15">
      <c r="A1184" s="1">
        <v>40861</v>
      </c>
      <c r="B1184" s="16">
        <v>8.2121999999999993</v>
      </c>
      <c r="C1184" s="3">
        <f t="shared" si="56"/>
        <v>2.1621218152866328E-2</v>
      </c>
      <c r="D1184" s="3">
        <f>IFERROR(1-B1184/MAX(B$2:B1184),0)</f>
        <v>6.3218653038875861E-2</v>
      </c>
      <c r="E1184" s="3">
        <f ca="1">IFERROR(B1184/AVERAGE(OFFSET(B1184,0,0,-计算结果!B$17,1))-1,B1184/AVERAGE(OFFSET(B1184,0,0,-ROW(),1))-1)</f>
        <v>0.11261419279654428</v>
      </c>
      <c r="F1184" s="4" t="str">
        <f ca="1">IF(MONTH(A1184)&lt;&gt;MONTH(A1185),IF(OR(AND(E1184&lt;计算结果!B$18,E1184&gt;计算结果!B$19),E1184&lt;计算结果!B$20),"买","卖"),F1183)</f>
        <v>买</v>
      </c>
      <c r="G1184" s="4" t="str">
        <f t="shared" ref="G1184:G1247" ca="1" si="57">IF(F1183&lt;&gt;F1184,1,"")</f>
        <v/>
      </c>
      <c r="H1184" s="3">
        <f ca="1">IF(F1183="买",B1184/B1183-1,计算结果!B$21*(计算结果!B$22*(B1184/B1183-1)+(1-计算结果!B$22)*(K1184/K1183-1-IF(G1184=1,计算结果!B$16,0))))-IF(AND(计算结果!B$21=0,G1184=1),计算结果!B$16,0)</f>
        <v>2.1621218152866328E-2</v>
      </c>
      <c r="I1184" s="2">
        <f t="shared" ref="I1184:I1247" ca="1" si="58">IFERROR(I1183*(1+H1184),I1183)</f>
        <v>9.9975215521048231</v>
      </c>
      <c r="J1184" s="3">
        <f ca="1">1-I1184/MAX(I$2:I1184)</f>
        <v>6.3218653038876749E-2</v>
      </c>
      <c r="K1184" s="21">
        <v>146.79</v>
      </c>
      <c r="L1184" s="37">
        <v>7.2122000000000002</v>
      </c>
    </row>
    <row r="1185" spans="1:12" hidden="1" x14ac:dyDescent="0.15">
      <c r="A1185" s="1">
        <v>40862</v>
      </c>
      <c r="B1185" s="16">
        <v>8.3325999999999993</v>
      </c>
      <c r="C1185" s="3">
        <f t="shared" si="56"/>
        <v>1.4661113952412208E-2</v>
      </c>
      <c r="D1185" s="3">
        <f>IFERROR(1-B1185/MAX(B$2:B1185),0)</f>
        <v>4.948439496258461E-2</v>
      </c>
      <c r="E1185" s="3">
        <f ca="1">IFERROR(B1185/AVERAGE(OFFSET(B1185,0,0,-计算结果!B$17,1))-1,B1185/AVERAGE(OFFSET(B1185,0,0,-ROW(),1))-1)</f>
        <v>0.1275272364391129</v>
      </c>
      <c r="F1185" s="4" t="str">
        <f ca="1">IF(MONTH(A1185)&lt;&gt;MONTH(A1186),IF(OR(AND(E1185&lt;计算结果!B$18,E1185&gt;计算结果!B$19),E1185&lt;计算结果!B$20),"买","卖"),F1184)</f>
        <v>买</v>
      </c>
      <c r="G1185" s="4" t="str">
        <f t="shared" ca="1" si="57"/>
        <v/>
      </c>
      <c r="H1185" s="3">
        <f ca="1">IF(F1184="买",B1185/B1184-1,计算结果!B$21*(计算结果!B$22*(B1185/B1184-1)+(1-计算结果!B$22)*(K1185/K1184-1-IF(G1185=1,计算结果!B$16,0))))-IF(AND(计算结果!B$21=0,G1185=1),计算结果!B$16,0)</f>
        <v>1.4661113952412208E-2</v>
      </c>
      <c r="I1185" s="2">
        <f t="shared" ca="1" si="58"/>
        <v>10.144096354821929</v>
      </c>
      <c r="J1185" s="3">
        <f ca="1">1-I1185/MAX(I$2:I1185)</f>
        <v>4.9484394962585498E-2</v>
      </c>
      <c r="K1185" s="21">
        <v>146.81</v>
      </c>
      <c r="L1185" s="37">
        <v>7.3326000000000002</v>
      </c>
    </row>
    <row r="1186" spans="1:12" hidden="1" x14ac:dyDescent="0.15">
      <c r="A1186" s="1">
        <v>40863</v>
      </c>
      <c r="B1186" s="16">
        <v>8.1112000000000002</v>
      </c>
      <c r="C1186" s="3">
        <f t="shared" si="56"/>
        <v>-2.6570338189760623E-2</v>
      </c>
      <c r="D1186" s="3">
        <f>IFERROR(1-B1186/MAX(B$2:B1186),0)</f>
        <v>7.4739916043073618E-2</v>
      </c>
      <c r="E1186" s="3">
        <f ca="1">IFERROR(B1186/AVERAGE(OFFSET(B1186,0,0,-计算结果!B$17,1))-1,B1186/AVERAGE(OFFSET(B1186,0,0,-ROW(),1))-1)</f>
        <v>9.6361676041289757E-2</v>
      </c>
      <c r="F1186" s="4" t="str">
        <f ca="1">IF(MONTH(A1186)&lt;&gt;MONTH(A1187),IF(OR(AND(E1186&lt;计算结果!B$18,E1186&gt;计算结果!B$19),E1186&lt;计算结果!B$20),"买","卖"),F1185)</f>
        <v>买</v>
      </c>
      <c r="G1186" s="4" t="str">
        <f t="shared" ca="1" si="57"/>
        <v/>
      </c>
      <c r="H1186" s="3">
        <f ca="1">IF(F1185="买",B1186/B1185-1,计算结果!B$21*(计算结果!B$22*(B1186/B1185-1)+(1-计算结果!B$22)*(K1186/K1185-1-IF(G1186=1,计算结果!B$16,0))))-IF(AND(计算结果!B$21=0,G1186=1),计算结果!B$16,0)</f>
        <v>-2.6570338189760623E-2</v>
      </c>
      <c r="I1186" s="2">
        <f t="shared" ca="1" si="58"/>
        <v>9.8745642840447925</v>
      </c>
      <c r="J1186" s="3">
        <f ca="1">1-I1186/MAX(I$2:I1186)</f>
        <v>7.4739916043074506E-2</v>
      </c>
      <c r="K1186" s="21">
        <v>146.86000000000001</v>
      </c>
      <c r="L1186" s="37">
        <v>7.1112000000000002</v>
      </c>
    </row>
    <row r="1187" spans="1:12" hidden="1" x14ac:dyDescent="0.15">
      <c r="A1187" s="1">
        <v>40864</v>
      </c>
      <c r="B1187" s="16">
        <v>8.133700000000001</v>
      </c>
      <c r="C1187" s="3">
        <f t="shared" si="56"/>
        <v>2.7739422033732364E-3</v>
      </c>
      <c r="D1187" s="3">
        <f>IFERROR(1-B1187/MAX(B$2:B1187),0)</f>
        <v>7.217329804708883E-2</v>
      </c>
      <c r="E1187" s="3">
        <f ca="1">IFERROR(B1187/AVERAGE(OFFSET(B1187,0,0,-计算结果!B$17,1))-1,B1187/AVERAGE(OFFSET(B1187,0,0,-ROW(),1))-1)</f>
        <v>9.8192759245442796E-2</v>
      </c>
      <c r="F1187" s="4" t="str">
        <f ca="1">IF(MONTH(A1187)&lt;&gt;MONTH(A1188),IF(OR(AND(E1187&lt;计算结果!B$18,E1187&gt;计算结果!B$19),E1187&lt;计算结果!B$20),"买","卖"),F1186)</f>
        <v>买</v>
      </c>
      <c r="G1187" s="4" t="str">
        <f t="shared" ca="1" si="57"/>
        <v/>
      </c>
      <c r="H1187" s="3">
        <f ca="1">IF(F1186="买",B1187/B1186-1,计算结果!B$21*(计算结果!B$22*(B1187/B1186-1)+(1-计算结果!B$22)*(K1187/K1186-1-IF(G1187=1,计算结果!B$16,0))))-IF(AND(计算结果!B$21=0,G1187=1),计算结果!B$16,0)</f>
        <v>2.7739422033732364E-3</v>
      </c>
      <c r="I1187" s="2">
        <f t="shared" ca="1" si="58"/>
        <v>9.9019557546522261</v>
      </c>
      <c r="J1187" s="3">
        <f ca="1">1-I1187/MAX(I$2:I1187)</f>
        <v>7.2173298047089718E-2</v>
      </c>
      <c r="K1187" s="21">
        <v>146.79</v>
      </c>
      <c r="L1187" s="37">
        <v>7.1337000000000002</v>
      </c>
    </row>
    <row r="1188" spans="1:12" hidden="1" x14ac:dyDescent="0.15">
      <c r="A1188" s="1">
        <v>40865</v>
      </c>
      <c r="B1188" s="16">
        <v>7.8992000000000004</v>
      </c>
      <c r="C1188" s="3">
        <f t="shared" si="56"/>
        <v>-2.8830667469909255E-2</v>
      </c>
      <c r="D1188" s="3">
        <f>IFERROR(1-B1188/MAX(B$2:B1188),0)</f>
        <v>9.8923161160795803E-2</v>
      </c>
      <c r="E1188" s="3">
        <f ca="1">IFERROR(B1188/AVERAGE(OFFSET(B1188,0,0,-计算结果!B$17,1))-1,B1188/AVERAGE(OFFSET(B1188,0,0,-ROW(),1))-1)</f>
        <v>6.5337262842921406E-2</v>
      </c>
      <c r="F1188" s="4" t="str">
        <f ca="1">IF(MONTH(A1188)&lt;&gt;MONTH(A1189),IF(OR(AND(E1188&lt;计算结果!B$18,E1188&gt;计算结果!B$19),E1188&lt;计算结果!B$20),"买","卖"),F1187)</f>
        <v>买</v>
      </c>
      <c r="G1188" s="4" t="str">
        <f t="shared" ca="1" si="57"/>
        <v/>
      </c>
      <c r="H1188" s="3">
        <f ca="1">IF(F1187="买",B1188/B1187-1,计算结果!B$21*(计算结果!B$22*(B1188/B1187-1)+(1-计算结果!B$22)*(K1188/K1187-1-IF(G1188=1,计算结果!B$16,0))))-IF(AND(计算结果!B$21=0,G1188=1),计算结果!B$16,0)</f>
        <v>-2.8830667469909255E-2</v>
      </c>
      <c r="I1188" s="2">
        <f t="shared" ca="1" si="58"/>
        <v>9.6164757609880933</v>
      </c>
      <c r="J1188" s="3">
        <f ca="1">1-I1188/MAX(I$2:I1188)</f>
        <v>9.8923161160796691E-2</v>
      </c>
      <c r="K1188" s="21">
        <v>146.72999999999999</v>
      </c>
      <c r="L1188" s="37">
        <v>6.8992000000000004</v>
      </c>
    </row>
    <row r="1189" spans="1:12" hidden="1" x14ac:dyDescent="0.15">
      <c r="A1189" s="1">
        <v>40868</v>
      </c>
      <c r="B1189" s="16">
        <v>7.8684000000000003</v>
      </c>
      <c r="C1189" s="3">
        <f t="shared" si="56"/>
        <v>-3.8991290257240907E-3</v>
      </c>
      <c r="D1189" s="3">
        <f>IFERROR(1-B1189/MAX(B$2:B1189),0)</f>
        <v>0.10243657601752154</v>
      </c>
      <c r="E1189" s="3">
        <f ca="1">IFERROR(B1189/AVERAGE(OFFSET(B1189,0,0,-计算结果!B$17,1))-1,B1189/AVERAGE(OFFSET(B1189,0,0,-ROW(),1))-1)</f>
        <v>5.9953457139291011E-2</v>
      </c>
      <c r="F1189" s="4" t="str">
        <f ca="1">IF(MONTH(A1189)&lt;&gt;MONTH(A1190),IF(OR(AND(E1189&lt;计算结果!B$18,E1189&gt;计算结果!B$19),E1189&lt;计算结果!B$20),"买","卖"),F1188)</f>
        <v>买</v>
      </c>
      <c r="G1189" s="4" t="str">
        <f t="shared" ca="1" si="57"/>
        <v/>
      </c>
      <c r="H1189" s="3">
        <f ca="1">IF(F1188="买",B1189/B1188-1,计算结果!B$21*(计算结果!B$22*(B1189/B1188-1)+(1-计算结果!B$22)*(K1189/K1188-1-IF(G1189=1,计算结果!B$16,0))))-IF(AND(计算结果!B$21=0,G1189=1),计算结果!B$16,0)</f>
        <v>-3.8991290257240907E-3</v>
      </c>
      <c r="I1189" s="2">
        <f t="shared" ca="1" si="58"/>
        <v>9.5789798812232529</v>
      </c>
      <c r="J1189" s="3">
        <f ca="1">1-I1189/MAX(I$2:I1189)</f>
        <v>0.10243657601752232</v>
      </c>
      <c r="K1189" s="21">
        <v>146.80000000000001</v>
      </c>
      <c r="L1189" s="37">
        <v>6.8684000000000003</v>
      </c>
    </row>
    <row r="1190" spans="1:12" hidden="1" x14ac:dyDescent="0.15">
      <c r="A1190" s="1">
        <v>40869</v>
      </c>
      <c r="B1190" s="16">
        <v>7.8628</v>
      </c>
      <c r="C1190" s="3">
        <f t="shared" si="56"/>
        <v>-7.1170758985317217E-4</v>
      </c>
      <c r="D1190" s="3">
        <f>IFERROR(1-B1190/MAX(B$2:B1190),0)</f>
        <v>0.10307537871874439</v>
      </c>
      <c r="E1190" s="3">
        <f ca="1">IFERROR(B1190/AVERAGE(OFFSET(B1190,0,0,-计算结果!B$17,1))-1,B1190/AVERAGE(OFFSET(B1190,0,0,-ROW(),1))-1)</f>
        <v>5.7854161890319444E-2</v>
      </c>
      <c r="F1190" s="4" t="str">
        <f ca="1">IF(MONTH(A1190)&lt;&gt;MONTH(A1191),IF(OR(AND(E1190&lt;计算结果!B$18,E1190&gt;计算结果!B$19),E1190&lt;计算结果!B$20),"买","卖"),F1189)</f>
        <v>买</v>
      </c>
      <c r="G1190" s="4" t="str">
        <f t="shared" ca="1" si="57"/>
        <v/>
      </c>
      <c r="H1190" s="3">
        <f ca="1">IF(F1189="买",B1190/B1189-1,计算结果!B$21*(计算结果!B$22*(B1190/B1189-1)+(1-计算结果!B$22)*(K1190/K1189-1-IF(G1190=1,计算结果!B$16,0))))-IF(AND(计算结果!B$21=0,G1190=1),计算结果!B$16,0)</f>
        <v>-7.1170758985317217E-4</v>
      </c>
      <c r="I1190" s="2">
        <f t="shared" ca="1" si="58"/>
        <v>9.5721624485387355</v>
      </c>
      <c r="J1190" s="3">
        <f ca="1">1-I1190/MAX(I$2:I1190)</f>
        <v>0.10307537871874528</v>
      </c>
      <c r="K1190" s="21">
        <v>146.82</v>
      </c>
      <c r="L1190" s="37">
        <v>6.8628</v>
      </c>
    </row>
    <row r="1191" spans="1:12" hidden="1" x14ac:dyDescent="0.15">
      <c r="A1191" s="1">
        <v>40870</v>
      </c>
      <c r="B1191" s="16">
        <v>7.9550000000000001</v>
      </c>
      <c r="C1191" s="3">
        <f t="shared" si="56"/>
        <v>1.17261026606299E-2</v>
      </c>
      <c r="D1191" s="3">
        <f>IFERROR(1-B1191/MAX(B$2:B1191),0)</f>
        <v>9.2557948530753831E-2</v>
      </c>
      <c r="E1191" s="3">
        <f ca="1">IFERROR(B1191/AVERAGE(OFFSET(B1191,0,0,-计算结果!B$17,1))-1,B1191/AVERAGE(OFFSET(B1191,0,0,-ROW(),1))-1)</f>
        <v>6.8996711361281271E-2</v>
      </c>
      <c r="F1191" s="4" t="str">
        <f ca="1">IF(MONTH(A1191)&lt;&gt;MONTH(A1192),IF(OR(AND(E1191&lt;计算结果!B$18,E1191&gt;计算结果!B$19),E1191&lt;计算结果!B$20),"买","卖"),F1190)</f>
        <v>买</v>
      </c>
      <c r="G1191" s="4" t="str">
        <f t="shared" ca="1" si="57"/>
        <v/>
      </c>
      <c r="H1191" s="3">
        <f ca="1">IF(F1190="买",B1191/B1190-1,计算结果!B$21*(计算结果!B$22*(B1191/B1190-1)+(1-计算结果!B$22)*(K1191/K1190-1-IF(G1191=1,计算结果!B$16,0))))-IF(AND(计算结果!B$21=0,G1191=1),计算结果!B$16,0)</f>
        <v>1.17261026606299E-2</v>
      </c>
      <c r="I1191" s="2">
        <f t="shared" ca="1" si="58"/>
        <v>9.6844066080945268</v>
      </c>
      <c r="J1191" s="3">
        <f ca="1">1-I1191/MAX(I$2:I1191)</f>
        <v>9.2557948530754719E-2</v>
      </c>
      <c r="K1191" s="21">
        <v>146.85</v>
      </c>
      <c r="L1191" s="37">
        <v>6.9550000000000001</v>
      </c>
    </row>
    <row r="1192" spans="1:12" hidden="1" x14ac:dyDescent="0.15">
      <c r="A1192" s="1">
        <v>40871</v>
      </c>
      <c r="B1192" s="16">
        <v>7.9256000000000002</v>
      </c>
      <c r="C1192" s="3">
        <f t="shared" si="56"/>
        <v>-3.6957888120678906E-3</v>
      </c>
      <c r="D1192" s="3">
        <f>IFERROR(1-B1192/MAX(B$2:B1192),0)</f>
        <v>9.5911662712173773E-2</v>
      </c>
      <c r="E1192" s="3">
        <f ca="1">IFERROR(B1192/AVERAGE(OFFSET(B1192,0,0,-计算结果!B$17,1))-1,B1192/AVERAGE(OFFSET(B1192,0,0,-ROW(),1))-1)</f>
        <v>6.3820257094169719E-2</v>
      </c>
      <c r="F1192" s="4" t="str">
        <f ca="1">IF(MONTH(A1192)&lt;&gt;MONTH(A1193),IF(OR(AND(E1192&lt;计算结果!B$18,E1192&gt;计算结果!B$19),E1192&lt;计算结果!B$20),"买","卖"),F1191)</f>
        <v>买</v>
      </c>
      <c r="G1192" s="4" t="str">
        <f t="shared" ca="1" si="57"/>
        <v/>
      </c>
      <c r="H1192" s="3">
        <f ca="1">IF(F1191="买",B1192/B1191-1,计算结果!B$21*(计算结果!B$22*(B1192/B1191-1)+(1-计算结果!B$22)*(K1192/K1191-1-IF(G1192=1,计算结果!B$16,0))))-IF(AND(计算结果!B$21=0,G1192=1),计算结果!B$16,0)</f>
        <v>-3.6957888120678906E-3</v>
      </c>
      <c r="I1192" s="2">
        <f t="shared" ca="1" si="58"/>
        <v>9.6486150865008149</v>
      </c>
      <c r="J1192" s="3">
        <f ca="1">1-I1192/MAX(I$2:I1192)</f>
        <v>9.5911662712174661E-2</v>
      </c>
      <c r="K1192" s="21">
        <v>146.88999999999999</v>
      </c>
      <c r="L1192" s="37">
        <v>6.9256000000000002</v>
      </c>
    </row>
    <row r="1193" spans="1:12" hidden="1" x14ac:dyDescent="0.15">
      <c r="A1193" s="1">
        <v>40872</v>
      </c>
      <c r="B1193" s="16">
        <v>7.7742000000000004</v>
      </c>
      <c r="C1193" s="3">
        <f t="shared" si="56"/>
        <v>-1.9102654688603948E-2</v>
      </c>
      <c r="D1193" s="3">
        <f>IFERROR(1-B1193/MAX(B$2:B1193),0)</f>
        <v>0.1131821500273773</v>
      </c>
      <c r="E1193" s="3">
        <f ca="1">IFERROR(B1193/AVERAGE(OFFSET(B1193,0,0,-计算结果!B$17,1))-1,B1193/AVERAGE(OFFSET(B1193,0,0,-ROW(),1))-1)</f>
        <v>4.2407157739918322E-2</v>
      </c>
      <c r="F1193" s="4" t="str">
        <f ca="1">IF(MONTH(A1193)&lt;&gt;MONTH(A1194),IF(OR(AND(E1193&lt;计算结果!B$18,E1193&gt;计算结果!B$19),E1193&lt;计算结果!B$20),"买","卖"),F1192)</f>
        <v>买</v>
      </c>
      <c r="G1193" s="4" t="str">
        <f t="shared" ca="1" si="57"/>
        <v/>
      </c>
      <c r="H1193" s="3">
        <f ca="1">IF(F1192="买",B1193/B1192-1,计算结果!B$21*(计算结果!B$22*(B1193/B1192-1)+(1-计算结果!B$22)*(K1193/K1192-1-IF(G1193=1,计算结果!B$16,0))))-IF(AND(计算结果!B$21=0,G1193=1),计算结果!B$16,0)</f>
        <v>-1.9102654688603948E-2</v>
      </c>
      <c r="I1193" s="2">
        <f t="shared" ca="1" si="58"/>
        <v>9.4643009242801348</v>
      </c>
      <c r="J1193" s="3">
        <f ca="1">1-I1193/MAX(I$2:I1193)</f>
        <v>0.11318215002737819</v>
      </c>
      <c r="K1193" s="21">
        <v>146.97</v>
      </c>
      <c r="L1193" s="37">
        <v>6.7742000000000004</v>
      </c>
    </row>
    <row r="1194" spans="1:12" hidden="1" x14ac:dyDescent="0.15">
      <c r="A1194" s="1">
        <v>40875</v>
      </c>
      <c r="B1194" s="16">
        <v>7.7628000000000004</v>
      </c>
      <c r="C1194" s="3">
        <f t="shared" si="56"/>
        <v>-1.4663888245736167E-3</v>
      </c>
      <c r="D1194" s="3">
        <f>IFERROR(1-B1194/MAX(B$2:B1194),0)</f>
        <v>0.11448256981200955</v>
      </c>
      <c r="E1194" s="3">
        <f ca="1">IFERROR(B1194/AVERAGE(OFFSET(B1194,0,0,-计算结果!B$17,1))-1,B1194/AVERAGE(OFFSET(B1194,0,0,-ROW(),1))-1)</f>
        <v>3.9846091609783363E-2</v>
      </c>
      <c r="F1194" s="4" t="str">
        <f ca="1">IF(MONTH(A1194)&lt;&gt;MONTH(A1195),IF(OR(AND(E1194&lt;计算结果!B$18,E1194&gt;计算结果!B$19),E1194&lt;计算结果!B$20),"买","卖"),F1193)</f>
        <v>买</v>
      </c>
      <c r="G1194" s="4" t="str">
        <f t="shared" ca="1" si="57"/>
        <v/>
      </c>
      <c r="H1194" s="3">
        <f ca="1">IF(F1193="买",B1194/B1193-1,计算结果!B$21*(计算结果!B$22*(B1194/B1193-1)+(1-计算结果!B$22)*(K1194/K1193-1-IF(G1194=1,计算结果!B$16,0))))-IF(AND(计算结果!B$21=0,G1194=1),计算结果!B$16,0)</f>
        <v>-1.4663888245736167E-3</v>
      </c>
      <c r="I1194" s="2">
        <f t="shared" ca="1" si="58"/>
        <v>9.4504225791723684</v>
      </c>
      <c r="J1194" s="3">
        <f ca="1">1-I1194/MAX(I$2:I1194)</f>
        <v>0.11448256981201044</v>
      </c>
      <c r="K1194" s="21">
        <v>146.97999999999999</v>
      </c>
      <c r="L1194" s="37">
        <v>6.7628000000000004</v>
      </c>
    </row>
    <row r="1195" spans="1:12" hidden="1" x14ac:dyDescent="0.15">
      <c r="A1195" s="1">
        <v>40876</v>
      </c>
      <c r="B1195" s="16">
        <v>7.9057000000000004</v>
      </c>
      <c r="C1195" s="3">
        <f t="shared" si="56"/>
        <v>1.8408306281238795E-2</v>
      </c>
      <c r="D1195" s="3">
        <f>IFERROR(1-B1195/MAX(B$2:B1195),0)</f>
        <v>9.8181693739733622E-2</v>
      </c>
      <c r="E1195" s="3">
        <f ca="1">IFERROR(B1195/AVERAGE(OFFSET(B1195,0,0,-计算结果!B$17,1))-1,B1195/AVERAGE(OFFSET(B1195,0,0,-ROW(),1))-1)</f>
        <v>5.792306707927386E-2</v>
      </c>
      <c r="F1195" s="4" t="str">
        <f ca="1">IF(MONTH(A1195)&lt;&gt;MONTH(A1196),IF(OR(AND(E1195&lt;计算结果!B$18,E1195&gt;计算结果!B$19),E1195&lt;计算结果!B$20),"买","卖"),F1194)</f>
        <v>买</v>
      </c>
      <c r="G1195" s="4" t="str">
        <f t="shared" ca="1" si="57"/>
        <v/>
      </c>
      <c r="H1195" s="3">
        <f ca="1">IF(F1194="买",B1195/B1194-1,计算结果!B$21*(计算结果!B$22*(B1195/B1194-1)+(1-计算结果!B$22)*(K1195/K1194-1-IF(G1195=1,计算结果!B$16,0))))-IF(AND(计算结果!B$21=0,G1195=1),计算结果!B$16,0)</f>
        <v>1.8408306281238795E-2</v>
      </c>
      <c r="I1195" s="2">
        <f t="shared" ca="1" si="58"/>
        <v>9.6243888524969083</v>
      </c>
      <c r="J1195" s="3">
        <f ca="1">1-I1195/MAX(I$2:I1195)</f>
        <v>9.8181693739734399E-2</v>
      </c>
      <c r="K1195" s="21">
        <v>146.96</v>
      </c>
      <c r="L1195" s="37">
        <v>6.9057000000000004</v>
      </c>
    </row>
    <row r="1196" spans="1:12" hidden="1" x14ac:dyDescent="0.15">
      <c r="A1196" s="1">
        <v>40877</v>
      </c>
      <c r="B1196" s="16">
        <v>7.5239000000000003</v>
      </c>
      <c r="C1196" s="3">
        <f t="shared" si="56"/>
        <v>-4.829426869220943E-2</v>
      </c>
      <c r="D1196" s="3">
        <f>IFERROR(1-B1196/MAX(B$2:B1196),0)</f>
        <v>0.14173434933382012</v>
      </c>
      <c r="E1196" s="3">
        <f ca="1">IFERROR(B1196/AVERAGE(OFFSET(B1196,0,0,-计算结果!B$17,1))-1,B1196/AVERAGE(OFFSET(B1196,0,0,-ROW(),1))-1)</f>
        <v>6.0117463688391659E-3</v>
      </c>
      <c r="F1196" s="4" t="str">
        <f ca="1">IF(MONTH(A1196)&lt;&gt;MONTH(A1197),IF(OR(AND(E1196&lt;计算结果!B$18,E1196&gt;计算结果!B$19),E1196&lt;计算结果!B$20),"买","卖"),F1195)</f>
        <v>买</v>
      </c>
      <c r="G1196" s="4" t="str">
        <f t="shared" ca="1" si="57"/>
        <v/>
      </c>
      <c r="H1196" s="3">
        <f ca="1">IF(F1195="买",B1196/B1195-1,计算结果!B$21*(计算结果!B$22*(B1196/B1195-1)+(1-计算结果!B$22)*(K1196/K1195-1-IF(G1196=1,计算结果!B$16,0))))-IF(AND(计算结果!B$21=0,G1196=1),计算结果!B$16,0)</f>
        <v>-4.829426869220943E-2</v>
      </c>
      <c r="I1196" s="2">
        <f t="shared" ca="1" si="58"/>
        <v>9.1595860312561168</v>
      </c>
      <c r="J1196" s="3">
        <f ca="1">1-I1196/MAX(I$2:I1196)</f>
        <v>0.1417343493338209</v>
      </c>
      <c r="K1196" s="21">
        <v>146.85</v>
      </c>
      <c r="L1196" s="37">
        <v>6.5239000000000003</v>
      </c>
    </row>
    <row r="1197" spans="1:12" hidden="1" x14ac:dyDescent="0.15">
      <c r="A1197" s="1">
        <v>40878</v>
      </c>
      <c r="B1197" s="16">
        <v>7.7218</v>
      </c>
      <c r="C1197" s="3">
        <f t="shared" si="56"/>
        <v>2.6302848256888112E-2</v>
      </c>
      <c r="D1197" s="3">
        <f>IFERROR(1-B1197/MAX(B$2:B1197),0)</f>
        <v>0.11915951816024828</v>
      </c>
      <c r="E1197" s="3">
        <f ca="1">IFERROR(B1197/AVERAGE(OFFSET(B1197,0,0,-计算结果!B$17,1))-1,B1197/AVERAGE(OFFSET(B1197,0,0,-ROW(),1))-1)</f>
        <v>3.1523039225992866E-2</v>
      </c>
      <c r="F1197" s="4" t="str">
        <f ca="1">IF(MONTH(A1197)&lt;&gt;MONTH(A1198),IF(OR(AND(E1197&lt;计算结果!B$18,E1197&gt;计算结果!B$19),E1197&lt;计算结果!B$20),"买","卖"),F1196)</f>
        <v>买</v>
      </c>
      <c r="G1197" s="4" t="str">
        <f t="shared" ca="1" si="57"/>
        <v/>
      </c>
      <c r="H1197" s="3">
        <f ca="1">IF(F1196="买",B1197/B1196-1,计算结果!B$21*(计算结果!B$22*(B1197/B1196-1)+(1-计算结果!B$22)*(K1197/K1196-1-IF(G1197=1,计算结果!B$16,0))))-IF(AND(计算结果!B$21=0,G1197=1),计算结果!B$16,0)</f>
        <v>2.6302848256888112E-2</v>
      </c>
      <c r="I1197" s="2">
        <f t="shared" ca="1" si="58"/>
        <v>9.4005092327321584</v>
      </c>
      <c r="J1197" s="3">
        <f ca="1">1-I1197/MAX(I$2:I1197)</f>
        <v>0.11915951816024906</v>
      </c>
      <c r="K1197" s="21">
        <v>147.03</v>
      </c>
      <c r="L1197" s="37">
        <v>6.7218</v>
      </c>
    </row>
    <row r="1198" spans="1:12" hidden="1" x14ac:dyDescent="0.15">
      <c r="A1198" s="1">
        <v>40879</v>
      </c>
      <c r="B1198" s="16">
        <v>7.5434999999999999</v>
      </c>
      <c r="C1198" s="3">
        <f t="shared" si="56"/>
        <v>-2.3090471133673462E-2</v>
      </c>
      <c r="D1198" s="3">
        <f>IFERROR(1-B1198/MAX(B$2:B1198),0)</f>
        <v>0.1394985398795402</v>
      </c>
      <c r="E1198" s="3">
        <f ca="1">IFERROR(B1198/AVERAGE(OFFSET(B1198,0,0,-计算结果!B$17,1))-1,B1198/AVERAGE(OFFSET(B1198,0,0,-ROW(),1))-1)</f>
        <v>6.9082952589138991E-3</v>
      </c>
      <c r="F1198" s="4" t="str">
        <f ca="1">IF(MONTH(A1198)&lt;&gt;MONTH(A1199),IF(OR(AND(E1198&lt;计算结果!B$18,E1198&gt;计算结果!B$19),E1198&lt;计算结果!B$20),"买","卖"),F1197)</f>
        <v>买</v>
      </c>
      <c r="G1198" s="4" t="str">
        <f t="shared" ca="1" si="57"/>
        <v/>
      </c>
      <c r="H1198" s="3">
        <f ca="1">IF(F1197="买",B1198/B1197-1,计算结果!B$21*(计算结果!B$22*(B1198/B1197-1)+(1-计算结果!B$22)*(K1198/K1197-1-IF(G1198=1,计算结果!B$16,0))))-IF(AND(计算结果!B$21=0,G1198=1),计算结果!B$16,0)</f>
        <v>-2.3090471133673462E-2</v>
      </c>
      <c r="I1198" s="2">
        <f t="shared" ca="1" si="58"/>
        <v>9.1834470456519259</v>
      </c>
      <c r="J1198" s="3">
        <f ca="1">1-I1198/MAX(I$2:I1198)</f>
        <v>0.13949853987954086</v>
      </c>
      <c r="K1198" s="21">
        <v>147.13999999999999</v>
      </c>
      <c r="L1198" s="37">
        <v>6.5434999999999999</v>
      </c>
    </row>
    <row r="1199" spans="1:12" hidden="1" x14ac:dyDescent="0.15">
      <c r="A1199" s="1">
        <v>40882</v>
      </c>
      <c r="B1199" s="16">
        <v>7.2930000000000001</v>
      </c>
      <c r="C1199" s="3">
        <f t="shared" si="56"/>
        <v>-3.3207397096838287E-2</v>
      </c>
      <c r="D1199" s="3">
        <f>IFERROR(1-B1199/MAX(B$2:B1199),0)</f>
        <v>0.16807355356816944</v>
      </c>
      <c r="E1199" s="3">
        <f ca="1">IFERROR(B1199/AVERAGE(OFFSET(B1199,0,0,-计算结果!B$17,1))-1,B1199/AVERAGE(OFFSET(B1199,0,0,-ROW(),1))-1)</f>
        <v>-2.7142781128296933E-2</v>
      </c>
      <c r="F1199" s="4" t="str">
        <f ca="1">IF(MONTH(A1199)&lt;&gt;MONTH(A1200),IF(OR(AND(E1199&lt;计算结果!B$18,E1199&gt;计算结果!B$19),E1199&lt;计算结果!B$20),"买","卖"),F1198)</f>
        <v>买</v>
      </c>
      <c r="G1199" s="4" t="str">
        <f t="shared" ca="1" si="57"/>
        <v/>
      </c>
      <c r="H1199" s="3">
        <f ca="1">IF(F1198="买",B1199/B1198-1,计算结果!B$21*(计算结果!B$22*(B1199/B1198-1)+(1-计算结果!B$22)*(K1199/K1198-1-IF(G1199=1,计算结果!B$16,0))))-IF(AND(计算结果!B$21=0,G1199=1),计算结果!B$16,0)</f>
        <v>-3.3207397096838287E-2</v>
      </c>
      <c r="I1199" s="2">
        <f t="shared" ca="1" si="58"/>
        <v>8.8784886728891763</v>
      </c>
      <c r="J1199" s="3">
        <f ca="1">1-I1199/MAX(I$2:I1199)</f>
        <v>0.16807355356817011</v>
      </c>
      <c r="K1199" s="21">
        <v>147.13999999999999</v>
      </c>
      <c r="L1199" s="37">
        <v>6.2930000000000001</v>
      </c>
    </row>
    <row r="1200" spans="1:12" hidden="1" x14ac:dyDescent="0.15">
      <c r="A1200" s="1">
        <v>40883</v>
      </c>
      <c r="B1200" s="16">
        <v>7.2895000000000003</v>
      </c>
      <c r="C1200" s="3">
        <f t="shared" si="56"/>
        <v>-4.799122446180748E-4</v>
      </c>
      <c r="D1200" s="3">
        <f>IFERROR(1-B1200/MAX(B$2:B1200),0)</f>
        <v>0.16847280525643371</v>
      </c>
      <c r="E1200" s="3">
        <f ca="1">IFERROR(B1200/AVERAGE(OFFSET(B1200,0,0,-计算结果!B$17,1))-1,B1200/AVERAGE(OFFSET(B1200,0,0,-ROW(),1))-1)</f>
        <v>-2.8181221304926507E-2</v>
      </c>
      <c r="F1200" s="4" t="str">
        <f ca="1">IF(MONTH(A1200)&lt;&gt;MONTH(A1201),IF(OR(AND(E1200&lt;计算结果!B$18,E1200&gt;计算结果!B$19),E1200&lt;计算结果!B$20),"买","卖"),F1199)</f>
        <v>买</v>
      </c>
      <c r="G1200" s="4" t="str">
        <f t="shared" ca="1" si="57"/>
        <v/>
      </c>
      <c r="H1200" s="3">
        <f ca="1">IF(F1199="买",B1200/B1199-1,计算结果!B$21*(计算结果!B$22*(B1200/B1199-1)+(1-计算结果!B$22)*(K1200/K1199-1-IF(G1200=1,计算结果!B$16,0))))-IF(AND(计算结果!B$21=0,G1200=1),计算结果!B$16,0)</f>
        <v>-4.799122446180748E-4</v>
      </c>
      <c r="I1200" s="2">
        <f t="shared" ca="1" si="58"/>
        <v>8.8742277774613534</v>
      </c>
      <c r="J1200" s="3">
        <f ca="1">1-I1200/MAX(I$2:I1200)</f>
        <v>0.16847280525643438</v>
      </c>
      <c r="K1200" s="21">
        <v>147.12</v>
      </c>
      <c r="L1200" s="37">
        <v>6.2895000000000003</v>
      </c>
    </row>
    <row r="1201" spans="1:12" hidden="1" x14ac:dyDescent="0.15">
      <c r="A1201" s="1">
        <v>40884</v>
      </c>
      <c r="B1201" s="16">
        <v>7.2851999999999997</v>
      </c>
      <c r="C1201" s="3">
        <f t="shared" si="56"/>
        <v>-5.8988956718575292E-4</v>
      </c>
      <c r="D1201" s="3">
        <f>IFERROR(1-B1201/MAX(B$2:B1201),0)</f>
        <v>0.16896331447344415</v>
      </c>
      <c r="E1201" s="3">
        <f ca="1">IFERROR(B1201/AVERAGE(OFFSET(B1201,0,0,-计算结果!B$17,1))-1,B1201/AVERAGE(OFFSET(B1201,0,0,-ROW(),1))-1)</f>
        <v>-2.9306973963668437E-2</v>
      </c>
      <c r="F1201" s="4" t="str">
        <f ca="1">IF(MONTH(A1201)&lt;&gt;MONTH(A1202),IF(OR(AND(E1201&lt;计算结果!B$18,E1201&gt;计算结果!B$19),E1201&lt;计算结果!B$20),"买","卖"),F1200)</f>
        <v>买</v>
      </c>
      <c r="G1201" s="4" t="str">
        <f t="shared" ca="1" si="57"/>
        <v/>
      </c>
      <c r="H1201" s="3">
        <f ca="1">IF(F1200="买",B1201/B1200-1,计算结果!B$21*(计算结果!B$22*(B1201/B1200-1)+(1-计算结果!B$22)*(K1201/K1200-1-IF(G1201=1,计算结果!B$16,0))))-IF(AND(计算结果!B$21=0,G1201=1),计算结果!B$16,0)</f>
        <v>-5.8988956718575292E-4</v>
      </c>
      <c r="I1201" s="2">
        <f t="shared" ca="1" si="58"/>
        <v>8.8689929630785986</v>
      </c>
      <c r="J1201" s="3">
        <f ca="1">1-I1201/MAX(I$2:I1201)</f>
        <v>0.16896331447344481</v>
      </c>
      <c r="K1201" s="21">
        <v>147.13999999999999</v>
      </c>
      <c r="L1201" s="37">
        <v>6.2851999999999997</v>
      </c>
    </row>
    <row r="1202" spans="1:12" hidden="1" x14ac:dyDescent="0.15">
      <c r="A1202" s="1">
        <v>40885</v>
      </c>
      <c r="B1202" s="16">
        <v>7.2647000000000004</v>
      </c>
      <c r="C1202" s="3">
        <f t="shared" si="56"/>
        <v>-2.813924120133926E-3</v>
      </c>
      <c r="D1202" s="3">
        <f>IFERROR(1-B1202/MAX(B$2:B1202),0)</f>
        <v>0.17130178864756351</v>
      </c>
      <c r="E1202" s="3">
        <f ca="1">IFERROR(B1202/AVERAGE(OFFSET(B1202,0,0,-计算结果!B$17,1))-1,B1202/AVERAGE(OFFSET(B1202,0,0,-ROW(),1))-1)</f>
        <v>-3.2580338654020657E-2</v>
      </c>
      <c r="F1202" s="4" t="str">
        <f ca="1">IF(MONTH(A1202)&lt;&gt;MONTH(A1203),IF(OR(AND(E1202&lt;计算结果!B$18,E1202&gt;计算结果!B$19),E1202&lt;计算结果!B$20),"买","卖"),F1201)</f>
        <v>买</v>
      </c>
      <c r="G1202" s="4" t="str">
        <f t="shared" ca="1" si="57"/>
        <v/>
      </c>
      <c r="H1202" s="3">
        <f ca="1">IF(F1201="买",B1202/B1201-1,计算结果!B$21*(计算结果!B$22*(B1202/B1201-1)+(1-计算结果!B$22)*(K1202/K1201-1-IF(G1202=1,计算结果!B$16,0))))-IF(AND(计算结果!B$21=0,G1202=1),计算结果!B$16,0)</f>
        <v>-2.813924120133926E-3</v>
      </c>
      <c r="I1202" s="2">
        <f t="shared" ca="1" si="58"/>
        <v>8.8440362898584937</v>
      </c>
      <c r="J1202" s="3">
        <f ca="1">1-I1202/MAX(I$2:I1202)</f>
        <v>0.17130178864756418</v>
      </c>
      <c r="K1202" s="21">
        <v>147.11000000000001</v>
      </c>
      <c r="L1202" s="37">
        <v>6.2647000000000004</v>
      </c>
    </row>
    <row r="1203" spans="1:12" hidden="1" x14ac:dyDescent="0.15">
      <c r="A1203" s="1">
        <v>40886</v>
      </c>
      <c r="B1203" s="16">
        <v>7.1467999999999998</v>
      </c>
      <c r="C1203" s="3">
        <f t="shared" si="56"/>
        <v>-1.6229162938593555E-2</v>
      </c>
      <c r="D1203" s="3">
        <f>IFERROR(1-B1203/MAX(B$2:B1203),0)</f>
        <v>0.18475086694652321</v>
      </c>
      <c r="E1203" s="3">
        <f ca="1">IFERROR(B1203/AVERAGE(OFFSET(B1203,0,0,-计算结果!B$17,1))-1,B1203/AVERAGE(OFFSET(B1203,0,0,-ROW(),1))-1)</f>
        <v>-4.869420481888409E-2</v>
      </c>
      <c r="F1203" s="4" t="str">
        <f ca="1">IF(MONTH(A1203)&lt;&gt;MONTH(A1204),IF(OR(AND(E1203&lt;计算结果!B$18,E1203&gt;计算结果!B$19),E1203&lt;计算结果!B$20),"买","卖"),F1202)</f>
        <v>买</v>
      </c>
      <c r="G1203" s="4" t="str">
        <f t="shared" ca="1" si="57"/>
        <v/>
      </c>
      <c r="H1203" s="3">
        <f ca="1">IF(F1202="买",B1203/B1202-1,计算结果!B$21*(计算结果!B$22*(B1203/B1202-1)+(1-计算结果!B$22)*(K1203/K1202-1-IF(G1203=1,计算结果!B$16,0))))-IF(AND(计算结果!B$21=0,G1203=1),计算结果!B$16,0)</f>
        <v>-1.6229162938593555E-2</v>
      </c>
      <c r="I1203" s="2">
        <f t="shared" ca="1" si="58"/>
        <v>8.7005049838755451</v>
      </c>
      <c r="J1203" s="3">
        <f ca="1">1-I1203/MAX(I$2:I1203)</f>
        <v>0.18475086694652398</v>
      </c>
      <c r="K1203" s="21">
        <v>147.25</v>
      </c>
      <c r="L1203" s="37">
        <v>6.1467999999999998</v>
      </c>
    </row>
    <row r="1204" spans="1:12" hidden="1" x14ac:dyDescent="0.15">
      <c r="A1204" s="1">
        <v>40889</v>
      </c>
      <c r="B1204" s="16">
        <v>7.1494</v>
      </c>
      <c r="C1204" s="3">
        <f t="shared" si="56"/>
        <v>3.6379918285112112E-4</v>
      </c>
      <c r="D1204" s="3">
        <f>IFERROR(1-B1204/MAX(B$2:B1204),0)</f>
        <v>0.18445427997809827</v>
      </c>
      <c r="E1204" s="3">
        <f ca="1">IFERROR(B1204/AVERAGE(OFFSET(B1204,0,0,-计算结果!B$17,1))-1,B1204/AVERAGE(OFFSET(B1204,0,0,-ROW(),1))-1)</f>
        <v>-4.8718567378554734E-2</v>
      </c>
      <c r="F1204" s="4" t="str">
        <f ca="1">IF(MONTH(A1204)&lt;&gt;MONTH(A1205),IF(OR(AND(E1204&lt;计算结果!B$18,E1204&gt;计算结果!B$19),E1204&lt;计算结果!B$20),"买","卖"),F1203)</f>
        <v>买</v>
      </c>
      <c r="G1204" s="4" t="str">
        <f t="shared" ca="1" si="57"/>
        <v/>
      </c>
      <c r="H1204" s="3">
        <f ca="1">IF(F1203="买",B1204/B1203-1,计算结果!B$21*(计算结果!B$22*(B1204/B1203-1)+(1-计算结果!B$22)*(K1204/K1203-1-IF(G1204=1,计算结果!B$16,0))))-IF(AND(计算结果!B$21=0,G1204=1),计算结果!B$16,0)</f>
        <v>3.6379918285112112E-4</v>
      </c>
      <c r="I1204" s="2">
        <f t="shared" ca="1" si="58"/>
        <v>8.7036702204790704</v>
      </c>
      <c r="J1204" s="3">
        <f ca="1">1-I1204/MAX(I$2:I1204)</f>
        <v>0.18445427997809904</v>
      </c>
      <c r="K1204" s="21">
        <v>147.31</v>
      </c>
      <c r="L1204" s="37">
        <v>6.1494</v>
      </c>
    </row>
    <row r="1205" spans="1:12" hidden="1" x14ac:dyDescent="0.15">
      <c r="A1205" s="1">
        <v>40890</v>
      </c>
      <c r="B1205" s="16">
        <v>6.7843</v>
      </c>
      <c r="C1205" s="3">
        <f t="shared" si="56"/>
        <v>-5.1067222424259429E-2</v>
      </c>
      <c r="D1205" s="3">
        <f>IFERROR(1-B1205/MAX(B$2:B1205),0)</f>
        <v>0.22610193465960948</v>
      </c>
      <c r="E1205" s="3">
        <f ca="1">IFERROR(B1205/AVERAGE(OFFSET(B1205,0,0,-计算结果!B$17,1))-1,B1205/AVERAGE(OFFSET(B1205,0,0,-ROW(),1))-1)</f>
        <v>-9.7420097952552021E-2</v>
      </c>
      <c r="F1205" s="4" t="str">
        <f ca="1">IF(MONTH(A1205)&lt;&gt;MONTH(A1206),IF(OR(AND(E1205&lt;计算结果!B$18,E1205&gt;计算结果!B$19),E1205&lt;计算结果!B$20),"买","卖"),F1204)</f>
        <v>买</v>
      </c>
      <c r="G1205" s="4" t="str">
        <f t="shared" ca="1" si="57"/>
        <v/>
      </c>
      <c r="H1205" s="3">
        <f ca="1">IF(F1204="买",B1205/B1204-1,计算结果!B$21*(计算结果!B$22*(B1205/B1204-1)+(1-计算结果!B$22)*(K1205/K1204-1-IF(G1205=1,计算结果!B$16,0))))-IF(AND(计算结果!B$21=0,G1205=1),计算结果!B$16,0)</f>
        <v>-5.1067222424259429E-2</v>
      </c>
      <c r="I1205" s="2">
        <f t="shared" ca="1" si="58"/>
        <v>8.2591979574224634</v>
      </c>
      <c r="J1205" s="3">
        <f ca="1">1-I1205/MAX(I$2:I1205)</f>
        <v>0.22610193465961026</v>
      </c>
      <c r="K1205" s="21">
        <v>147.28</v>
      </c>
      <c r="L1205" s="37">
        <v>5.7843</v>
      </c>
    </row>
    <row r="1206" spans="1:12" hidden="1" x14ac:dyDescent="0.15">
      <c r="A1206" s="1">
        <v>40891</v>
      </c>
      <c r="B1206" s="16">
        <v>6.6151999999999997</v>
      </c>
      <c r="C1206" s="3">
        <f t="shared" si="56"/>
        <v>-2.4925194935365491E-2</v>
      </c>
      <c r="D1206" s="3">
        <f>IFERROR(1-B1206/MAX(B$2:B1206),0)</f>
        <v>0.24539149479832101</v>
      </c>
      <c r="E1206" s="3">
        <f ca="1">IFERROR(B1206/AVERAGE(OFFSET(B1206,0,0,-计算结果!B$17,1))-1,B1206/AVERAGE(OFFSET(B1206,0,0,-ROW(),1))-1)</f>
        <v>-0.11997596383380849</v>
      </c>
      <c r="F1206" s="4" t="str">
        <f ca="1">IF(MONTH(A1206)&lt;&gt;MONTH(A1207),IF(OR(AND(E1206&lt;计算结果!B$18,E1206&gt;计算结果!B$19),E1206&lt;计算结果!B$20),"买","卖"),F1205)</f>
        <v>买</v>
      </c>
      <c r="G1206" s="4" t="str">
        <f t="shared" ca="1" si="57"/>
        <v/>
      </c>
      <c r="H1206" s="3">
        <f ca="1">IF(F1205="买",B1206/B1205-1,计算结果!B$21*(计算结果!B$22*(B1206/B1205-1)+(1-计算结果!B$22)*(K1206/K1205-1-IF(G1206=1,计算结果!B$16,0))))-IF(AND(计算结果!B$21=0,G1206=1),计算结果!B$16,0)</f>
        <v>-2.4925194935365491E-2</v>
      </c>
      <c r="I1206" s="2">
        <f t="shared" ca="1" si="58"/>
        <v>8.0533358383239353</v>
      </c>
      <c r="J1206" s="3">
        <f ca="1">1-I1206/MAX(I$2:I1206)</f>
        <v>0.24539149479832179</v>
      </c>
      <c r="K1206" s="21">
        <v>147.34</v>
      </c>
      <c r="L1206" s="37">
        <v>5.6151999999999997</v>
      </c>
    </row>
    <row r="1207" spans="1:12" hidden="1" x14ac:dyDescent="0.15">
      <c r="A1207" s="1">
        <v>40892</v>
      </c>
      <c r="B1207" s="16">
        <v>6.3822000000000001</v>
      </c>
      <c r="C1207" s="3">
        <f t="shared" si="56"/>
        <v>-3.5221913169669827E-2</v>
      </c>
      <c r="D1207" s="3">
        <f>IFERROR(1-B1207/MAX(B$2:B1207),0)</f>
        <v>0.2719702500456288</v>
      </c>
      <c r="E1207" s="3">
        <f ca="1">IFERROR(B1207/AVERAGE(OFFSET(B1207,0,0,-计算结果!B$17,1))-1,B1207/AVERAGE(OFFSET(B1207,0,0,-ROW(),1))-1)</f>
        <v>-0.15090574311379856</v>
      </c>
      <c r="F1207" s="4" t="str">
        <f ca="1">IF(MONTH(A1207)&lt;&gt;MONTH(A1208),IF(OR(AND(E1207&lt;计算结果!B$18,E1207&gt;计算结果!B$19),E1207&lt;计算结果!B$20),"买","卖"),F1206)</f>
        <v>买</v>
      </c>
      <c r="G1207" s="4" t="str">
        <f t="shared" ca="1" si="57"/>
        <v/>
      </c>
      <c r="H1207" s="3">
        <f ca="1">IF(F1206="买",B1207/B1206-1,计算结果!B$21*(计算结果!B$22*(B1207/B1206-1)+(1-计算结果!B$22)*(K1207/K1206-1-IF(G1207=1,计算结果!B$16,0))))-IF(AND(计算结果!B$21=0,G1207=1),计算结果!B$16,0)</f>
        <v>-3.5221913169669827E-2</v>
      </c>
      <c r="I1207" s="2">
        <f t="shared" ca="1" si="58"/>
        <v>7.7696819427002994</v>
      </c>
      <c r="J1207" s="3">
        <f ca="1">1-I1207/MAX(I$2:I1207)</f>
        <v>0.27197025004562958</v>
      </c>
      <c r="K1207" s="21">
        <v>147.31</v>
      </c>
      <c r="L1207" s="37">
        <v>5.3822000000000001</v>
      </c>
    </row>
    <row r="1208" spans="1:12" hidden="1" x14ac:dyDescent="0.15">
      <c r="A1208" s="1">
        <v>40893</v>
      </c>
      <c r="B1208" s="16">
        <v>6.5533999999999999</v>
      </c>
      <c r="C1208" s="3">
        <f t="shared" si="56"/>
        <v>2.6824605935257484E-2</v>
      </c>
      <c r="D1208" s="3">
        <f>IFERROR(1-B1208/MAX(B$2:B1208),0)</f>
        <v>0.25244113889395881</v>
      </c>
      <c r="E1208" s="3">
        <f ca="1">IFERROR(B1208/AVERAGE(OFFSET(B1208,0,0,-计算结果!B$17,1))-1,B1208/AVERAGE(OFFSET(B1208,0,0,-ROW(),1))-1)</f>
        <v>-0.1281958375248311</v>
      </c>
      <c r="F1208" s="4" t="str">
        <f ca="1">IF(MONTH(A1208)&lt;&gt;MONTH(A1209),IF(OR(AND(E1208&lt;计算结果!B$18,E1208&gt;计算结果!B$19),E1208&lt;计算结果!B$20),"买","卖"),F1207)</f>
        <v>买</v>
      </c>
      <c r="G1208" s="4" t="str">
        <f t="shared" ca="1" si="57"/>
        <v/>
      </c>
      <c r="H1208" s="3">
        <f ca="1">IF(F1207="买",B1208/B1207-1,计算结果!B$21*(计算结果!B$22*(B1208/B1207-1)+(1-计算结果!B$22)*(K1208/K1207-1-IF(G1208=1,计算结果!B$16,0))))-IF(AND(计算结果!B$21=0,G1208=1),计算结果!B$16,0)</f>
        <v>2.6824605935257484E-2</v>
      </c>
      <c r="I1208" s="2">
        <f t="shared" ca="1" si="58"/>
        <v>7.9781005990555212</v>
      </c>
      <c r="J1208" s="3">
        <f ca="1">1-I1208/MAX(I$2:I1208)</f>
        <v>0.25244113889395958</v>
      </c>
      <c r="K1208" s="21">
        <v>147.38999999999999</v>
      </c>
      <c r="L1208" s="37">
        <v>5.5533999999999999</v>
      </c>
    </row>
    <row r="1209" spans="1:12" hidden="1" x14ac:dyDescent="0.15">
      <c r="A1209" s="1">
        <v>40896</v>
      </c>
      <c r="B1209" s="16">
        <v>6.5488999999999997</v>
      </c>
      <c r="C1209" s="3">
        <f t="shared" si="56"/>
        <v>-6.8666646320991731E-4</v>
      </c>
      <c r="D1209" s="3">
        <f>IFERROR(1-B1209/MAX(B$2:B1209),0)</f>
        <v>0.25295446249315579</v>
      </c>
      <c r="E1209" s="3">
        <f ca="1">IFERROR(B1209/AVERAGE(OFFSET(B1209,0,0,-计算结果!B$17,1))-1,B1209/AVERAGE(OFFSET(B1209,0,0,-ROW(),1))-1)</f>
        <v>-0.12904650111452554</v>
      </c>
      <c r="F1209" s="4" t="str">
        <f ca="1">IF(MONTH(A1209)&lt;&gt;MONTH(A1210),IF(OR(AND(E1209&lt;计算结果!B$18,E1209&gt;计算结果!B$19),E1209&lt;计算结果!B$20),"买","卖"),F1208)</f>
        <v>买</v>
      </c>
      <c r="G1209" s="4" t="str">
        <f t="shared" ca="1" si="57"/>
        <v/>
      </c>
      <c r="H1209" s="3">
        <f ca="1">IF(F1208="买",B1209/B1208-1,计算结果!B$21*(计算结果!B$22*(B1209/B1208-1)+(1-计算结果!B$22)*(K1209/K1208-1-IF(G1209=1,计算结果!B$16,0))))-IF(AND(计算结果!B$21=0,G1209=1),计算结果!B$16,0)</f>
        <v>-6.8666646320991731E-4</v>
      </c>
      <c r="I1209" s="2">
        <f t="shared" ca="1" si="58"/>
        <v>7.9726223049340348</v>
      </c>
      <c r="J1209" s="3">
        <f ca="1">1-I1209/MAX(I$2:I1209)</f>
        <v>0.25295446249315645</v>
      </c>
      <c r="K1209" s="21">
        <v>147.41</v>
      </c>
      <c r="L1209" s="37">
        <v>5.5488999999999997</v>
      </c>
    </row>
    <row r="1210" spans="1:12" hidden="1" x14ac:dyDescent="0.15">
      <c r="A1210" s="1">
        <v>40897</v>
      </c>
      <c r="B1210" s="16">
        <v>6.5479000000000003</v>
      </c>
      <c r="C1210" s="3">
        <f t="shared" si="56"/>
        <v>-1.5269739956325079E-4</v>
      </c>
      <c r="D1210" s="3">
        <f>IFERROR(1-B1210/MAX(B$2:B1210),0)</f>
        <v>0.25306853440408839</v>
      </c>
      <c r="E1210" s="3">
        <f ca="1">IFERROR(B1210/AVERAGE(OFFSET(B1210,0,0,-计算结果!B$17,1))-1,B1210/AVERAGE(OFFSET(B1210,0,0,-ROW(),1))-1)</f>
        <v>-0.1293651827033373</v>
      </c>
      <c r="F1210" s="4" t="str">
        <f ca="1">IF(MONTH(A1210)&lt;&gt;MONTH(A1211),IF(OR(AND(E1210&lt;计算结果!B$18,E1210&gt;计算结果!B$19),E1210&lt;计算结果!B$20),"买","卖"),F1209)</f>
        <v>买</v>
      </c>
      <c r="G1210" s="4" t="str">
        <f t="shared" ca="1" si="57"/>
        <v/>
      </c>
      <c r="H1210" s="3">
        <f ca="1">IF(F1209="买",B1210/B1209-1,计算结果!B$21*(计算结果!B$22*(B1210/B1209-1)+(1-计算结果!B$22)*(K1210/K1209-1-IF(G1210=1,计算结果!B$16,0))))-IF(AND(计算结果!B$21=0,G1210=1),计算结果!B$16,0)</f>
        <v>-1.5269739956325079E-4</v>
      </c>
      <c r="I1210" s="2">
        <f t="shared" ca="1" si="58"/>
        <v>7.9714049062403713</v>
      </c>
      <c r="J1210" s="3">
        <f ca="1">1-I1210/MAX(I$2:I1210)</f>
        <v>0.25306853440408905</v>
      </c>
      <c r="K1210" s="21">
        <v>147.47</v>
      </c>
      <c r="L1210" s="37">
        <v>5.5479000000000003</v>
      </c>
    </row>
    <row r="1211" spans="1:12" hidden="1" x14ac:dyDescent="0.15">
      <c r="A1211" s="1">
        <v>40898</v>
      </c>
      <c r="B1211" s="16">
        <v>6.3177000000000003</v>
      </c>
      <c r="C1211" s="3">
        <f t="shared" si="56"/>
        <v>-3.5156309656531048E-2</v>
      </c>
      <c r="D1211" s="3">
        <f>IFERROR(1-B1211/MAX(B$2:B1211),0)</f>
        <v>0.27932788830078481</v>
      </c>
      <c r="E1211" s="3">
        <f ca="1">IFERROR(B1211/AVERAGE(OFFSET(B1211,0,0,-计算结果!B$17,1))-1,B1211/AVERAGE(OFFSET(B1211,0,0,-ROW(),1))-1)</f>
        <v>-0.16011014716422212</v>
      </c>
      <c r="F1211" s="4" t="str">
        <f ca="1">IF(MONTH(A1211)&lt;&gt;MONTH(A1212),IF(OR(AND(E1211&lt;计算结果!B$18,E1211&gt;计算结果!B$19),E1211&lt;计算结果!B$20),"买","卖"),F1210)</f>
        <v>买</v>
      </c>
      <c r="G1211" s="4" t="str">
        <f t="shared" ca="1" si="57"/>
        <v/>
      </c>
      <c r="H1211" s="3">
        <f ca="1">IF(F1210="买",B1211/B1210-1,计算结果!B$21*(计算结果!B$22*(B1211/B1210-1)+(1-计算结果!B$22)*(K1211/K1210-1-IF(G1211=1,计算结果!B$16,0))))-IF(AND(计算结果!B$21=0,G1211=1),计算结果!B$16,0)</f>
        <v>-3.5156309656531048E-2</v>
      </c>
      <c r="I1211" s="2">
        <f t="shared" ca="1" si="58"/>
        <v>7.6911597269589942</v>
      </c>
      <c r="J1211" s="3">
        <f ca="1">1-I1211/MAX(I$2:I1211)</f>
        <v>0.27932788830078548</v>
      </c>
      <c r="K1211" s="21">
        <v>147.56</v>
      </c>
      <c r="L1211" s="37">
        <v>5.3177000000000003</v>
      </c>
    </row>
    <row r="1212" spans="1:12" hidden="1" x14ac:dyDescent="0.15">
      <c r="A1212" s="1">
        <v>40899</v>
      </c>
      <c r="B1212" s="16">
        <v>6.0438000000000001</v>
      </c>
      <c r="C1212" s="3">
        <f t="shared" si="56"/>
        <v>-4.3354385298447262E-2</v>
      </c>
      <c r="D1212" s="3">
        <f>IFERROR(1-B1212/MAX(B$2:B1212),0)</f>
        <v>0.31057218470523829</v>
      </c>
      <c r="E1212" s="3">
        <f ca="1">IFERROR(B1212/AVERAGE(OFFSET(B1212,0,0,-计算结果!B$17,1))-1,B1212/AVERAGE(OFFSET(B1212,0,0,-ROW(),1))-1)</f>
        <v>-0.19660683801837364</v>
      </c>
      <c r="F1212" s="4" t="str">
        <f ca="1">IF(MONTH(A1212)&lt;&gt;MONTH(A1213),IF(OR(AND(E1212&lt;计算结果!B$18,E1212&gt;计算结果!B$19),E1212&lt;计算结果!B$20),"买","卖"),F1211)</f>
        <v>买</v>
      </c>
      <c r="G1212" s="4" t="str">
        <f t="shared" ca="1" si="57"/>
        <v/>
      </c>
      <c r="H1212" s="3">
        <f ca="1">IF(F1211="买",B1212/B1211-1,计算结果!B$21*(计算结果!B$22*(B1212/B1211-1)+(1-计算结果!B$22)*(K1212/K1211-1-IF(G1212=1,计算结果!B$16,0))))-IF(AND(计算结果!B$21=0,G1212=1),计算结果!B$16,0)</f>
        <v>-4.3354385298447262E-2</v>
      </c>
      <c r="I1212" s="2">
        <f t="shared" ca="1" si="58"/>
        <v>7.3577142247645133</v>
      </c>
      <c r="J1212" s="3">
        <f ca="1">1-I1212/MAX(I$2:I1212)</f>
        <v>0.31057218470523884</v>
      </c>
      <c r="K1212" s="21">
        <v>147.61000000000001</v>
      </c>
      <c r="L1212" s="37">
        <v>5.0438000000000001</v>
      </c>
    </row>
    <row r="1213" spans="1:12" hidden="1" x14ac:dyDescent="0.15">
      <c r="A1213" s="1">
        <v>40900</v>
      </c>
      <c r="B1213" s="16">
        <v>6.1696999999999997</v>
      </c>
      <c r="C1213" s="3">
        <f t="shared" si="56"/>
        <v>2.0831265098117058E-2</v>
      </c>
      <c r="D1213" s="3">
        <f>IFERROR(1-B1213/MAX(B$2:B1213),0)</f>
        <v>0.29621053111881746</v>
      </c>
      <c r="E1213" s="3">
        <f ca="1">IFERROR(B1213/AVERAGE(OFFSET(B1213,0,0,-计算结果!B$17,1))-1,B1213/AVERAGE(OFFSET(B1213,0,0,-ROW(),1))-1)</f>
        <v>-0.17997150755925972</v>
      </c>
      <c r="F1213" s="4" t="str">
        <f ca="1">IF(MONTH(A1213)&lt;&gt;MONTH(A1214),IF(OR(AND(E1213&lt;计算结果!B$18,E1213&gt;计算结果!B$19),E1213&lt;计算结果!B$20),"买","卖"),F1212)</f>
        <v>买</v>
      </c>
      <c r="G1213" s="4" t="str">
        <f t="shared" ca="1" si="57"/>
        <v/>
      </c>
      <c r="H1213" s="3">
        <f ca="1">IF(F1212="买",B1213/B1212-1,计算结果!B$21*(计算结果!B$22*(B1213/B1212-1)+(1-计算结果!B$22)*(K1213/K1212-1-IF(G1213=1,计算结果!B$16,0))))-IF(AND(计算结果!B$21=0,G1213=1),计算结果!B$16,0)</f>
        <v>2.0831265098117058E-2</v>
      </c>
      <c r="I1213" s="2">
        <f t="shared" ca="1" si="58"/>
        <v>7.5109847202967694</v>
      </c>
      <c r="J1213" s="3">
        <f ca="1">1-I1213/MAX(I$2:I1213)</f>
        <v>0.29621053111881801</v>
      </c>
      <c r="K1213" s="21">
        <v>147.65</v>
      </c>
      <c r="L1213" s="37">
        <v>5.1696999999999997</v>
      </c>
    </row>
    <row r="1214" spans="1:12" hidden="1" x14ac:dyDescent="0.15">
      <c r="A1214" s="1">
        <v>40903</v>
      </c>
      <c r="B1214" s="16">
        <v>6.1898999999999997</v>
      </c>
      <c r="C1214" s="3">
        <f t="shared" si="56"/>
        <v>3.2740651895553086E-3</v>
      </c>
      <c r="D1214" s="3">
        <f>IFERROR(1-B1214/MAX(B$2:B1214),0)</f>
        <v>0.29390627851797779</v>
      </c>
      <c r="E1214" s="3">
        <f ca="1">IFERROR(B1214/AVERAGE(OFFSET(B1214,0,0,-计算结果!B$17,1))-1,B1214/AVERAGE(OFFSET(B1214,0,0,-ROW(),1))-1)</f>
        <v>-0.1773592090274293</v>
      </c>
      <c r="F1214" s="4" t="str">
        <f ca="1">IF(MONTH(A1214)&lt;&gt;MONTH(A1215),IF(OR(AND(E1214&lt;计算结果!B$18,E1214&gt;计算结果!B$19),E1214&lt;计算结果!B$20),"买","卖"),F1213)</f>
        <v>买</v>
      </c>
      <c r="G1214" s="4" t="str">
        <f t="shared" ca="1" si="57"/>
        <v/>
      </c>
      <c r="H1214" s="3">
        <f ca="1">IF(F1213="买",B1214/B1213-1,计算结果!B$21*(计算结果!B$22*(B1214/B1213-1)+(1-计算结果!B$22)*(K1214/K1213-1-IF(G1214=1,计算结果!B$16,0))))-IF(AND(计算结果!B$21=0,G1214=1),计算结果!B$16,0)</f>
        <v>3.2740651895553086E-3</v>
      </c>
      <c r="I1214" s="2">
        <f t="shared" ca="1" si="58"/>
        <v>7.5355761739087752</v>
      </c>
      <c r="J1214" s="3">
        <f ca="1">1-I1214/MAX(I$2:I1214)</f>
        <v>0.29390627851797857</v>
      </c>
      <c r="K1214" s="21">
        <v>147.72</v>
      </c>
      <c r="L1214" s="37">
        <v>5.1898999999999997</v>
      </c>
    </row>
    <row r="1215" spans="1:12" hidden="1" x14ac:dyDescent="0.15">
      <c r="A1215" s="1">
        <v>40904</v>
      </c>
      <c r="B1215" s="16">
        <v>5.9907000000000004</v>
      </c>
      <c r="C1215" s="3">
        <f t="shared" si="56"/>
        <v>-3.2181456889448845E-2</v>
      </c>
      <c r="D1215" s="3">
        <f>IFERROR(1-B1215/MAX(B$2:B1215),0)</f>
        <v>0.31662940317576205</v>
      </c>
      <c r="E1215" s="3">
        <f ca="1">IFERROR(B1215/AVERAGE(OFFSET(B1215,0,0,-计算结果!B$17,1))-1,B1215/AVERAGE(OFFSET(B1215,0,0,-ROW(),1))-1)</f>
        <v>-0.20376596890821608</v>
      </c>
      <c r="F1215" s="4" t="str">
        <f ca="1">IF(MONTH(A1215)&lt;&gt;MONTH(A1216),IF(OR(AND(E1215&lt;计算结果!B$18,E1215&gt;计算结果!B$19),E1215&lt;计算结果!B$20),"买","卖"),F1214)</f>
        <v>买</v>
      </c>
      <c r="G1215" s="4" t="str">
        <f t="shared" ca="1" si="57"/>
        <v/>
      </c>
      <c r="H1215" s="3">
        <f ca="1">IF(F1214="买",B1215/B1214-1,计算结果!B$21*(计算结果!B$22*(B1215/B1214-1)+(1-计算结果!B$22)*(K1215/K1214-1-IF(G1215=1,计算结果!B$16,0))))-IF(AND(计算结果!B$21=0,G1215=1),计算结果!B$16,0)</f>
        <v>-3.2181456889448845E-2</v>
      </c>
      <c r="I1215" s="2">
        <f t="shared" ca="1" si="58"/>
        <v>7.2930703541309718</v>
      </c>
      <c r="J1215" s="3">
        <f ca="1">1-I1215/MAX(I$2:I1215)</f>
        <v>0.31662940317576271</v>
      </c>
      <c r="K1215" s="21">
        <v>147.75</v>
      </c>
      <c r="L1215" s="37">
        <v>4.9907000000000004</v>
      </c>
    </row>
    <row r="1216" spans="1:12" hidden="1" x14ac:dyDescent="0.15">
      <c r="A1216" s="1">
        <v>40905</v>
      </c>
      <c r="B1216" s="16">
        <v>5.9691000000000001</v>
      </c>
      <c r="C1216" s="3">
        <f t="shared" si="56"/>
        <v>-3.605588662426773E-3</v>
      </c>
      <c r="D1216" s="3">
        <f>IFERROR(1-B1216/MAX(B$2:B1216),0)</f>
        <v>0.3190933564519074</v>
      </c>
      <c r="E1216" s="3">
        <f ca="1">IFERROR(B1216/AVERAGE(OFFSET(B1216,0,0,-计算结果!B$17,1))-1,B1216/AVERAGE(OFFSET(B1216,0,0,-ROW(),1))-1)</f>
        <v>-0.20657538470945314</v>
      </c>
      <c r="F1216" s="4" t="str">
        <f ca="1">IF(MONTH(A1216)&lt;&gt;MONTH(A1217),IF(OR(AND(E1216&lt;计算结果!B$18,E1216&gt;计算结果!B$19),E1216&lt;计算结果!B$20),"买","卖"),F1215)</f>
        <v>买</v>
      </c>
      <c r="G1216" s="4" t="str">
        <f t="shared" ca="1" si="57"/>
        <v/>
      </c>
      <c r="H1216" s="3">
        <f ca="1">IF(F1215="买",B1216/B1215-1,计算结果!B$21*(计算结果!B$22*(B1216/B1215-1)+(1-计算结果!B$22)*(K1216/K1215-1-IF(G1216=1,计算结果!B$16,0))))-IF(AND(计算结果!B$21=0,G1216=1),计算结果!B$16,0)</f>
        <v>-3.605588662426773E-3</v>
      </c>
      <c r="I1216" s="2">
        <f t="shared" ca="1" si="58"/>
        <v>7.2667745423478367</v>
      </c>
      <c r="J1216" s="3">
        <f ca="1">1-I1216/MAX(I$2:I1216)</f>
        <v>0.31909335645190795</v>
      </c>
      <c r="K1216" s="21">
        <v>147.93</v>
      </c>
      <c r="L1216" s="37">
        <v>4.9691000000000001</v>
      </c>
    </row>
    <row r="1217" spans="1:12" hidden="1" x14ac:dyDescent="0.15">
      <c r="A1217" s="1">
        <v>40906</v>
      </c>
      <c r="B1217" s="16">
        <v>5.9490999999999996</v>
      </c>
      <c r="C1217" s="3">
        <f t="shared" si="56"/>
        <v>-3.3505888659932648E-3</v>
      </c>
      <c r="D1217" s="3">
        <f>IFERROR(1-B1217/MAX(B$2:B1217),0)</f>
        <v>0.3213747946705604</v>
      </c>
      <c r="E1217" s="3">
        <f ca="1">IFERROR(B1217/AVERAGE(OFFSET(B1217,0,0,-计算结果!B$17,1))-1,B1217/AVERAGE(OFFSET(B1217,0,0,-ROW(),1))-1)</f>
        <v>-0.2091271815439234</v>
      </c>
      <c r="F1217" s="4" t="str">
        <f ca="1">IF(MONTH(A1217)&lt;&gt;MONTH(A1218),IF(OR(AND(E1217&lt;计算结果!B$18,E1217&gt;计算结果!B$19),E1217&lt;计算结果!B$20),"买","卖"),F1216)</f>
        <v>买</v>
      </c>
      <c r="G1217" s="4" t="str">
        <f t="shared" ca="1" si="57"/>
        <v/>
      </c>
      <c r="H1217" s="3">
        <f ca="1">IF(F1216="买",B1217/B1216-1,计算结果!B$21*(计算结果!B$22*(B1217/B1216-1)+(1-计算结果!B$22)*(K1217/K1216-1-IF(G1217=1,计算结果!B$16,0))))-IF(AND(计算结果!B$21=0,G1217=1),计算结果!B$16,0)</f>
        <v>-3.3505888659932648E-3</v>
      </c>
      <c r="I1217" s="2">
        <f t="shared" ca="1" si="58"/>
        <v>7.2424265684745626</v>
      </c>
      <c r="J1217" s="3">
        <f ca="1">1-I1217/MAX(I$2:I1217)</f>
        <v>0.32137479467056107</v>
      </c>
      <c r="K1217" s="21">
        <v>147.94</v>
      </c>
      <c r="L1217" s="37">
        <v>4.9490999999999996</v>
      </c>
    </row>
    <row r="1218" spans="1:12" x14ac:dyDescent="0.15">
      <c r="A1218" s="1">
        <v>40907</v>
      </c>
      <c r="B1218" s="16">
        <v>6.0503999999999998</v>
      </c>
      <c r="C1218" s="3">
        <f t="shared" si="56"/>
        <v>1.7027785715486354E-2</v>
      </c>
      <c r="D1218" s="3">
        <f>IFERROR(1-B1218/MAX(B$2:B1218),0)</f>
        <v>0.30981931009308272</v>
      </c>
      <c r="E1218" s="3">
        <f ca="1">IFERROR(B1218/AVERAGE(OFFSET(B1218,0,0,-计算结果!B$17,1))-1,B1218/AVERAGE(OFFSET(B1218,0,0,-ROW(),1))-1)</f>
        <v>-0.19556931043008574</v>
      </c>
      <c r="F1218" s="4" t="str">
        <f ca="1">IF(MONTH(A1218)&lt;&gt;MONTH(A1219),IF(OR(AND(E1218&lt;计算结果!B$18,E1218&gt;计算结果!B$19),E1218&lt;计算结果!B$20),"买","卖"),F1217)</f>
        <v>卖</v>
      </c>
      <c r="G1218" s="4">
        <f t="shared" ca="1" si="57"/>
        <v>1</v>
      </c>
      <c r="H1218" s="3">
        <f ca="1">IF(F1217="买",B1218/B1217-1,计算结果!B$21*(计算结果!B$22*(B1218/B1217-1)+(1-计算结果!B$22)*(K1218/K1217-1-IF(G1218=1,计算结果!B$16,0))))-IF(AND(计算结果!B$21=0,G1218=1),计算结果!B$16,0)</f>
        <v>1.7027785715486354E-2</v>
      </c>
      <c r="I1218" s="2">
        <f t="shared" ca="1" si="58"/>
        <v>7.3657490561426924</v>
      </c>
      <c r="J1218" s="3">
        <f ca="1">1-I1218/MAX(I$2:I1218)</f>
        <v>0.3098193100930835</v>
      </c>
      <c r="K1218" s="21">
        <v>148.47</v>
      </c>
      <c r="L1218" s="37">
        <v>5.0503999999999998</v>
      </c>
    </row>
    <row r="1219" spans="1:12" x14ac:dyDescent="0.15">
      <c r="A1219" s="1">
        <v>40912</v>
      </c>
      <c r="B1219" s="16">
        <v>5.8529</v>
      </c>
      <c r="C1219" s="3">
        <f t="shared" si="56"/>
        <v>-3.2642469919344164E-2</v>
      </c>
      <c r="D1219" s="3">
        <f>IFERROR(1-B1219/MAX(B$2:B1219),0)</f>
        <v>0.33234851250228148</v>
      </c>
      <c r="E1219" s="3">
        <f ca="1">IFERROR(B1219/AVERAGE(OFFSET(B1219,0,0,-计算结果!B$17,1))-1,B1219/AVERAGE(OFFSET(B1219,0,0,-ROW(),1))-1)</f>
        <v>-0.2216960363054169</v>
      </c>
      <c r="F1219" s="4" t="str">
        <f ca="1">IF(MONTH(A1219)&lt;&gt;MONTH(A1220),IF(OR(AND(E1219&lt;计算结果!B$18,E1219&gt;计算结果!B$19),E1219&lt;计算结果!B$20),"买","卖"),F1218)</f>
        <v>卖</v>
      </c>
      <c r="G1219" s="4" t="str">
        <f t="shared" ca="1" si="57"/>
        <v/>
      </c>
      <c r="H1219" s="3">
        <f ca="1">IF(F1218="买",B1219/B1218-1,计算结果!B$21*(计算结果!B$22*(B1219/B1218-1)+(1-计算结果!B$22)*(K1219/K1218-1-IF(G1219=1,计算结果!B$16,0))))-IF(AND(计算结果!B$21=0,G1219=1),计算结果!B$16,0)</f>
        <v>-5.3882939314342515E-4</v>
      </c>
      <c r="I1219" s="2">
        <f t="shared" ca="1" si="58"/>
        <v>7.3617801740487243</v>
      </c>
      <c r="J1219" s="3">
        <f ca="1">1-I1219/MAX(I$2:I1219)</f>
        <v>0.31019119973538534</v>
      </c>
      <c r="K1219" s="21">
        <v>148.38999999999999</v>
      </c>
      <c r="L1219" s="37">
        <v>4.8529</v>
      </c>
    </row>
    <row r="1220" spans="1:12" x14ac:dyDescent="0.15">
      <c r="A1220" s="1">
        <v>40913</v>
      </c>
      <c r="B1220" s="16">
        <v>5.5303000000000004</v>
      </c>
      <c r="C1220" s="3">
        <f t="shared" ref="C1220:C1283" si="59">IFERROR(B1220/B1219-1,0)</f>
        <v>-5.5117975704351618E-2</v>
      </c>
      <c r="D1220" s="3">
        <f>IFERROR(1-B1220/MAX(B$2:B1220),0)</f>
        <v>0.36914811096915501</v>
      </c>
      <c r="E1220" s="3">
        <f ca="1">IFERROR(B1220/AVERAGE(OFFSET(B1220,0,0,-计算结果!B$17,1))-1,B1220/AVERAGE(OFFSET(B1220,0,0,-ROW(),1))-1)</f>
        <v>-0.26431210039695774</v>
      </c>
      <c r="F1220" s="4" t="str">
        <f ca="1">IF(MONTH(A1220)&lt;&gt;MONTH(A1221),IF(OR(AND(E1220&lt;计算结果!B$18,E1220&gt;计算结果!B$19),E1220&lt;计算结果!B$20),"买","卖"),F1219)</f>
        <v>卖</v>
      </c>
      <c r="G1220" s="4" t="str">
        <f t="shared" ca="1" si="57"/>
        <v/>
      </c>
      <c r="H1220" s="3">
        <f ca="1">IF(F1219="买",B1220/B1219-1,计算结果!B$21*(计算结果!B$22*(B1220/B1219-1)+(1-计算结果!B$22)*(K1220/K1219-1-IF(G1220=1,计算结果!B$16,0))))-IF(AND(计算结果!B$21=0,G1220=1),计算结果!B$16,0)</f>
        <v>-6.0650987263277667E-4</v>
      </c>
      <c r="I1220" s="2">
        <f t="shared" ca="1" si="58"/>
        <v>7.3573151816930116</v>
      </c>
      <c r="J1220" s="3">
        <f ca="1">1-I1220/MAX(I$2:I1220)</f>
        <v>0.31060957558297475</v>
      </c>
      <c r="K1220" s="21">
        <v>148.30000000000001</v>
      </c>
      <c r="L1220" s="37">
        <v>4.5303000000000004</v>
      </c>
    </row>
    <row r="1221" spans="1:12" x14ac:dyDescent="0.15">
      <c r="A1221" s="1">
        <v>40914</v>
      </c>
      <c r="B1221" s="16">
        <v>5.6555</v>
      </c>
      <c r="C1221" s="3">
        <f t="shared" si="59"/>
        <v>2.2638916514474694E-2</v>
      </c>
      <c r="D1221" s="3">
        <f>IFERROR(1-B1221/MAX(B$2:B1221),0)</f>
        <v>0.35486630772038696</v>
      </c>
      <c r="E1221" s="3">
        <f ca="1">IFERROR(B1221/AVERAGE(OFFSET(B1221,0,0,-计算结果!B$17,1))-1,B1221/AVERAGE(OFFSET(B1221,0,0,-ROW(),1))-1)</f>
        <v>-0.24749809137621437</v>
      </c>
      <c r="F1221" s="4" t="str">
        <f ca="1">IF(MONTH(A1221)&lt;&gt;MONTH(A1222),IF(OR(AND(E1221&lt;计算结果!B$18,E1221&gt;计算结果!B$19),E1221&lt;计算结果!B$20),"买","卖"),F1220)</f>
        <v>卖</v>
      </c>
      <c r="G1221" s="4" t="str">
        <f t="shared" ca="1" si="57"/>
        <v/>
      </c>
      <c r="H1221" s="3">
        <f ca="1">IF(F1220="买",B1221/B1220-1,计算结果!B$21*(计算结果!B$22*(B1221/B1220-1)+(1-计算结果!B$22)*(K1221/K1220-1-IF(G1221=1,计算结果!B$16,0))))-IF(AND(计算结果!B$21=0,G1221=1),计算结果!B$16,0)</f>
        <v>6.7430883344599124E-5</v>
      </c>
      <c r="I1221" s="2">
        <f t="shared" ca="1" si="58"/>
        <v>7.357811291954758</v>
      </c>
      <c r="J1221" s="3">
        <f ca="1">1-I1221/MAX(I$2:I1221)</f>
        <v>0.31056308937768706</v>
      </c>
      <c r="K1221" s="21">
        <v>148.31</v>
      </c>
      <c r="L1221" s="37">
        <v>4.6555</v>
      </c>
    </row>
    <row r="1222" spans="1:12" x14ac:dyDescent="0.15">
      <c r="A1222" s="1">
        <v>40917</v>
      </c>
      <c r="B1222" s="16">
        <v>5.9549000000000003</v>
      </c>
      <c r="C1222" s="3">
        <f t="shared" si="59"/>
        <v>5.2939616302714265E-2</v>
      </c>
      <c r="D1222" s="3">
        <f>IFERROR(1-B1222/MAX(B$2:B1222),0)</f>
        <v>0.32071317758715101</v>
      </c>
      <c r="E1222" s="3">
        <f ca="1">IFERROR(B1222/AVERAGE(OFFSET(B1222,0,0,-计算结果!B$17,1))-1,B1222/AVERAGE(OFFSET(B1222,0,0,-ROW(),1))-1)</f>
        <v>-0.20758450737996037</v>
      </c>
      <c r="F1222" s="4" t="str">
        <f ca="1">IF(MONTH(A1222)&lt;&gt;MONTH(A1223),IF(OR(AND(E1222&lt;计算结果!B$18,E1222&gt;计算结果!B$19),E1222&lt;计算结果!B$20),"买","卖"),F1221)</f>
        <v>卖</v>
      </c>
      <c r="G1222" s="4" t="str">
        <f t="shared" ca="1" si="57"/>
        <v/>
      </c>
      <c r="H1222" s="3">
        <f ca="1">IF(F1221="买",B1222/B1221-1,计算结果!B$21*(计算结果!B$22*(B1222/B1221-1)+(1-计算结果!B$22)*(K1222/K1221-1-IF(G1222=1,计算结果!B$16,0))))-IF(AND(计算结果!B$21=0,G1222=1),计算结果!B$16,0)</f>
        <v>4.0455802036287736E-4</v>
      </c>
      <c r="I1222" s="2">
        <f t="shared" ca="1" si="58"/>
        <v>7.360787953525235</v>
      </c>
      <c r="J1222" s="3">
        <f ca="1">1-I1222/MAX(I$2:I1222)</f>
        <v>0.31028417214596049</v>
      </c>
      <c r="K1222" s="21">
        <v>148.37</v>
      </c>
      <c r="L1222" s="37">
        <v>4.9549000000000003</v>
      </c>
    </row>
    <row r="1223" spans="1:12" x14ac:dyDescent="0.15">
      <c r="A1223" s="1">
        <v>40918</v>
      </c>
      <c r="B1223" s="16">
        <v>6.1623999999999999</v>
      </c>
      <c r="C1223" s="3">
        <f t="shared" si="59"/>
        <v>3.4845253488723582E-2</v>
      </c>
      <c r="D1223" s="3">
        <f>IFERROR(1-B1223/MAX(B$2:B1223),0)</f>
        <v>0.29704325606862569</v>
      </c>
      <c r="E1223" s="3">
        <f ca="1">IFERROR(B1223/AVERAGE(OFFSET(B1223,0,0,-计算结果!B$17,1))-1,B1223/AVERAGE(OFFSET(B1223,0,0,-ROW(),1))-1)</f>
        <v>-0.17989227610739</v>
      </c>
      <c r="F1223" s="4" t="str">
        <f ca="1">IF(MONTH(A1223)&lt;&gt;MONTH(A1224),IF(OR(AND(E1223&lt;计算结果!B$18,E1223&gt;计算结果!B$19),E1223&lt;计算结果!B$20),"买","卖"),F1222)</f>
        <v>卖</v>
      </c>
      <c r="G1223" s="4" t="str">
        <f t="shared" ca="1" si="57"/>
        <v/>
      </c>
      <c r="H1223" s="3">
        <f ca="1">IF(F1222="买",B1223/B1222-1,计算结果!B$21*(计算结果!B$22*(B1223/B1222-1)+(1-计算结果!B$22)*(K1223/K1222-1-IF(G1223=1,计算结果!B$16,0))))-IF(AND(计算结果!B$21=0,G1223=1),计算结果!B$16,0)</f>
        <v>6.739906989272626E-5</v>
      </c>
      <c r="I1223" s="2">
        <f t="shared" ca="1" si="58"/>
        <v>7.3612840637869805</v>
      </c>
      <c r="J1223" s="3">
        <f ca="1">1-I1223/MAX(I$2:I1223)</f>
        <v>0.3102376859406728</v>
      </c>
      <c r="K1223" s="21">
        <v>148.38</v>
      </c>
      <c r="L1223" s="37">
        <v>5.1623999999999999</v>
      </c>
    </row>
    <row r="1224" spans="1:12" x14ac:dyDescent="0.15">
      <c r="A1224" s="1">
        <v>40919</v>
      </c>
      <c r="B1224" s="16">
        <v>6.2481999999999998</v>
      </c>
      <c r="C1224" s="3">
        <f t="shared" si="59"/>
        <v>1.3923146825912003E-2</v>
      </c>
      <c r="D1224" s="3">
        <f>IFERROR(1-B1224/MAX(B$2:B1224),0)</f>
        <v>0.28725588611060426</v>
      </c>
      <c r="E1224" s="3">
        <f ca="1">IFERROR(B1224/AVERAGE(OFFSET(B1224,0,0,-计算结果!B$17,1))-1,B1224/AVERAGE(OFFSET(B1224,0,0,-ROW(),1))-1)</f>
        <v>-0.16842018299927852</v>
      </c>
      <c r="F1224" s="4" t="str">
        <f ca="1">IF(MONTH(A1224)&lt;&gt;MONTH(A1225),IF(OR(AND(E1224&lt;计算结果!B$18,E1224&gt;计算结果!B$19),E1224&lt;计算结果!B$20),"买","卖"),F1223)</f>
        <v>卖</v>
      </c>
      <c r="G1224" s="4" t="str">
        <f t="shared" ca="1" si="57"/>
        <v/>
      </c>
      <c r="H1224" s="3">
        <f ca="1">IF(F1223="买",B1224/B1223-1,计算结果!B$21*(计算结果!B$22*(B1224/B1223-1)+(1-计算结果!B$22)*(K1224/K1223-1-IF(G1224=1,计算结果!B$16,0))))-IF(AND(计算结果!B$21=0,G1224=1),计算结果!B$16,0)</f>
        <v>2.021835826930829E-4</v>
      </c>
      <c r="I1224" s="2">
        <f t="shared" ca="1" si="58"/>
        <v>7.3627723945722181</v>
      </c>
      <c r="J1224" s="3">
        <f ca="1">1-I1224/MAX(I$2:I1224)</f>
        <v>0.31009822732480974</v>
      </c>
      <c r="K1224" s="21">
        <v>148.41</v>
      </c>
      <c r="L1224" s="37">
        <v>5.2481999999999998</v>
      </c>
    </row>
    <row r="1225" spans="1:12" x14ac:dyDescent="0.15">
      <c r="A1225" s="1">
        <v>40920</v>
      </c>
      <c r="B1225" s="16">
        <v>6.1490999999999998</v>
      </c>
      <c r="C1225" s="3">
        <f t="shared" si="59"/>
        <v>-1.5860567843538953E-2</v>
      </c>
      <c r="D1225" s="3">
        <f>IFERROR(1-B1225/MAX(B$2:B1225),0)</f>
        <v>0.29856041248402998</v>
      </c>
      <c r="E1225" s="3">
        <f ca="1">IFERROR(B1225/AVERAGE(OFFSET(B1225,0,0,-计算结果!B$17,1))-1,B1225/AVERAGE(OFFSET(B1225,0,0,-ROW(),1))-1)</f>
        <v>-0.18156230950237584</v>
      </c>
      <c r="F1225" s="4" t="str">
        <f ca="1">IF(MONTH(A1225)&lt;&gt;MONTH(A1226),IF(OR(AND(E1225&lt;计算结果!B$18,E1225&gt;计算结果!B$19),E1225&lt;计算结果!B$20),"买","卖"),F1224)</f>
        <v>卖</v>
      </c>
      <c r="G1225" s="4" t="str">
        <f t="shared" ca="1" si="57"/>
        <v/>
      </c>
      <c r="H1225" s="3">
        <f ca="1">IF(F1224="买",B1225/B1224-1,计算结果!B$21*(计算结果!B$22*(B1225/B1224-1)+(1-计算结果!B$22)*(K1225/K1224-1-IF(G1225=1,计算结果!B$16,0))))-IF(AND(计算结果!B$21=0,G1225=1),计算结果!B$16,0)</f>
        <v>6.7380904251734819E-4</v>
      </c>
      <c r="I1225" s="2">
        <f t="shared" ca="1" si="58"/>
        <v>7.3677334971896782</v>
      </c>
      <c r="J1225" s="3">
        <f ca="1">1-I1225/MAX(I$2:I1225)</f>
        <v>0.30963336527193241</v>
      </c>
      <c r="K1225" s="21">
        <v>148.51</v>
      </c>
      <c r="L1225" s="37">
        <v>5.1490999999999998</v>
      </c>
    </row>
    <row r="1226" spans="1:12" x14ac:dyDescent="0.15">
      <c r="A1226" s="1">
        <v>40921</v>
      </c>
      <c r="B1226" s="16">
        <v>5.8331999999999997</v>
      </c>
      <c r="C1226" s="3">
        <f t="shared" si="59"/>
        <v>-5.1373371712933658E-2</v>
      </c>
      <c r="D1226" s="3">
        <f>IFERROR(1-B1226/MAX(B$2:B1226),0)</f>
        <v>0.33459572914765479</v>
      </c>
      <c r="E1226" s="3">
        <f ca="1">IFERROR(B1226/AVERAGE(OFFSET(B1226,0,0,-计算结果!B$17,1))-1,B1226/AVERAGE(OFFSET(B1226,0,0,-ROW(),1))-1)</f>
        <v>-0.22341611232923952</v>
      </c>
      <c r="F1226" s="4" t="str">
        <f ca="1">IF(MONTH(A1226)&lt;&gt;MONTH(A1227),IF(OR(AND(E1226&lt;计算结果!B$18,E1226&gt;计算结果!B$19),E1226&lt;计算结果!B$20),"买","卖"),F1225)</f>
        <v>卖</v>
      </c>
      <c r="G1226" s="4" t="str">
        <f t="shared" ca="1" si="57"/>
        <v/>
      </c>
      <c r="H1226" s="3">
        <f ca="1">IF(F1225="买",B1226/B1225-1,计算结果!B$21*(计算结果!B$22*(B1226/B1225-1)+(1-计算结果!B$22)*(K1226/K1225-1-IF(G1226=1,计算结果!B$16,0))))-IF(AND(计算结果!B$21=0,G1226=1),计算结果!B$16,0)</f>
        <v>6.7335532960788314E-5</v>
      </c>
      <c r="I1226" s="2">
        <f t="shared" ca="1" si="58"/>
        <v>7.3682296074514246</v>
      </c>
      <c r="J1226" s="3">
        <f ca="1">1-I1226/MAX(I$2:I1226)</f>
        <v>0.30958687906664462</v>
      </c>
      <c r="K1226" s="21">
        <v>148.52000000000001</v>
      </c>
      <c r="L1226" s="37">
        <v>4.8331999999999997</v>
      </c>
    </row>
    <row r="1227" spans="1:12" x14ac:dyDescent="0.15">
      <c r="A1227" s="1">
        <v>40924</v>
      </c>
      <c r="B1227" s="16">
        <v>5.5945</v>
      </c>
      <c r="C1227" s="3">
        <f t="shared" si="59"/>
        <v>-4.0920935335664765E-2</v>
      </c>
      <c r="D1227" s="3">
        <f>IFERROR(1-B1227/MAX(B$2:B1227),0)</f>
        <v>0.36182469428727881</v>
      </c>
      <c r="E1227" s="3">
        <f ca="1">IFERROR(B1227/AVERAGE(OFFSET(B1227,0,0,-计算结果!B$17,1))-1,B1227/AVERAGE(OFFSET(B1227,0,0,-ROW(),1))-1)</f>
        <v>-0.25495027724156927</v>
      </c>
      <c r="F1227" s="4" t="str">
        <f ca="1">IF(MONTH(A1227)&lt;&gt;MONTH(A1228),IF(OR(AND(E1227&lt;计算结果!B$18,E1227&gt;计算结果!B$19),E1227&lt;计算结果!B$20),"买","卖"),F1226)</f>
        <v>卖</v>
      </c>
      <c r="G1227" s="4" t="str">
        <f t="shared" ca="1" si="57"/>
        <v/>
      </c>
      <c r="H1227" s="3">
        <f ca="1">IF(F1226="买",B1227/B1226-1,计算结果!B$21*(计算结果!B$22*(B1227/B1226-1)+(1-计算结果!B$22)*(K1227/K1226-1-IF(G1227=1,计算结果!B$16,0))))-IF(AND(计算结果!B$21=0,G1227=1),计算结果!B$16,0)</f>
        <v>0</v>
      </c>
      <c r="I1227" s="2">
        <f t="shared" ca="1" si="58"/>
        <v>7.3682296074514246</v>
      </c>
      <c r="J1227" s="3">
        <f ca="1">1-I1227/MAX(I$2:I1227)</f>
        <v>0.30958687906664462</v>
      </c>
      <c r="K1227" s="21">
        <v>148.52000000000001</v>
      </c>
      <c r="L1227" s="37">
        <v>4.5945</v>
      </c>
    </row>
    <row r="1228" spans="1:12" x14ac:dyDescent="0.15">
      <c r="A1228" s="1">
        <v>40925</v>
      </c>
      <c r="B1228" s="16">
        <v>5.9560000000000004</v>
      </c>
      <c r="C1228" s="3">
        <f t="shared" si="59"/>
        <v>6.4617034587541422E-2</v>
      </c>
      <c r="D1228" s="3">
        <f>IFERROR(1-B1228/MAX(B$2:B1228),0)</f>
        <v>0.32058769848512503</v>
      </c>
      <c r="E1228" s="3">
        <f ca="1">IFERROR(B1228/AVERAGE(OFFSET(B1228,0,0,-计算结果!B$17,1))-1,B1228/AVERAGE(OFFSET(B1228,0,0,-ROW(),1))-1)</f>
        <v>-0.20673768827166861</v>
      </c>
      <c r="F1228" s="4" t="str">
        <f ca="1">IF(MONTH(A1228)&lt;&gt;MONTH(A1229),IF(OR(AND(E1228&lt;计算结果!B$18,E1228&gt;计算结果!B$19),E1228&lt;计算结果!B$20),"买","卖"),F1227)</f>
        <v>卖</v>
      </c>
      <c r="G1228" s="4" t="str">
        <f t="shared" ca="1" si="57"/>
        <v/>
      </c>
      <c r="H1228" s="3">
        <f ca="1">IF(F1227="买",B1228/B1227-1,计算结果!B$21*(计算结果!B$22*(B1228/B1227-1)+(1-计算结果!B$22)*(K1228/K1227-1-IF(G1228=1,计算结果!B$16,0))))-IF(AND(计算结果!B$21=0,G1228=1),计算结果!B$16,0)</f>
        <v>-6.7330999192205532E-5</v>
      </c>
      <c r="I1228" s="2">
        <f t="shared" ca="1" si="58"/>
        <v>7.3677334971896773</v>
      </c>
      <c r="J1228" s="3">
        <f ca="1">1-I1228/MAX(I$2:I1228)</f>
        <v>0.30963336527193241</v>
      </c>
      <c r="K1228" s="21">
        <v>148.51</v>
      </c>
      <c r="L1228" s="37">
        <v>4.9560000000000004</v>
      </c>
    </row>
    <row r="1229" spans="1:12" x14ac:dyDescent="0.15">
      <c r="A1229" s="1">
        <v>40926</v>
      </c>
      <c r="B1229" s="16">
        <v>5.7526000000000002</v>
      </c>
      <c r="C1229" s="3">
        <f t="shared" si="59"/>
        <v>-3.4150436534587048E-2</v>
      </c>
      <c r="D1229" s="3">
        <f>IFERROR(1-B1229/MAX(B$2:B1229),0)</f>
        <v>0.34378992516882645</v>
      </c>
      <c r="E1229" s="3">
        <f ca="1">IFERROR(B1229/AVERAGE(OFFSET(B1229,0,0,-计算结果!B$17,1))-1,B1229/AVERAGE(OFFSET(B1229,0,0,-ROW(),1))-1)</f>
        <v>-0.23365836038328724</v>
      </c>
      <c r="F1229" s="4" t="str">
        <f ca="1">IF(MONTH(A1229)&lt;&gt;MONTH(A1230),IF(OR(AND(E1229&lt;计算结果!B$18,E1229&gt;计算结果!B$19),E1229&lt;计算结果!B$20),"买","卖"),F1228)</f>
        <v>卖</v>
      </c>
      <c r="G1229" s="4" t="str">
        <f t="shared" ca="1" si="57"/>
        <v/>
      </c>
      <c r="H1229" s="3">
        <f ca="1">IF(F1228="买",B1229/B1228-1,计算结果!B$21*(计算结果!B$22*(B1229/B1228-1)+(1-计算结果!B$22)*(K1229/K1228-1-IF(G1229=1,计算结果!B$16,0))))-IF(AND(计算结果!B$21=0,G1229=1),计算结果!B$16,0)</f>
        <v>-1.3467106592135458E-4</v>
      </c>
      <c r="I1229" s="2">
        <f t="shared" ca="1" si="58"/>
        <v>7.3667412766661862</v>
      </c>
      <c r="J1229" s="3">
        <f ca="1">1-I1229/MAX(I$2:I1229)</f>
        <v>0.3097263376825079</v>
      </c>
      <c r="K1229" s="21">
        <v>148.49</v>
      </c>
      <c r="L1229" s="37">
        <v>4.7526000000000002</v>
      </c>
    </row>
    <row r="1230" spans="1:12" x14ac:dyDescent="0.15">
      <c r="A1230" s="1">
        <v>40927</v>
      </c>
      <c r="B1230" s="16">
        <v>5.8701999999999996</v>
      </c>
      <c r="C1230" s="3">
        <f t="shared" si="59"/>
        <v>2.0442930153321992E-2</v>
      </c>
      <c r="D1230" s="3">
        <f>IFERROR(1-B1230/MAX(B$2:B1230),0)</f>
        <v>0.33037506844314668</v>
      </c>
      <c r="E1230" s="3">
        <f ca="1">IFERROR(B1230/AVERAGE(OFFSET(B1230,0,0,-计算结果!B$17,1))-1,B1230/AVERAGE(OFFSET(B1230,0,0,-ROW(),1))-1)</f>
        <v>-0.21779252373513447</v>
      </c>
      <c r="F1230" s="4" t="str">
        <f ca="1">IF(MONTH(A1230)&lt;&gt;MONTH(A1231),IF(OR(AND(E1230&lt;计算结果!B$18,E1230&gt;计算结果!B$19),E1230&lt;计算结果!B$20),"买","卖"),F1229)</f>
        <v>卖</v>
      </c>
      <c r="G1230" s="4" t="str">
        <f t="shared" ca="1" si="57"/>
        <v/>
      </c>
      <c r="H1230" s="3">
        <f ca="1">IF(F1229="买",B1230/B1229-1,计算结果!B$21*(计算结果!B$22*(B1230/B1229-1)+(1-计算结果!B$22)*(K1230/K1229-1-IF(G1230=1,计算结果!B$16,0))))-IF(AND(计算结果!B$21=0,G1230=1),计算结果!B$16,0)</f>
        <v>4.0406761398070756E-4</v>
      </c>
      <c r="I1230" s="2">
        <f t="shared" ca="1" si="58"/>
        <v>7.3697179382366622</v>
      </c>
      <c r="J1230" s="3">
        <f ca="1">1-I1230/MAX(I$2:I1230)</f>
        <v>0.30944742045078144</v>
      </c>
      <c r="K1230" s="21">
        <v>148.55000000000001</v>
      </c>
      <c r="L1230" s="37">
        <v>4.8701999999999996</v>
      </c>
    </row>
    <row r="1231" spans="1:12" x14ac:dyDescent="0.15">
      <c r="A1231" s="1">
        <v>40928</v>
      </c>
      <c r="B1231" s="16">
        <v>5.93</v>
      </c>
      <c r="C1231" s="3">
        <f t="shared" si="59"/>
        <v>1.0187046437940772E-2</v>
      </c>
      <c r="D1231" s="3">
        <f>IFERROR(1-B1231/MAX(B$2:B1231),0)</f>
        <v>0.32355356816937408</v>
      </c>
      <c r="E1231" s="3">
        <f ca="1">IFERROR(B1231/AVERAGE(OFFSET(B1231,0,0,-计算结果!B$17,1))-1,B1231/AVERAGE(OFFSET(B1231,0,0,-ROW(),1))-1)</f>
        <v>-0.20961580298438587</v>
      </c>
      <c r="F1231" s="4" t="str">
        <f ca="1">IF(MONTH(A1231)&lt;&gt;MONTH(A1232),IF(OR(AND(E1231&lt;计算结果!B$18,E1231&gt;计算结果!B$19),E1231&lt;计算结果!B$20),"买","卖"),F1230)</f>
        <v>卖</v>
      </c>
      <c r="G1231" s="4" t="str">
        <f t="shared" ca="1" si="57"/>
        <v/>
      </c>
      <c r="H1231" s="3">
        <f ca="1">IF(F1230="买",B1231/B1230-1,计算结果!B$21*(计算结果!B$22*(B1231/B1230-1)+(1-计算结果!B$22)*(K1231/K1230-1-IF(G1231=1,计算结果!B$16,0))))-IF(AND(计算结果!B$21=0,G1231=1),计算结果!B$16,0)</f>
        <v>1.1443958263210874E-3</v>
      </c>
      <c r="I1231" s="2">
        <f t="shared" ca="1" si="58"/>
        <v>7.3781518126863439</v>
      </c>
      <c r="J1231" s="3">
        <f ca="1">1-I1231/MAX(I$2:I1231)</f>
        <v>0.30865715496089008</v>
      </c>
      <c r="K1231" s="21">
        <v>148.72</v>
      </c>
      <c r="L1231" s="37">
        <v>4.93</v>
      </c>
    </row>
    <row r="1232" spans="1:12" x14ac:dyDescent="0.15">
      <c r="A1232" s="1">
        <v>40938</v>
      </c>
      <c r="B1232" s="16">
        <v>5.9240000000000004</v>
      </c>
      <c r="C1232" s="3">
        <f t="shared" si="59"/>
        <v>-1.0118043844855595E-3</v>
      </c>
      <c r="D1232" s="3">
        <f>IFERROR(1-B1232/MAX(B$2:B1232),0)</f>
        <v>0.32423799963496991</v>
      </c>
      <c r="E1232" s="3">
        <f ca="1">IFERROR(B1232/AVERAGE(OFFSET(B1232,0,0,-计算结果!B$17,1))-1,B1232/AVERAGE(OFFSET(B1232,0,0,-ROW(),1))-1)</f>
        <v>-0.21022537620307014</v>
      </c>
      <c r="F1232" s="4" t="str">
        <f ca="1">IF(MONTH(A1232)&lt;&gt;MONTH(A1233),IF(OR(AND(E1232&lt;计算结果!B$18,E1232&gt;计算结果!B$19),E1232&lt;计算结果!B$20),"买","卖"),F1231)</f>
        <v>卖</v>
      </c>
      <c r="G1232" s="4" t="str">
        <f t="shared" ca="1" si="57"/>
        <v/>
      </c>
      <c r="H1232" s="3">
        <f ca="1">IF(F1231="买",B1232/B1231-1,计算结果!B$21*(计算结果!B$22*(B1232/B1231-1)+(1-计算结果!B$22)*(K1232/K1231-1-IF(G1232=1,计算结果!B$16,0))))-IF(AND(计算结果!B$21=0,G1232=1),计算结果!B$16,0)</f>
        <v>1.1430876815490265E-3</v>
      </c>
      <c r="I1232" s="2">
        <f t="shared" ca="1" si="58"/>
        <v>7.3865856871360247</v>
      </c>
      <c r="J1232" s="3">
        <f ca="1">1-I1232/MAX(I$2:I1232)</f>
        <v>0.30786688947099872</v>
      </c>
      <c r="K1232" s="21">
        <v>148.88999999999999</v>
      </c>
      <c r="L1232" s="37">
        <v>4.9240000000000004</v>
      </c>
    </row>
    <row r="1233" spans="1:12" x14ac:dyDescent="0.15">
      <c r="A1233" s="1">
        <v>40939</v>
      </c>
      <c r="B1233" s="16">
        <v>5.8878000000000004</v>
      </c>
      <c r="C1233" s="3">
        <f t="shared" si="59"/>
        <v>-6.1107359891965363E-3</v>
      </c>
      <c r="D1233" s="3">
        <f>IFERROR(1-B1233/MAX(B$2:B1233),0)</f>
        <v>0.32836740281073196</v>
      </c>
      <c r="E1233" s="3">
        <f ca="1">IFERROR(B1233/AVERAGE(OFFSET(B1233,0,0,-计算结果!B$17,1))-1,B1233/AVERAGE(OFFSET(B1233,0,0,-ROW(),1))-1)</f>
        <v>-0.21483518787505085</v>
      </c>
      <c r="F1233" s="4" t="str">
        <f ca="1">IF(MONTH(A1233)&lt;&gt;MONTH(A1234),IF(OR(AND(E1233&lt;计算结果!B$18,E1233&gt;计算结果!B$19),E1233&lt;计算结果!B$20),"买","卖"),F1232)</f>
        <v>卖</v>
      </c>
      <c r="G1233" s="4" t="str">
        <f t="shared" ca="1" si="57"/>
        <v/>
      </c>
      <c r="H1233" s="3">
        <f ca="1">IF(F1232="买",B1233/B1232-1,计算结果!B$21*(计算结果!B$22*(B1233/B1232-1)+(1-计算结果!B$22)*(K1233/K1232-1-IF(G1233=1,计算结果!B$16,0))))-IF(AND(计算结果!B$21=0,G1233=1),计算结果!B$16,0)</f>
        <v>6.716367788306421E-5</v>
      </c>
      <c r="I1233" s="2">
        <f t="shared" ca="1" si="58"/>
        <v>7.3870817973977712</v>
      </c>
      <c r="J1233" s="3">
        <f ca="1">1-I1233/MAX(I$2:I1233)</f>
        <v>0.30782040326571103</v>
      </c>
      <c r="K1233" s="21">
        <v>148.9</v>
      </c>
      <c r="L1233" s="37">
        <v>4.8878000000000004</v>
      </c>
    </row>
    <row r="1234" spans="1:12" x14ac:dyDescent="0.15">
      <c r="A1234" s="1">
        <v>40940</v>
      </c>
      <c r="B1234" s="16">
        <v>5.8967000000000001</v>
      </c>
      <c r="C1234" s="3">
        <f t="shared" si="59"/>
        <v>1.5116002581609944E-3</v>
      </c>
      <c r="D1234" s="3">
        <f>IFERROR(1-B1234/MAX(B$2:B1234),0)</f>
        <v>0.32735216280343138</v>
      </c>
      <c r="E1234" s="3">
        <f ca="1">IFERROR(B1234/AVERAGE(OFFSET(B1234,0,0,-计算结果!B$17,1))-1,B1234/AVERAGE(OFFSET(B1234,0,0,-ROW(),1))-1)</f>
        <v>-0.21343167135709962</v>
      </c>
      <c r="F1234" s="4" t="str">
        <f ca="1">IF(MONTH(A1234)&lt;&gt;MONTH(A1235),IF(OR(AND(E1234&lt;计算结果!B$18,E1234&gt;计算结果!B$19),E1234&lt;计算结果!B$20),"买","卖"),F1233)</f>
        <v>卖</v>
      </c>
      <c r="G1234" s="4" t="str">
        <f t="shared" ca="1" si="57"/>
        <v/>
      </c>
      <c r="H1234" s="3">
        <f ca="1">IF(F1233="买",B1234/B1233-1,计算结果!B$21*(计算结果!B$22*(B1234/B1233-1)+(1-计算结果!B$22)*(K1234/K1233-1-IF(G1234=1,计算结果!B$16,0))))-IF(AND(计算结果!B$21=0,G1234=1),计算结果!B$16,0)</f>
        <v>1.3431833445243235E-4</v>
      </c>
      <c r="I1234" s="2">
        <f t="shared" ca="1" si="58"/>
        <v>7.3880740179212614</v>
      </c>
      <c r="J1234" s="3">
        <f ca="1">1-I1234/MAX(I$2:I1234)</f>
        <v>0.30772743085513565</v>
      </c>
      <c r="K1234" s="21">
        <v>148.91999999999999</v>
      </c>
      <c r="L1234" s="37">
        <v>4.8967000000000001</v>
      </c>
    </row>
    <row r="1235" spans="1:12" x14ac:dyDescent="0.15">
      <c r="A1235" s="1">
        <v>40941</v>
      </c>
      <c r="B1235" s="16">
        <v>6.0503999999999998</v>
      </c>
      <c r="C1235" s="3">
        <f t="shared" si="59"/>
        <v>2.6065426424949578E-2</v>
      </c>
      <c r="D1235" s="3">
        <f>IFERROR(1-B1235/MAX(B$2:B1235),0)</f>
        <v>0.30981931009308272</v>
      </c>
      <c r="E1235" s="3">
        <f ca="1">IFERROR(B1235/AVERAGE(OFFSET(B1235,0,0,-计算结果!B$17,1))-1,B1235/AVERAGE(OFFSET(B1235,0,0,-ROW(),1))-1)</f>
        <v>-0.19277936375453852</v>
      </c>
      <c r="F1235" s="4" t="str">
        <f ca="1">IF(MONTH(A1235)&lt;&gt;MONTH(A1236),IF(OR(AND(E1235&lt;计算结果!B$18,E1235&gt;计算结果!B$19),E1235&lt;计算结果!B$20),"买","卖"),F1234)</f>
        <v>卖</v>
      </c>
      <c r="G1235" s="4" t="str">
        <f t="shared" ca="1" si="57"/>
        <v/>
      </c>
      <c r="H1235" s="3">
        <f ca="1">IF(F1234="买",B1235/B1234-1,计算结果!B$21*(计算结果!B$22*(B1235/B1234-1)+(1-计算结果!B$22)*(K1235/K1234-1-IF(G1235=1,计算结果!B$16,0))))-IF(AND(计算结果!B$21=0,G1235=1),计算结果!B$16,0)</f>
        <v>-4.0290088638172961E-4</v>
      </c>
      <c r="I1235" s="2">
        <f t="shared" ca="1" si="58"/>
        <v>7.3850973563507871</v>
      </c>
      <c r="J1235" s="3">
        <f ca="1">1-I1235/MAX(I$2:I1235)</f>
        <v>0.30800634808686189</v>
      </c>
      <c r="K1235" s="21">
        <v>148.86000000000001</v>
      </c>
      <c r="L1235" s="37">
        <v>5.0503999999999998</v>
      </c>
    </row>
    <row r="1236" spans="1:12" x14ac:dyDescent="0.15">
      <c r="A1236" s="1">
        <v>40942</v>
      </c>
      <c r="B1236" s="16">
        <v>6.1802999999999999</v>
      </c>
      <c r="C1236" s="3">
        <f t="shared" si="59"/>
        <v>2.1469654898849777E-2</v>
      </c>
      <c r="D1236" s="3">
        <f>IFERROR(1-B1236/MAX(B$2:B1236),0)</f>
        <v>0.29500136886293127</v>
      </c>
      <c r="E1236" s="3">
        <f ca="1">IFERROR(B1236/AVERAGE(OFFSET(B1236,0,0,-计算结果!B$17,1))-1,B1236/AVERAGE(OFFSET(B1236,0,0,-ROW(),1))-1)</f>
        <v>-0.17527810772136254</v>
      </c>
      <c r="F1236" s="4" t="str">
        <f ca="1">IF(MONTH(A1236)&lt;&gt;MONTH(A1237),IF(OR(AND(E1236&lt;计算结果!B$18,E1236&gt;计算结果!B$19),E1236&lt;计算结果!B$20),"买","卖"),F1235)</f>
        <v>卖</v>
      </c>
      <c r="G1236" s="4" t="str">
        <f t="shared" ca="1" si="57"/>
        <v/>
      </c>
      <c r="H1236" s="3">
        <f ca="1">IF(F1235="买",B1236/B1235-1,计算结果!B$21*(计算结果!B$22*(B1236/B1235-1)+(1-计算结果!B$22)*(K1236/K1235-1-IF(G1236=1,计算结果!B$16,0))))-IF(AND(计算结果!B$21=0,G1236=1),计算结果!B$16,0)</f>
        <v>4.7024049442434546E-4</v>
      </c>
      <c r="I1236" s="2">
        <f t="shared" ca="1" si="58"/>
        <v>7.3885701281830096</v>
      </c>
      <c r="J1236" s="3">
        <f ca="1">1-I1236/MAX(I$2:I1236)</f>
        <v>0.30768094464984774</v>
      </c>
      <c r="K1236" s="21">
        <v>148.93</v>
      </c>
      <c r="L1236" s="37">
        <v>5.1802999999999999</v>
      </c>
    </row>
    <row r="1237" spans="1:12" x14ac:dyDescent="0.15">
      <c r="A1237" s="1">
        <v>40945</v>
      </c>
      <c r="B1237" s="16">
        <v>6.3109999999999999</v>
      </c>
      <c r="C1237" s="3">
        <f t="shared" si="59"/>
        <v>2.1147840719706101E-2</v>
      </c>
      <c r="D1237" s="3">
        <f>IFERROR(1-B1237/MAX(B$2:B1237),0)</f>
        <v>0.28009217010403364</v>
      </c>
      <c r="E1237" s="3">
        <f ca="1">IFERROR(B1237/AVERAGE(OFFSET(B1237,0,0,-计算结果!B$17,1))-1,B1237/AVERAGE(OFFSET(B1237,0,0,-ROW(),1))-1)</f>
        <v>-0.15774581527241383</v>
      </c>
      <c r="F1237" s="4" t="str">
        <f ca="1">IF(MONTH(A1237)&lt;&gt;MONTH(A1238),IF(OR(AND(E1237&lt;计算结果!B$18,E1237&gt;计算结果!B$19),E1237&lt;计算结果!B$20),"买","卖"),F1236)</f>
        <v>卖</v>
      </c>
      <c r="G1237" s="4" t="str">
        <f t="shared" ca="1" si="57"/>
        <v/>
      </c>
      <c r="H1237" s="3">
        <f ca="1">IF(F1236="买",B1237/B1236-1,计算结果!B$21*(计算结果!B$22*(B1237/B1236-1)+(1-计算结果!B$22)*(K1237/K1236-1-IF(G1237=1,计算结果!B$16,0))))-IF(AND(计算结果!B$21=0,G1237=1),计算结果!B$16,0)</f>
        <v>1.3429127778130656E-4</v>
      </c>
      <c r="I1237" s="2">
        <f t="shared" ca="1" si="58"/>
        <v>7.3895623487064999</v>
      </c>
      <c r="J1237" s="3">
        <f ca="1">1-I1237/MAX(I$2:I1237)</f>
        <v>0.30758797223927248</v>
      </c>
      <c r="K1237" s="21">
        <v>148.94999999999999</v>
      </c>
      <c r="L1237" s="37">
        <v>5.3109999999999999</v>
      </c>
    </row>
    <row r="1238" spans="1:12" x14ac:dyDescent="0.15">
      <c r="A1238" s="1">
        <v>40946</v>
      </c>
      <c r="B1238" s="16">
        <v>6.2024999999999997</v>
      </c>
      <c r="C1238" s="3">
        <f t="shared" si="59"/>
        <v>-1.7192204088100183E-2</v>
      </c>
      <c r="D1238" s="3">
        <f>IFERROR(1-B1238/MAX(B$2:B1238),0)</f>
        <v>0.2924689724402264</v>
      </c>
      <c r="E1238" s="3">
        <f ca="1">IFERROR(B1238/AVERAGE(OFFSET(B1238,0,0,-计算结果!B$17,1))-1,B1238/AVERAGE(OFFSET(B1238,0,0,-ROW(),1))-1)</f>
        <v>-0.1721450813798433</v>
      </c>
      <c r="F1238" s="4" t="str">
        <f ca="1">IF(MONTH(A1238)&lt;&gt;MONTH(A1239),IF(OR(AND(E1238&lt;计算结果!B$18,E1238&gt;计算结果!B$19),E1238&lt;计算结果!B$20),"买","卖"),F1237)</f>
        <v>卖</v>
      </c>
      <c r="G1238" s="4" t="str">
        <f t="shared" ca="1" si="57"/>
        <v/>
      </c>
      <c r="H1238" s="3">
        <f ca="1">IF(F1237="买",B1238/B1237-1,计算结果!B$21*(计算结果!B$22*(B1238/B1237-1)+(1-计算结果!B$22)*(K1238/K1237-1-IF(G1238=1,计算结果!B$16,0))))-IF(AND(计算结果!B$21=0,G1238=1),计算结果!B$16,0)</f>
        <v>-1.342732460556384E-4</v>
      </c>
      <c r="I1238" s="2">
        <f t="shared" ca="1" si="58"/>
        <v>7.3885701281830087</v>
      </c>
      <c r="J1238" s="3">
        <f ca="1">1-I1238/MAX(I$2:I1238)</f>
        <v>0.30768094464984785</v>
      </c>
      <c r="K1238" s="21">
        <v>148.93</v>
      </c>
      <c r="L1238" s="37">
        <v>5.2024999999999997</v>
      </c>
    </row>
    <row r="1239" spans="1:12" x14ac:dyDescent="0.15">
      <c r="A1239" s="1">
        <v>40947</v>
      </c>
      <c r="B1239" s="16">
        <v>6.3672000000000004</v>
      </c>
      <c r="C1239" s="3">
        <f t="shared" si="59"/>
        <v>2.6553808948004853E-2</v>
      </c>
      <c r="D1239" s="3">
        <f>IFERROR(1-B1239/MAX(B$2:B1239),0)</f>
        <v>0.27368132870961859</v>
      </c>
      <c r="E1239" s="3">
        <f ca="1">IFERROR(B1239/AVERAGE(OFFSET(B1239,0,0,-计算结果!B$17,1))-1,B1239/AVERAGE(OFFSET(B1239,0,0,-ROW(),1))-1)</f>
        <v>-0.1501704039970978</v>
      </c>
      <c r="F1239" s="4" t="str">
        <f ca="1">IF(MONTH(A1239)&lt;&gt;MONTH(A1240),IF(OR(AND(E1239&lt;计算结果!B$18,E1239&gt;计算结果!B$19),E1239&lt;计算结果!B$20),"买","卖"),F1238)</f>
        <v>卖</v>
      </c>
      <c r="G1239" s="4" t="str">
        <f t="shared" ca="1" si="57"/>
        <v/>
      </c>
      <c r="H1239" s="3">
        <f ca="1">IF(F1238="买",B1239/B1238-1,计算结果!B$21*(计算结果!B$22*(B1239/B1238-1)+(1-计算结果!B$22)*(K1239/K1238-1-IF(G1239=1,计算结果!B$16,0))))-IF(AND(计算结果!B$21=0,G1239=1),计算结果!B$16,0)</f>
        <v>0</v>
      </c>
      <c r="I1239" s="2">
        <f t="shared" ca="1" si="58"/>
        <v>7.3885701281830087</v>
      </c>
      <c r="J1239" s="3">
        <f ca="1">1-I1239/MAX(I$2:I1239)</f>
        <v>0.30768094464984785</v>
      </c>
      <c r="K1239" s="21">
        <v>148.93</v>
      </c>
      <c r="L1239" s="37">
        <v>5.3672000000000004</v>
      </c>
    </row>
    <row r="1240" spans="1:12" x14ac:dyDescent="0.15">
      <c r="A1240" s="1">
        <v>40948</v>
      </c>
      <c r="B1240" s="16">
        <v>6.4031000000000002</v>
      </c>
      <c r="C1240" s="3">
        <f t="shared" si="59"/>
        <v>5.6382711395903673E-3</v>
      </c>
      <c r="D1240" s="3">
        <f>IFERROR(1-B1240/MAX(B$2:B1240),0)</f>
        <v>0.26958614710713635</v>
      </c>
      <c r="E1240" s="3">
        <f ca="1">IFERROR(B1240/AVERAGE(OFFSET(B1240,0,0,-计算结果!B$17,1))-1,B1240/AVERAGE(OFFSET(B1240,0,0,-ROW(),1))-1)</f>
        <v>-0.1454308791310317</v>
      </c>
      <c r="F1240" s="4" t="str">
        <f ca="1">IF(MONTH(A1240)&lt;&gt;MONTH(A1241),IF(OR(AND(E1240&lt;计算结果!B$18,E1240&gt;计算结果!B$19),E1240&lt;计算结果!B$20),"买","卖"),F1239)</f>
        <v>卖</v>
      </c>
      <c r="G1240" s="4" t="str">
        <f t="shared" ca="1" si="57"/>
        <v/>
      </c>
      <c r="H1240" s="3">
        <f ca="1">IF(F1239="买",B1240/B1239-1,计算结果!B$21*(计算结果!B$22*(B1240/B1239-1)+(1-计算结果!B$22)*(K1240/K1239-1-IF(G1240=1,计算结果!B$16,0))))-IF(AND(计算结果!B$21=0,G1240=1),计算结果!B$16,0)</f>
        <v>-3.3572819445382152E-4</v>
      </c>
      <c r="I1240" s="2">
        <f t="shared" ca="1" si="58"/>
        <v>7.3860895768742783</v>
      </c>
      <c r="J1240" s="3">
        <f ca="1">1-I1240/MAX(I$2:I1240)</f>
        <v>0.30791337567628652</v>
      </c>
      <c r="K1240" s="21">
        <v>148.88</v>
      </c>
      <c r="L1240" s="37">
        <v>5.4031000000000002</v>
      </c>
    </row>
    <row r="1241" spans="1:12" x14ac:dyDescent="0.15">
      <c r="A1241" s="1">
        <v>40949</v>
      </c>
      <c r="B1241" s="16">
        <v>6.4897</v>
      </c>
      <c r="C1241" s="3">
        <f t="shared" si="59"/>
        <v>1.3524698973934379E-2</v>
      </c>
      <c r="D1241" s="3">
        <f>IFERROR(1-B1241/MAX(B$2:B1241),0)</f>
        <v>0.25970751962036875</v>
      </c>
      <c r="E1241" s="3">
        <f ca="1">IFERROR(B1241/AVERAGE(OFFSET(B1241,0,0,-计算结果!B$17,1))-1,B1241/AVERAGE(OFFSET(B1241,0,0,-ROW(),1))-1)</f>
        <v>-0.13402466297902216</v>
      </c>
      <c r="F1241" s="4" t="str">
        <f ca="1">IF(MONTH(A1241)&lt;&gt;MONTH(A1242),IF(OR(AND(E1241&lt;计算结果!B$18,E1241&gt;计算结果!B$19),E1241&lt;计算结果!B$20),"买","卖"),F1240)</f>
        <v>卖</v>
      </c>
      <c r="G1241" s="4" t="str">
        <f t="shared" ca="1" si="57"/>
        <v/>
      </c>
      <c r="H1241" s="3">
        <f ca="1">IF(F1240="买",B1241/B1240-1,计算结果!B$21*(计算结果!B$22*(B1241/B1240-1)+(1-计算结果!B$22)*(K1241/K1240-1-IF(G1241=1,计算结果!B$16,0))))-IF(AND(计算结果!B$21=0,G1241=1),计算结果!B$16,0)</f>
        <v>2.0150456743683876E-4</v>
      </c>
      <c r="I1241" s="2">
        <f t="shared" ca="1" si="58"/>
        <v>7.3875779076595158</v>
      </c>
      <c r="J1241" s="3">
        <f ca="1">1-I1241/MAX(I$2:I1241)</f>
        <v>0.30777391706042334</v>
      </c>
      <c r="K1241" s="21">
        <v>148.91</v>
      </c>
      <c r="L1241" s="37">
        <v>5.4897</v>
      </c>
    </row>
    <row r="1242" spans="1:12" x14ac:dyDescent="0.15">
      <c r="A1242" s="1">
        <v>40952</v>
      </c>
      <c r="B1242" s="16">
        <v>6.5907999999999998</v>
      </c>
      <c r="C1242" s="3">
        <f t="shared" si="59"/>
        <v>1.5578532135537726E-2</v>
      </c>
      <c r="D1242" s="3">
        <f>IFERROR(1-B1242/MAX(B$2:B1242),0)</f>
        <v>0.24817484942507761</v>
      </c>
      <c r="E1242" s="3">
        <f ca="1">IFERROR(B1242/AVERAGE(OFFSET(B1242,0,0,-计算结果!B$17,1))-1,B1242/AVERAGE(OFFSET(B1242,0,0,-ROW(),1))-1)</f>
        <v>-0.12067918632993879</v>
      </c>
      <c r="F1242" s="4" t="str">
        <f ca="1">IF(MONTH(A1242)&lt;&gt;MONTH(A1243),IF(OR(AND(E1242&lt;计算结果!B$18,E1242&gt;计算结果!B$19),E1242&lt;计算结果!B$20),"买","卖"),F1241)</f>
        <v>卖</v>
      </c>
      <c r="G1242" s="4" t="str">
        <f t="shared" ca="1" si="57"/>
        <v/>
      </c>
      <c r="H1242" s="3">
        <f ca="1">IF(F1241="买",B1242/B1241-1,计算结果!B$21*(计算结果!B$22*(B1242/B1241-1)+(1-计算结果!B$22)*(K1242/K1241-1-IF(G1242=1,计算结果!B$16,0))))-IF(AND(计算结果!B$21=0,G1242=1),计算结果!B$16,0)</f>
        <v>3.3577328587752753E-4</v>
      </c>
      <c r="I1242" s="2">
        <f t="shared" ca="1" si="58"/>
        <v>7.3900584589682472</v>
      </c>
      <c r="J1242" s="3">
        <f ca="1">1-I1242/MAX(I$2:I1242)</f>
        <v>0.30754148603398457</v>
      </c>
      <c r="K1242" s="21">
        <v>148.96</v>
      </c>
      <c r="L1242" s="37">
        <v>5.5907999999999998</v>
      </c>
    </row>
    <row r="1243" spans="1:12" x14ac:dyDescent="0.15">
      <c r="A1243" s="1">
        <v>40953</v>
      </c>
      <c r="B1243" s="16">
        <v>6.6083999999999996</v>
      </c>
      <c r="C1243" s="3">
        <f t="shared" si="59"/>
        <v>2.6703890271286834E-3</v>
      </c>
      <c r="D1243" s="3">
        <f>IFERROR(1-B1243/MAX(B$2:B1243),0)</f>
        <v>0.246167183792663</v>
      </c>
      <c r="E1243" s="3">
        <f ca="1">IFERROR(B1243/AVERAGE(OFFSET(B1243,0,0,-计算结果!B$17,1))-1,B1243/AVERAGE(OFFSET(B1243,0,0,-ROW(),1))-1)</f>
        <v>-0.11843743382480365</v>
      </c>
      <c r="F1243" s="4" t="str">
        <f ca="1">IF(MONTH(A1243)&lt;&gt;MONTH(A1244),IF(OR(AND(E1243&lt;计算结果!B$18,E1243&gt;计算结果!B$19),E1243&lt;计算结果!B$20),"买","卖"),F1242)</f>
        <v>卖</v>
      </c>
      <c r="G1243" s="4" t="str">
        <f t="shared" ca="1" si="57"/>
        <v/>
      </c>
      <c r="H1243" s="3">
        <f ca="1">IF(F1242="买",B1243/B1242-1,计算结果!B$21*(计算结果!B$22*(B1243/B1242-1)+(1-计算结果!B$22)*(K1243/K1242-1-IF(G1243=1,计算结果!B$16,0))))-IF(AND(计算结果!B$21=0,G1243=1),计算结果!B$16,0)</f>
        <v>2.0139634801297213E-4</v>
      </c>
      <c r="I1243" s="2">
        <f t="shared" ca="1" si="58"/>
        <v>7.3915467897534857</v>
      </c>
      <c r="J1243" s="3">
        <f ca="1">1-I1243/MAX(I$2:I1243)</f>
        <v>0.30740202741812139</v>
      </c>
      <c r="K1243" s="21">
        <v>148.99</v>
      </c>
      <c r="L1243" s="37">
        <v>5.6083999999999996</v>
      </c>
    </row>
    <row r="1244" spans="1:12" x14ac:dyDescent="0.15">
      <c r="A1244" s="1">
        <v>40954</v>
      </c>
      <c r="B1244" s="16">
        <v>6.8080999999999996</v>
      </c>
      <c r="C1244" s="3">
        <f t="shared" si="59"/>
        <v>3.0219115065674096E-2</v>
      </c>
      <c r="D1244" s="3">
        <f>IFERROR(1-B1244/MAX(B$2:B1244),0)</f>
        <v>0.22338702317941239</v>
      </c>
      <c r="E1244" s="3">
        <f ca="1">IFERROR(B1244/AVERAGE(OFFSET(B1244,0,0,-计算结果!B$17,1))-1,B1244/AVERAGE(OFFSET(B1244,0,0,-ROW(),1))-1)</f>
        <v>-9.1951323069673352E-2</v>
      </c>
      <c r="F1244" s="4" t="str">
        <f ca="1">IF(MONTH(A1244)&lt;&gt;MONTH(A1245),IF(OR(AND(E1244&lt;计算结果!B$18,E1244&gt;计算结果!B$19),E1244&lt;计算结果!B$20),"买","卖"),F1243)</f>
        <v>卖</v>
      </c>
      <c r="G1244" s="4" t="str">
        <f t="shared" ca="1" si="57"/>
        <v/>
      </c>
      <c r="H1244" s="3">
        <f ca="1">IF(F1243="买",B1244/B1243-1,计算结果!B$21*(计算结果!B$22*(B1244/B1243-1)+(1-计算结果!B$22)*(K1244/K1243-1-IF(G1244=1,计算结果!B$16,0))))-IF(AND(计算结果!B$21=0,G1244=1),计算结果!B$16,0)</f>
        <v>5.3694878850918393E-4</v>
      </c>
      <c r="I1244" s="2">
        <f t="shared" ca="1" si="58"/>
        <v>7.3955156718474528</v>
      </c>
      <c r="J1244" s="3">
        <f ca="1">1-I1244/MAX(I$2:I1244)</f>
        <v>0.30703013777581967</v>
      </c>
      <c r="K1244" s="21">
        <v>149.07</v>
      </c>
      <c r="L1244" s="37">
        <v>5.8080999999999996</v>
      </c>
    </row>
    <row r="1245" spans="1:12" x14ac:dyDescent="0.15">
      <c r="A1245" s="1">
        <v>40955</v>
      </c>
      <c r="B1245" s="16">
        <v>6.8348000000000004</v>
      </c>
      <c r="C1245" s="3">
        <f t="shared" si="59"/>
        <v>3.921799033504314E-3</v>
      </c>
      <c r="D1245" s="3">
        <f>IFERROR(1-B1245/MAX(B$2:B1245),0)</f>
        <v>0.22034130315751055</v>
      </c>
      <c r="E1245" s="3">
        <f ca="1">IFERROR(B1245/AVERAGE(OFFSET(B1245,0,0,-计算结果!B$17,1))-1,B1245/AVERAGE(OFFSET(B1245,0,0,-ROW(),1))-1)</f>
        <v>-8.8491721205890994E-2</v>
      </c>
      <c r="F1245" s="4" t="str">
        <f ca="1">IF(MONTH(A1245)&lt;&gt;MONTH(A1246),IF(OR(AND(E1245&lt;计算结果!B$18,E1245&gt;计算结果!B$19),E1245&lt;计算结果!B$20),"买","卖"),F1244)</f>
        <v>卖</v>
      </c>
      <c r="G1245" s="4" t="str">
        <f t="shared" ca="1" si="57"/>
        <v/>
      </c>
      <c r="H1245" s="3">
        <f ca="1">IF(F1244="买",B1245/B1244-1,计算结果!B$21*(计算结果!B$22*(B1245/B1244-1)+(1-计算结果!B$22)*(K1245/K1244-1-IF(G1245=1,计算结果!B$16,0))))-IF(AND(计算结果!B$21=0,G1245=1),计算结果!B$16,0)</f>
        <v>4.695780505801217E-4</v>
      </c>
      <c r="I1245" s="2">
        <f t="shared" ca="1" si="58"/>
        <v>7.3989884436796736</v>
      </c>
      <c r="J1245" s="3">
        <f ca="1">1-I1245/MAX(I$2:I1245)</f>
        <v>0.30670473433880563</v>
      </c>
      <c r="K1245" s="21">
        <v>149.13999999999999</v>
      </c>
      <c r="L1245" s="37">
        <v>5.8348000000000004</v>
      </c>
    </row>
    <row r="1246" spans="1:12" x14ac:dyDescent="0.15">
      <c r="A1246" s="1">
        <v>40956</v>
      </c>
      <c r="B1246" s="16">
        <v>6.7804000000000002</v>
      </c>
      <c r="C1246" s="3">
        <f t="shared" si="59"/>
        <v>-7.9592672792181407E-3</v>
      </c>
      <c r="D1246" s="3">
        <f>IFERROR(1-B1246/MAX(B$2:B1246),0)</f>
        <v>0.22654681511224684</v>
      </c>
      <c r="E1246" s="3">
        <f ca="1">IFERROR(B1246/AVERAGE(OFFSET(B1246,0,0,-计算结果!B$17,1))-1,B1246/AVERAGE(OFFSET(B1246,0,0,-ROW(),1))-1)</f>
        <v>-9.5837497416355277E-2</v>
      </c>
      <c r="F1246" s="4" t="str">
        <f ca="1">IF(MONTH(A1246)&lt;&gt;MONTH(A1247),IF(OR(AND(E1246&lt;计算结果!B$18,E1246&gt;计算结果!B$19),E1246&lt;计算结果!B$20),"买","卖"),F1245)</f>
        <v>卖</v>
      </c>
      <c r="G1246" s="4" t="str">
        <f t="shared" ca="1" si="57"/>
        <v/>
      </c>
      <c r="H1246" s="3">
        <f ca="1">IF(F1245="买",B1246/B1245-1,计算结果!B$21*(计算结果!B$22*(B1246/B1245-1)+(1-计算结果!B$22)*(K1246/K1245-1-IF(G1246=1,计算结果!B$16,0))))-IF(AND(计算结果!B$21=0,G1246=1),计算结果!B$16,0)</f>
        <v>1.341021858656255E-4</v>
      </c>
      <c r="I1246" s="2">
        <f t="shared" ca="1" si="58"/>
        <v>7.3999806642031656</v>
      </c>
      <c r="J1246" s="3">
        <f ca="1">1-I1246/MAX(I$2:I1246)</f>
        <v>0.30661176192823014</v>
      </c>
      <c r="K1246" s="21">
        <v>149.16</v>
      </c>
      <c r="L1246" s="37">
        <v>5.7804000000000002</v>
      </c>
    </row>
    <row r="1247" spans="1:12" x14ac:dyDescent="0.15">
      <c r="A1247" s="1">
        <v>40959</v>
      </c>
      <c r="B1247" s="16">
        <v>6.7840999999999996</v>
      </c>
      <c r="C1247" s="3">
        <f t="shared" si="59"/>
        <v>5.4569051973318849E-4</v>
      </c>
      <c r="D1247" s="3">
        <f>IFERROR(1-B1247/MAX(B$2:B1247),0)</f>
        <v>0.22612474904179602</v>
      </c>
      <c r="E1247" s="3">
        <f ca="1">IFERROR(B1247/AVERAGE(OFFSET(B1247,0,0,-计算结果!B$17,1))-1,B1247/AVERAGE(OFFSET(B1247,0,0,-ROW(),1))-1)</f>
        <v>-9.541031506831732E-2</v>
      </c>
      <c r="F1247" s="4" t="str">
        <f ca="1">IF(MONTH(A1247)&lt;&gt;MONTH(A1248),IF(OR(AND(E1247&lt;计算结果!B$18,E1247&gt;计算结果!B$19),E1247&lt;计算结果!B$20),"买","卖"),F1246)</f>
        <v>卖</v>
      </c>
      <c r="G1247" s="4" t="str">
        <f t="shared" ca="1" si="57"/>
        <v/>
      </c>
      <c r="H1247" s="3">
        <f ca="1">IF(F1246="买",B1247/B1246-1,计算结果!B$21*(计算结果!B$22*(B1247/B1246-1)+(1-计算结果!B$22)*(K1247/K1246-1-IF(G1247=1,计算结果!B$16,0))))-IF(AND(计算结果!B$21=0,G1247=1),计算结果!B$16,0)</f>
        <v>1.541968356127521E-3</v>
      </c>
      <c r="I1247" s="2">
        <f t="shared" ca="1" si="58"/>
        <v>7.4113912002233224</v>
      </c>
      <c r="J1247" s="3">
        <f ca="1">1-I1247/MAX(I$2:I1247)</f>
        <v>0.30554257920661243</v>
      </c>
      <c r="K1247" s="21">
        <v>149.38999999999999</v>
      </c>
      <c r="L1247" s="37">
        <v>5.7840999999999996</v>
      </c>
    </row>
    <row r="1248" spans="1:12" x14ac:dyDescent="0.15">
      <c r="A1248" s="1">
        <v>40960</v>
      </c>
      <c r="B1248" s="16">
        <v>6.9537000000000004</v>
      </c>
      <c r="C1248" s="3">
        <f t="shared" si="59"/>
        <v>2.499963149128126E-2</v>
      </c>
      <c r="D1248" s="3">
        <f>IFERROR(1-B1248/MAX(B$2:B1248),0)</f>
        <v>0.20677815294761825</v>
      </c>
      <c r="E1248" s="3">
        <f ca="1">IFERROR(B1248/AVERAGE(OFFSET(B1248,0,0,-计算结果!B$17,1))-1,B1248/AVERAGE(OFFSET(B1248,0,0,-ROW(),1))-1)</f>
        <v>-7.2956555684406954E-2</v>
      </c>
      <c r="F1248" s="4" t="str">
        <f ca="1">IF(MONTH(A1248)&lt;&gt;MONTH(A1249),IF(OR(AND(E1248&lt;计算结果!B$18,E1248&gt;计算结果!B$19),E1248&lt;计算结果!B$20),"买","卖"),F1247)</f>
        <v>卖</v>
      </c>
      <c r="G1248" s="4" t="str">
        <f t="shared" ref="G1248:G1311" ca="1" si="60">IF(F1247&lt;&gt;F1248,1,"")</f>
        <v/>
      </c>
      <c r="H1248" s="3">
        <f ca="1">IF(F1247="买",B1248/B1247-1,计算结果!B$21*(计算结果!B$22*(B1248/B1247-1)+(1-计算结果!B$22)*(K1248/K1247-1-IF(G1248=1,计算结果!B$16,0))))-IF(AND(计算结果!B$21=0,G1248=1),计算结果!B$16,0)</f>
        <v>6.0244996318359334E-4</v>
      </c>
      <c r="I1248" s="2">
        <f t="shared" ref="I1248:I1311" ca="1" si="61">IFERROR(I1247*(1+H1248),I1247)</f>
        <v>7.4158561925790361</v>
      </c>
      <c r="J1248" s="3">
        <f ca="1">1-I1248/MAX(I$2:I1248)</f>
        <v>0.30512420335902291</v>
      </c>
      <c r="K1248" s="21">
        <v>149.47999999999999</v>
      </c>
      <c r="L1248" s="37">
        <v>5.9537000000000004</v>
      </c>
    </row>
    <row r="1249" spans="1:12" x14ac:dyDescent="0.15">
      <c r="A1249" s="1">
        <v>40961</v>
      </c>
      <c r="B1249" s="16">
        <v>7.125</v>
      </c>
      <c r="C1249" s="3">
        <f t="shared" si="59"/>
        <v>2.4634367315242267E-2</v>
      </c>
      <c r="D1249" s="3">
        <f>IFERROR(1-B1249/MAX(B$2:B1249),0)</f>
        <v>0.18723763460485499</v>
      </c>
      <c r="E1249" s="3">
        <f ca="1">IFERROR(B1249/AVERAGE(OFFSET(B1249,0,0,-计算结果!B$17,1))-1,B1249/AVERAGE(OFFSET(B1249,0,0,-ROW(),1))-1)</f>
        <v>-5.0370988400532113E-2</v>
      </c>
      <c r="F1249" s="4" t="str">
        <f ca="1">IF(MONTH(A1249)&lt;&gt;MONTH(A1250),IF(OR(AND(E1249&lt;计算结果!B$18,E1249&gt;计算结果!B$19),E1249&lt;计算结果!B$20),"买","卖"),F1248)</f>
        <v>卖</v>
      </c>
      <c r="G1249" s="4" t="str">
        <f t="shared" ca="1" si="60"/>
        <v/>
      </c>
      <c r="H1249" s="3">
        <f ca="1">IF(F1248="买",B1249/B1248-1,计算结果!B$21*(计算结果!B$22*(B1249/B1248-1)+(1-计算结果!B$22)*(K1249/K1248-1-IF(G1249=1,计算结果!B$16,0))))-IF(AND(计算结果!B$21=0,G1249=1),计算结果!B$16,0)</f>
        <v>-2.6759432700018682E-4</v>
      </c>
      <c r="I1249" s="2">
        <f t="shared" ca="1" si="61"/>
        <v>7.4138717515320529</v>
      </c>
      <c r="J1249" s="3">
        <f ca="1">1-I1249/MAX(I$2:I1249)</f>
        <v>0.30531014818017377</v>
      </c>
      <c r="K1249" s="21">
        <v>149.44</v>
      </c>
      <c r="L1249" s="37">
        <v>6.125</v>
      </c>
    </row>
    <row r="1250" spans="1:12" x14ac:dyDescent="0.15">
      <c r="A1250" s="1">
        <v>40962</v>
      </c>
      <c r="B1250" s="16">
        <v>7.1243999999999996</v>
      </c>
      <c r="C1250" s="3">
        <f t="shared" si="59"/>
        <v>-8.4210526315797729E-5</v>
      </c>
      <c r="D1250" s="3">
        <f>IFERROR(1-B1250/MAX(B$2:B1250),0)</f>
        <v>0.18730607775141461</v>
      </c>
      <c r="E1250" s="3">
        <f ca="1">IFERROR(B1250/AVERAGE(OFFSET(B1250,0,0,-计算结果!B$17,1))-1,B1250/AVERAGE(OFFSET(B1250,0,0,-ROW(),1))-1)</f>
        <v>-5.0712904941748072E-2</v>
      </c>
      <c r="F1250" s="4" t="str">
        <f ca="1">IF(MONTH(A1250)&lt;&gt;MONTH(A1251),IF(OR(AND(E1250&lt;计算结果!B$18,E1250&gt;计算结果!B$19),E1250&lt;计算结果!B$20),"买","卖"),F1249)</f>
        <v>卖</v>
      </c>
      <c r="G1250" s="4" t="str">
        <f t="shared" ca="1" si="60"/>
        <v/>
      </c>
      <c r="H1250" s="3">
        <f ca="1">IF(F1249="买",B1250/B1249-1,计算结果!B$21*(计算结果!B$22*(B1250/B1249-1)+(1-计算结果!B$22)*(K1250/K1249-1-IF(G1250=1,计算结果!B$16,0))))-IF(AND(计算结果!B$21=0,G1250=1),计算结果!B$16,0)</f>
        <v>-5.353319057814776E-4</v>
      </c>
      <c r="I1250" s="2">
        <f t="shared" ca="1" si="61"/>
        <v>7.4099028694380857</v>
      </c>
      <c r="J1250" s="3">
        <f ca="1">1-I1250/MAX(I$2:I1250)</f>
        <v>0.30568203782247549</v>
      </c>
      <c r="K1250" s="21">
        <v>149.36000000000001</v>
      </c>
      <c r="L1250" s="37">
        <v>6.1243999999999996</v>
      </c>
    </row>
    <row r="1251" spans="1:12" x14ac:dyDescent="0.15">
      <c r="A1251" s="1">
        <v>40963</v>
      </c>
      <c r="B1251" s="16">
        <v>7.2457000000000003</v>
      </c>
      <c r="C1251" s="3">
        <f t="shared" si="59"/>
        <v>1.7025995171523256E-2</v>
      </c>
      <c r="D1251" s="3">
        <f>IFERROR(1-B1251/MAX(B$2:B1251),0)</f>
        <v>0.17346915495528381</v>
      </c>
      <c r="E1251" s="3">
        <f ca="1">IFERROR(B1251/AVERAGE(OFFSET(B1251,0,0,-计算结果!B$17,1))-1,B1251/AVERAGE(OFFSET(B1251,0,0,-ROW(),1))-1)</f>
        <v>-3.4850987525144594E-2</v>
      </c>
      <c r="F1251" s="4" t="str">
        <f ca="1">IF(MONTH(A1251)&lt;&gt;MONTH(A1252),IF(OR(AND(E1251&lt;计算结果!B$18,E1251&gt;计算结果!B$19),E1251&lt;计算结果!B$20),"买","卖"),F1250)</f>
        <v>卖</v>
      </c>
      <c r="G1251" s="4" t="str">
        <f t="shared" ca="1" si="60"/>
        <v/>
      </c>
      <c r="H1251" s="3">
        <f ca="1">IF(F1250="买",B1251/B1250-1,计算结果!B$21*(计算结果!B$22*(B1251/B1250-1)+(1-计算结果!B$22)*(K1251/K1250-1-IF(G1251=1,计算结果!B$16,0))))-IF(AND(计算结果!B$21=0,G1251=1),计算结果!B$16,0)</f>
        <v>2.0085698982308386E-4</v>
      </c>
      <c r="I1251" s="2">
        <f t="shared" ca="1" si="61"/>
        <v>7.4113912002233224</v>
      </c>
      <c r="J1251" s="3">
        <f ca="1">1-I1251/MAX(I$2:I1251)</f>
        <v>0.30554257920661243</v>
      </c>
      <c r="K1251" s="21">
        <v>149.38999999999999</v>
      </c>
      <c r="L1251" s="37">
        <v>6.2457000000000003</v>
      </c>
    </row>
    <row r="1252" spans="1:12" x14ac:dyDescent="0.15">
      <c r="A1252" s="1">
        <v>40966</v>
      </c>
      <c r="B1252" s="16">
        <v>7.1704999999999997</v>
      </c>
      <c r="C1252" s="3">
        <f t="shared" si="59"/>
        <v>-1.0378569358378109E-2</v>
      </c>
      <c r="D1252" s="3">
        <f>IFERROR(1-B1252/MAX(B$2:B1252),0)</f>
        <v>0.18204736265741939</v>
      </c>
      <c r="E1252" s="3">
        <f ca="1">IFERROR(B1252/AVERAGE(OFFSET(B1252,0,0,-计算结果!B$17,1))-1,B1252/AVERAGE(OFFSET(B1252,0,0,-ROW(),1))-1)</f>
        <v>-4.5155016231332001E-2</v>
      </c>
      <c r="F1252" s="4" t="str">
        <f ca="1">IF(MONTH(A1252)&lt;&gt;MONTH(A1253),IF(OR(AND(E1252&lt;计算结果!B$18,E1252&gt;计算结果!B$19),E1252&lt;计算结果!B$20),"买","卖"),F1251)</f>
        <v>卖</v>
      </c>
      <c r="G1252" s="4" t="str">
        <f t="shared" ca="1" si="60"/>
        <v/>
      </c>
      <c r="H1252" s="3">
        <f ca="1">IF(F1251="买",B1252/B1251-1,计算结果!B$21*(计算结果!B$22*(B1252/B1251-1)+(1-计算结果!B$22)*(K1252/K1251-1-IF(G1252=1,计算结果!B$16,0))))-IF(AND(计算结果!B$21=0,G1252=1),计算结果!B$16,0)</f>
        <v>3.3469442399103322E-4</v>
      </c>
      <c r="I1252" s="2">
        <f t="shared" ca="1" si="61"/>
        <v>7.4138717515320538</v>
      </c>
      <c r="J1252" s="3">
        <f ca="1">1-I1252/MAX(I$2:I1252)</f>
        <v>0.30531014818017366</v>
      </c>
      <c r="K1252" s="21">
        <v>149.44</v>
      </c>
      <c r="L1252" s="37">
        <v>6.1704999999999997</v>
      </c>
    </row>
    <row r="1253" spans="1:12" x14ac:dyDescent="0.15">
      <c r="A1253" s="1">
        <v>40967</v>
      </c>
      <c r="B1253" s="16">
        <v>7.1539999999999999</v>
      </c>
      <c r="C1253" s="3">
        <f t="shared" si="59"/>
        <v>-2.3010947632661205E-3</v>
      </c>
      <c r="D1253" s="3">
        <f>IFERROR(1-B1253/MAX(B$2:B1253),0)</f>
        <v>0.18392954918780813</v>
      </c>
      <c r="E1253" s="3">
        <f ca="1">IFERROR(B1253/AVERAGE(OFFSET(B1253,0,0,-计算结果!B$17,1))-1,B1253/AVERAGE(OFFSET(B1253,0,0,-ROW(),1))-1)</f>
        <v>-4.7716334456766818E-2</v>
      </c>
      <c r="F1253" s="4" t="str">
        <f ca="1">IF(MONTH(A1253)&lt;&gt;MONTH(A1254),IF(OR(AND(E1253&lt;计算结果!B$18,E1253&gt;计算结果!B$19),E1253&lt;计算结果!B$20),"买","卖"),F1252)</f>
        <v>卖</v>
      </c>
      <c r="G1253" s="4" t="str">
        <f t="shared" ca="1" si="60"/>
        <v/>
      </c>
      <c r="H1253" s="3">
        <f ca="1">IF(F1252="买",B1253/B1252-1,计算结果!B$21*(计算结果!B$22*(B1253/B1252-1)+(1-计算结果!B$22)*(K1253/K1252-1-IF(G1253=1,计算结果!B$16,0))))-IF(AND(计算结果!B$21=0,G1253=1),计算结果!B$16,0)</f>
        <v>5.3533190578169965E-4</v>
      </c>
      <c r="I1253" s="2">
        <f t="shared" ca="1" si="61"/>
        <v>7.4178406336260228</v>
      </c>
      <c r="J1253" s="3">
        <f ca="1">1-I1253/MAX(I$2:I1253)</f>
        <v>0.30493825853787171</v>
      </c>
      <c r="K1253" s="21">
        <v>149.52000000000001</v>
      </c>
      <c r="L1253" s="37">
        <v>6.1539999999999999</v>
      </c>
    </row>
    <row r="1254" spans="1:12" x14ac:dyDescent="0.15">
      <c r="A1254" s="1">
        <v>40968</v>
      </c>
      <c r="B1254" s="16">
        <v>7.0007000000000001</v>
      </c>
      <c r="C1254" s="3">
        <f t="shared" si="59"/>
        <v>-2.1428571428571352E-2</v>
      </c>
      <c r="D1254" s="3">
        <f>IFERROR(1-B1254/MAX(B$2:B1254),0)</f>
        <v>0.20141677313378359</v>
      </c>
      <c r="E1254" s="3">
        <f ca="1">IFERROR(B1254/AVERAGE(OFFSET(B1254,0,0,-计算结果!B$17,1))-1,B1254/AVERAGE(OFFSET(B1254,0,0,-ROW(),1))-1)</f>
        <v>-6.8481864490082978E-2</v>
      </c>
      <c r="F1254" s="4" t="str">
        <f ca="1">IF(MONTH(A1254)&lt;&gt;MONTH(A1255),IF(OR(AND(E1254&lt;计算结果!B$18,E1254&gt;计算结果!B$19),E1254&lt;计算结果!B$20),"买","卖"),F1253)</f>
        <v>卖</v>
      </c>
      <c r="G1254" s="4" t="str">
        <f t="shared" ca="1" si="60"/>
        <v/>
      </c>
      <c r="H1254" s="3">
        <f ca="1">IF(F1253="买",B1254/B1253-1,计算结果!B$21*(计算结果!B$22*(B1254/B1253-1)+(1-计算结果!B$22)*(K1254/K1253-1-IF(G1254=1,计算结果!B$16,0))))-IF(AND(计算结果!B$21=0,G1254=1),计算结果!B$16,0)</f>
        <v>0</v>
      </c>
      <c r="I1254" s="2">
        <f t="shared" ca="1" si="61"/>
        <v>7.4178406336260228</v>
      </c>
      <c r="J1254" s="3">
        <f ca="1">1-I1254/MAX(I$2:I1254)</f>
        <v>0.30493825853787171</v>
      </c>
      <c r="K1254" s="21">
        <v>149.52000000000001</v>
      </c>
      <c r="L1254" s="37">
        <v>6.0007000000000001</v>
      </c>
    </row>
    <row r="1255" spans="1:12" x14ac:dyDescent="0.15">
      <c r="A1255" s="1">
        <v>40969</v>
      </c>
      <c r="B1255" s="16">
        <v>7.0956000000000001</v>
      </c>
      <c r="C1255" s="3">
        <f t="shared" si="59"/>
        <v>1.355578727841511E-2</v>
      </c>
      <c r="D1255" s="3">
        <f>IFERROR(1-B1255/MAX(B$2:B1255),0)</f>
        <v>0.19059134878627493</v>
      </c>
      <c r="E1255" s="3">
        <f ca="1">IFERROR(B1255/AVERAGE(OFFSET(B1255,0,0,-计算结果!B$17,1))-1,B1255/AVERAGE(OFFSET(B1255,0,0,-ROW(),1))-1)</f>
        <v>-5.621984077713682E-2</v>
      </c>
      <c r="F1255" s="4" t="str">
        <f ca="1">IF(MONTH(A1255)&lt;&gt;MONTH(A1256),IF(OR(AND(E1255&lt;计算结果!B$18,E1255&gt;计算结果!B$19),E1255&lt;计算结果!B$20),"买","卖"),F1254)</f>
        <v>卖</v>
      </c>
      <c r="G1255" s="4" t="str">
        <f t="shared" ca="1" si="60"/>
        <v/>
      </c>
      <c r="H1255" s="3">
        <f ca="1">IF(F1254="买",B1255/B1254-1,计算结果!B$21*(计算结果!B$22*(B1255/B1254-1)+(1-计算结果!B$22)*(K1255/K1254-1-IF(G1255=1,计算结果!B$16,0))))-IF(AND(计算结果!B$21=0,G1255=1),计算结果!B$16,0)</f>
        <v>3.3440342429091885E-4</v>
      </c>
      <c r="I1255" s="2">
        <f t="shared" ca="1" si="61"/>
        <v>7.4203211849347515</v>
      </c>
      <c r="J1255" s="3">
        <f ca="1">1-I1255/MAX(I$2:I1255)</f>
        <v>0.30470582751143327</v>
      </c>
      <c r="K1255" s="21">
        <v>149.57</v>
      </c>
      <c r="L1255" s="37">
        <v>6.0956000000000001</v>
      </c>
    </row>
    <row r="1256" spans="1:12" x14ac:dyDescent="0.15">
      <c r="A1256" s="1">
        <v>40970</v>
      </c>
      <c r="B1256" s="16">
        <v>7.2267000000000001</v>
      </c>
      <c r="C1256" s="3">
        <f t="shared" si="59"/>
        <v>1.8476238795873456E-2</v>
      </c>
      <c r="D1256" s="3">
        <f>IFERROR(1-B1256/MAX(B$2:B1256),0)</f>
        <v>0.17563652126300422</v>
      </c>
      <c r="E1256" s="3">
        <f ca="1">IFERROR(B1256/AVERAGE(OFFSET(B1256,0,0,-计算结果!B$17,1))-1,B1256/AVERAGE(OFFSET(B1256,0,0,-ROW(),1))-1)</f>
        <v>-3.9162562534535428E-2</v>
      </c>
      <c r="F1256" s="4" t="str">
        <f ca="1">IF(MONTH(A1256)&lt;&gt;MONTH(A1257),IF(OR(AND(E1256&lt;计算结果!B$18,E1256&gt;计算结果!B$19),E1256&lt;计算结果!B$20),"买","卖"),F1255)</f>
        <v>卖</v>
      </c>
      <c r="G1256" s="4" t="str">
        <f t="shared" ca="1" si="60"/>
        <v/>
      </c>
      <c r="H1256" s="3">
        <f ca="1">IF(F1255="买",B1256/B1255-1,计算结果!B$21*(计算结果!B$22*(B1256/B1255-1)+(1-计算结果!B$22)*(K1256/K1255-1-IF(G1256=1,计算结果!B$16,0))))-IF(AND(计算结果!B$21=0,G1256=1),计算结果!B$16,0)</f>
        <v>-6.685832720454421E-5</v>
      </c>
      <c r="I1256" s="2">
        <f t="shared" ca="1" si="61"/>
        <v>7.4198250746730059</v>
      </c>
      <c r="J1256" s="3">
        <f ca="1">1-I1256/MAX(I$2:I1256)</f>
        <v>0.30475231371672096</v>
      </c>
      <c r="K1256" s="21">
        <v>149.56</v>
      </c>
      <c r="L1256" s="37">
        <v>6.2267000000000001</v>
      </c>
    </row>
    <row r="1257" spans="1:12" x14ac:dyDescent="0.15">
      <c r="A1257" s="1">
        <v>40973</v>
      </c>
      <c r="B1257" s="16">
        <v>7.2077</v>
      </c>
      <c r="C1257" s="3">
        <f t="shared" si="59"/>
        <v>-2.6291391644872597E-3</v>
      </c>
      <c r="D1257" s="3">
        <f>IFERROR(1-B1257/MAX(B$2:B1257),0)</f>
        <v>0.17780388757072463</v>
      </c>
      <c r="E1257" s="3">
        <f ca="1">IFERROR(B1257/AVERAGE(OFFSET(B1257,0,0,-计算结果!B$17,1))-1,B1257/AVERAGE(OFFSET(B1257,0,0,-ROW(),1))-1)</f>
        <v>-4.2156542772397998E-2</v>
      </c>
      <c r="F1257" s="4" t="str">
        <f ca="1">IF(MONTH(A1257)&lt;&gt;MONTH(A1258),IF(OR(AND(E1257&lt;计算结果!B$18,E1257&gt;计算结果!B$19),E1257&lt;计算结果!B$20),"买","卖"),F1256)</f>
        <v>卖</v>
      </c>
      <c r="G1257" s="4" t="str">
        <f t="shared" ca="1" si="60"/>
        <v/>
      </c>
      <c r="H1257" s="3">
        <f ca="1">IF(F1256="买",B1257/B1256-1,计算结果!B$21*(计算结果!B$22*(B1257/B1256-1)+(1-计算结果!B$22)*(K1257/K1256-1-IF(G1257=1,计算结果!B$16,0))))-IF(AND(计算结果!B$21=0,G1257=1),计算结果!B$16,0)</f>
        <v>8.0235357047331313E-4</v>
      </c>
      <c r="I1257" s="2">
        <f t="shared" ca="1" si="61"/>
        <v>7.4257783978139571</v>
      </c>
      <c r="J1257" s="3">
        <f ca="1">1-I1257/MAX(I$2:I1257)</f>
        <v>0.30419447925326826</v>
      </c>
      <c r="K1257" s="21">
        <v>149.68</v>
      </c>
      <c r="L1257" s="37">
        <v>6.2077</v>
      </c>
    </row>
    <row r="1258" spans="1:12" x14ac:dyDescent="0.15">
      <c r="A1258" s="1">
        <v>40974</v>
      </c>
      <c r="B1258" s="16">
        <v>7.1803999999999997</v>
      </c>
      <c r="C1258" s="3">
        <f t="shared" si="59"/>
        <v>-3.7876160217545918E-3</v>
      </c>
      <c r="D1258" s="3">
        <f>IFERROR(1-B1258/MAX(B$2:B1258),0)</f>
        <v>0.1809180507391861</v>
      </c>
      <c r="E1258" s="3">
        <f ca="1">IFERROR(B1258/AVERAGE(OFFSET(B1258,0,0,-计算结果!B$17,1))-1,B1258/AVERAGE(OFFSET(B1258,0,0,-ROW(),1))-1)</f>
        <v>-4.6253489398094705E-2</v>
      </c>
      <c r="F1258" s="4" t="str">
        <f ca="1">IF(MONTH(A1258)&lt;&gt;MONTH(A1259),IF(OR(AND(E1258&lt;计算结果!B$18,E1258&gt;计算结果!B$19),E1258&lt;计算结果!B$20),"买","卖"),F1257)</f>
        <v>卖</v>
      </c>
      <c r="G1258" s="4" t="str">
        <f t="shared" ca="1" si="60"/>
        <v/>
      </c>
      <c r="H1258" s="3">
        <f ca="1">IF(F1257="买",B1258/B1257-1,计算结果!B$21*(计算结果!B$22*(B1258/B1257-1)+(1-计算结果!B$22)*(K1258/K1257-1-IF(G1258=1,计算结果!B$16,0))))-IF(AND(计算结果!B$21=0,G1258=1),计算结果!B$16,0)</f>
        <v>2.0042757883476092E-4</v>
      </c>
      <c r="I1258" s="2">
        <f t="shared" ca="1" si="61"/>
        <v>7.4272667285991947</v>
      </c>
      <c r="J1258" s="3">
        <f ca="1">1-I1258/MAX(I$2:I1258)</f>
        <v>0.30405502063740508</v>
      </c>
      <c r="K1258" s="21">
        <v>149.71</v>
      </c>
      <c r="L1258" s="37">
        <v>6.1803999999999997</v>
      </c>
    </row>
    <row r="1259" spans="1:12" x14ac:dyDescent="0.15">
      <c r="A1259" s="1">
        <v>40975</v>
      </c>
      <c r="B1259" s="16">
        <v>7.194</v>
      </c>
      <c r="C1259" s="3">
        <f t="shared" si="59"/>
        <v>1.8940449000055537E-3</v>
      </c>
      <c r="D1259" s="3">
        <f>IFERROR(1-B1259/MAX(B$2:B1259),0)</f>
        <v>0.179366672750502</v>
      </c>
      <c r="E1259" s="3">
        <f ca="1">IFERROR(B1259/AVERAGE(OFFSET(B1259,0,0,-计算结果!B$17,1))-1,B1259/AVERAGE(OFFSET(B1259,0,0,-ROW(),1))-1)</f>
        <v>-4.5006264015122976E-2</v>
      </c>
      <c r="F1259" s="4" t="str">
        <f ca="1">IF(MONTH(A1259)&lt;&gt;MONTH(A1260),IF(OR(AND(E1259&lt;计算结果!B$18,E1259&gt;计算结果!B$19),E1259&lt;计算结果!B$20),"买","卖"),F1258)</f>
        <v>卖</v>
      </c>
      <c r="G1259" s="4" t="str">
        <f t="shared" ca="1" si="60"/>
        <v/>
      </c>
      <c r="H1259" s="3">
        <f ca="1">IF(F1258="买",B1259/B1258-1,计算结果!B$21*(计算结果!B$22*(B1259/B1258-1)+(1-计算结果!B$22)*(K1259/K1258-1-IF(G1259=1,计算结果!B$16,0))))-IF(AND(计算结果!B$21=0,G1259=1),计算结果!B$16,0)</f>
        <v>2.0038741567041107E-4</v>
      </c>
      <c r="I1259" s="2">
        <f t="shared" ca="1" si="61"/>
        <v>7.4287550593844331</v>
      </c>
      <c r="J1259" s="3">
        <f ca="1">1-I1259/MAX(I$2:I1259)</f>
        <v>0.3039155620215418</v>
      </c>
      <c r="K1259" s="21">
        <v>149.74</v>
      </c>
      <c r="L1259" s="37">
        <v>6.194</v>
      </c>
    </row>
    <row r="1260" spans="1:12" x14ac:dyDescent="0.15">
      <c r="A1260" s="1">
        <v>40976</v>
      </c>
      <c r="B1260" s="16">
        <v>7.2662000000000004</v>
      </c>
      <c r="C1260" s="3">
        <f t="shared" si="59"/>
        <v>1.003614122880192E-2</v>
      </c>
      <c r="D1260" s="3">
        <f>IFERROR(1-B1260/MAX(B$2:B1260),0)</f>
        <v>0.17113068078116445</v>
      </c>
      <c r="E1260" s="3">
        <f ca="1">IFERROR(B1260/AVERAGE(OFFSET(B1260,0,0,-计算结果!B$17,1))-1,B1260/AVERAGE(OFFSET(B1260,0,0,-ROW(),1))-1)</f>
        <v>-3.6117076945889282E-2</v>
      </c>
      <c r="F1260" s="4" t="str">
        <f ca="1">IF(MONTH(A1260)&lt;&gt;MONTH(A1261),IF(OR(AND(E1260&lt;计算结果!B$18,E1260&gt;计算结果!B$19),E1260&lt;计算结果!B$20),"买","卖"),F1259)</f>
        <v>卖</v>
      </c>
      <c r="G1260" s="4" t="str">
        <f t="shared" ca="1" si="60"/>
        <v/>
      </c>
      <c r="H1260" s="3">
        <f ca="1">IF(F1259="买",B1260/B1259-1,计算结果!B$21*(计算结果!B$22*(B1260/B1259-1)+(1-计算结果!B$22)*(K1260/K1259-1-IF(G1260=1,计算结果!B$16,0))))-IF(AND(计算结果!B$21=0,G1260=1),计算结果!B$16,0)</f>
        <v>7.3460665152924598E-4</v>
      </c>
      <c r="I1260" s="2">
        <f t="shared" ca="1" si="61"/>
        <v>7.4342122722636388</v>
      </c>
      <c r="J1260" s="3">
        <f ca="1">1-I1260/MAX(I$2:I1260)</f>
        <v>0.30340421376337678</v>
      </c>
      <c r="K1260" s="21">
        <v>149.85</v>
      </c>
      <c r="L1260" s="37">
        <v>6.2662000000000004</v>
      </c>
    </row>
    <row r="1261" spans="1:12" x14ac:dyDescent="0.15">
      <c r="A1261" s="1">
        <v>40977</v>
      </c>
      <c r="B1261" s="16">
        <v>7.4668000000000001</v>
      </c>
      <c r="C1261" s="3">
        <f t="shared" si="59"/>
        <v>2.760727753158454E-2</v>
      </c>
      <c r="D1261" s="3">
        <f>IFERROR(1-B1261/MAX(B$2:B1261),0)</f>
        <v>0.14824785544807451</v>
      </c>
      <c r="E1261" s="3">
        <f ca="1">IFERROR(B1261/AVERAGE(OFFSET(B1261,0,0,-计算结果!B$17,1))-1,B1261/AVERAGE(OFFSET(B1261,0,0,-ROW(),1))-1)</f>
        <v>-1.0278340991021317E-2</v>
      </c>
      <c r="F1261" s="4" t="str">
        <f ca="1">IF(MONTH(A1261)&lt;&gt;MONTH(A1262),IF(OR(AND(E1261&lt;计算结果!B$18,E1261&gt;计算结果!B$19),E1261&lt;计算结果!B$20),"买","卖"),F1260)</f>
        <v>卖</v>
      </c>
      <c r="G1261" s="4" t="str">
        <f t="shared" ca="1" si="60"/>
        <v/>
      </c>
      <c r="H1261" s="3">
        <f ca="1">IF(F1260="买",B1261/B1260-1,计算结果!B$21*(计算结果!B$22*(B1261/B1260-1)+(1-计算结果!B$22)*(K1261/K1260-1-IF(G1261=1,计算结果!B$16,0))))-IF(AND(计算结果!B$21=0,G1261=1),计算结果!B$16,0)</f>
        <v>1.2012012012012629E-3</v>
      </c>
      <c r="I1261" s="2">
        <f t="shared" ca="1" si="61"/>
        <v>7.4431422569750669</v>
      </c>
      <c r="J1261" s="3">
        <f ca="1">1-I1261/MAX(I$2:I1261)</f>
        <v>0.30256746206819762</v>
      </c>
      <c r="K1261" s="21">
        <v>150.03</v>
      </c>
      <c r="L1261" s="37">
        <v>6.4668000000000001</v>
      </c>
    </row>
    <row r="1262" spans="1:12" x14ac:dyDescent="0.15">
      <c r="A1262" s="1">
        <v>40980</v>
      </c>
      <c r="B1262" s="16">
        <v>7.6310000000000002</v>
      </c>
      <c r="C1262" s="3">
        <f t="shared" si="59"/>
        <v>2.1990678737879632E-2</v>
      </c>
      <c r="D1262" s="3">
        <f>IFERROR(1-B1262/MAX(B$2:B1262),0)</f>
        <v>0.12951724767293304</v>
      </c>
      <c r="E1262" s="3">
        <f ca="1">IFERROR(B1262/AVERAGE(OFFSET(B1262,0,0,-计算结果!B$17,1))-1,B1262/AVERAGE(OFFSET(B1262,0,0,-ROW(),1))-1)</f>
        <v>1.065386146374725E-2</v>
      </c>
      <c r="F1262" s="4" t="str">
        <f ca="1">IF(MONTH(A1262)&lt;&gt;MONTH(A1263),IF(OR(AND(E1262&lt;计算结果!B$18,E1262&gt;计算结果!B$19),E1262&lt;计算结果!B$20),"买","卖"),F1261)</f>
        <v>卖</v>
      </c>
      <c r="G1262" s="4" t="str">
        <f t="shared" ca="1" si="60"/>
        <v/>
      </c>
      <c r="H1262" s="3">
        <f ca="1">IF(F1261="买",B1262/B1261-1,计算结果!B$21*(计算结果!B$22*(B1262/B1261-1)+(1-计算结果!B$22)*(K1262/K1261-1-IF(G1262=1,计算结果!B$16,0))))-IF(AND(计算结果!B$21=0,G1262=1),计算结果!B$16,0)</f>
        <v>8.6649336799293764E-4</v>
      </c>
      <c r="I1262" s="2">
        <f t="shared" ca="1" si="61"/>
        <v>7.4495916903777637</v>
      </c>
      <c r="J1262" s="3">
        <f ca="1">1-I1262/MAX(I$2:I1262)</f>
        <v>0.30196314139945735</v>
      </c>
      <c r="K1262" s="21">
        <v>150.16</v>
      </c>
      <c r="L1262" s="37">
        <v>6.6310000000000002</v>
      </c>
    </row>
    <row r="1263" spans="1:12" x14ac:dyDescent="0.15">
      <c r="A1263" s="1">
        <v>40981</v>
      </c>
      <c r="B1263" s="16">
        <v>7.6881000000000004</v>
      </c>
      <c r="C1263" s="3">
        <f t="shared" si="59"/>
        <v>7.4826366138120992E-3</v>
      </c>
      <c r="D1263" s="3">
        <f>IFERROR(1-B1263/MAX(B$2:B1263),0)</f>
        <v>0.12300374155867866</v>
      </c>
      <c r="E1263" s="3">
        <f ca="1">IFERROR(B1263/AVERAGE(OFFSET(B1263,0,0,-计算结果!B$17,1))-1,B1263/AVERAGE(OFFSET(B1263,0,0,-ROW(),1))-1)</f>
        <v>1.7394027735163409E-2</v>
      </c>
      <c r="F1263" s="4" t="str">
        <f ca="1">IF(MONTH(A1263)&lt;&gt;MONTH(A1264),IF(OR(AND(E1263&lt;计算结果!B$18,E1263&gt;计算结果!B$19),E1263&lt;计算结果!B$20),"买","卖"),F1262)</f>
        <v>卖</v>
      </c>
      <c r="G1263" s="4" t="str">
        <f t="shared" ca="1" si="60"/>
        <v/>
      </c>
      <c r="H1263" s="3">
        <f ca="1">IF(F1262="买",B1263/B1262-1,计算结果!B$21*(计算结果!B$22*(B1263/B1262-1)+(1-计算结果!B$22)*(K1263/K1262-1-IF(G1263=1,计算结果!B$16,0))))-IF(AND(计算结果!B$21=0,G1263=1),计算结果!B$16,0)</f>
        <v>-7.9914757591903474E-4</v>
      </c>
      <c r="I1263" s="2">
        <f t="shared" ca="1" si="61"/>
        <v>7.4436383672368116</v>
      </c>
      <c r="J1263" s="3">
        <f ca="1">1-I1263/MAX(I$2:I1263)</f>
        <v>0.30252097586291005</v>
      </c>
      <c r="K1263" s="21">
        <v>150.04</v>
      </c>
      <c r="L1263" s="37">
        <v>6.6881000000000004</v>
      </c>
    </row>
    <row r="1264" spans="1:12" x14ac:dyDescent="0.15">
      <c r="A1264" s="1">
        <v>40982</v>
      </c>
      <c r="B1264" s="16">
        <v>7.2680999999999996</v>
      </c>
      <c r="C1264" s="3">
        <f t="shared" si="59"/>
        <v>-5.4629882545752628E-2</v>
      </c>
      <c r="D1264" s="3">
        <f>IFERROR(1-B1264/MAX(B$2:B1264),0)</f>
        <v>0.17091394415039252</v>
      </c>
      <c r="E1264" s="3">
        <f ca="1">IFERROR(B1264/AVERAGE(OFFSET(B1264,0,0,-计算结果!B$17,1))-1,B1264/AVERAGE(OFFSET(B1264,0,0,-ROW(),1))-1)</f>
        <v>-3.8745701782496478E-2</v>
      </c>
      <c r="F1264" s="4" t="str">
        <f ca="1">IF(MONTH(A1264)&lt;&gt;MONTH(A1265),IF(OR(AND(E1264&lt;计算结果!B$18,E1264&gt;计算结果!B$19),E1264&lt;计算结果!B$20),"买","卖"),F1263)</f>
        <v>卖</v>
      </c>
      <c r="G1264" s="4" t="str">
        <f t="shared" ca="1" si="60"/>
        <v/>
      </c>
      <c r="H1264" s="3">
        <f ca="1">IF(F1263="买",B1264/B1263-1,计算结果!B$21*(计算结果!B$22*(B1264/B1263-1)+(1-计算结果!B$22)*(K1264/K1263-1-IF(G1264=1,计算结果!B$16,0))))-IF(AND(计算结果!B$21=0,G1264=1),计算结果!B$16,0)</f>
        <v>-5.3319114902683484E-4</v>
      </c>
      <c r="I1264" s="2">
        <f t="shared" ca="1" si="61"/>
        <v>7.4396694851428444</v>
      </c>
      <c r="J1264" s="3">
        <f ca="1">1-I1264/MAX(I$2:I1264)</f>
        <v>0.30289286550521188</v>
      </c>
      <c r="K1264" s="21">
        <v>149.96</v>
      </c>
      <c r="L1264" s="37">
        <v>6.2680999999999996</v>
      </c>
    </row>
    <row r="1265" spans="1:12" x14ac:dyDescent="0.15">
      <c r="A1265" s="1">
        <v>40983</v>
      </c>
      <c r="B1265" s="16">
        <v>7.1719999999999997</v>
      </c>
      <c r="C1265" s="3">
        <f t="shared" si="59"/>
        <v>-1.3222162600954879E-2</v>
      </c>
      <c r="D1265" s="3">
        <f>IFERROR(1-B1265/MAX(B$2:B1265),0)</f>
        <v>0.18187625479102032</v>
      </c>
      <c r="E1265" s="3">
        <f ca="1">IFERROR(B1265/AVERAGE(OFFSET(B1265,0,0,-计算结果!B$17,1))-1,B1265/AVERAGE(OFFSET(B1265,0,0,-ROW(),1))-1)</f>
        <v>-5.1972836381010468E-2</v>
      </c>
      <c r="F1265" s="4" t="str">
        <f ca="1">IF(MONTH(A1265)&lt;&gt;MONTH(A1266),IF(OR(AND(E1265&lt;计算结果!B$18,E1265&gt;计算结果!B$19),E1265&lt;计算结果!B$20),"买","卖"),F1264)</f>
        <v>卖</v>
      </c>
      <c r="G1265" s="4" t="str">
        <f t="shared" ca="1" si="60"/>
        <v/>
      </c>
      <c r="H1265" s="3">
        <f ca="1">IF(F1264="买",B1265/B1264-1,计算结果!B$21*(计算结果!B$22*(B1265/B1264-1)+(1-计算结果!B$22)*(K1265/K1264-1-IF(G1265=1,计算结果!B$16,0))))-IF(AND(计算结果!B$21=0,G1265=1),计算结果!B$16,0)</f>
        <v>4.6679114430503432E-4</v>
      </c>
      <c r="I1265" s="2">
        <f t="shared" ca="1" si="61"/>
        <v>7.4431422569750652</v>
      </c>
      <c r="J1265" s="3">
        <f ca="1">1-I1265/MAX(I$2:I1265)</f>
        <v>0.30256746206819785</v>
      </c>
      <c r="K1265" s="21">
        <v>150.03</v>
      </c>
      <c r="L1265" s="37">
        <v>6.1719999999999997</v>
      </c>
    </row>
    <row r="1266" spans="1:12" x14ac:dyDescent="0.15">
      <c r="A1266" s="1">
        <v>40984</v>
      </c>
      <c r="B1266" s="16">
        <v>7.3495999999999997</v>
      </c>
      <c r="C1266" s="3">
        <f t="shared" si="59"/>
        <v>2.4762967094255517E-2</v>
      </c>
      <c r="D1266" s="3">
        <f>IFERROR(1-B1266/MAX(B$2:B1266),0)</f>
        <v>0.16161708340938141</v>
      </c>
      <c r="E1266" s="3">
        <f ca="1">IFERROR(B1266/AVERAGE(OFFSET(B1266,0,0,-计算结果!B$17,1))-1,B1266/AVERAGE(OFFSET(B1266,0,0,-ROW(),1))-1)</f>
        <v>-2.9100914172400572E-2</v>
      </c>
      <c r="F1266" s="4" t="str">
        <f ca="1">IF(MONTH(A1266)&lt;&gt;MONTH(A1267),IF(OR(AND(E1266&lt;计算结果!B$18,E1266&gt;计算结果!B$19),E1266&lt;计算结果!B$20),"买","卖"),F1265)</f>
        <v>卖</v>
      </c>
      <c r="G1266" s="4" t="str">
        <f t="shared" ca="1" si="60"/>
        <v/>
      </c>
      <c r="H1266" s="3">
        <f ca="1">IF(F1265="买",B1266/B1265-1,计算结果!B$21*(计算结果!B$22*(B1266/B1265-1)+(1-计算结果!B$22)*(K1266/K1265-1-IF(G1266=1,计算结果!B$16,0))))-IF(AND(计算结果!B$21=0,G1266=1),计算结果!B$16,0)</f>
        <v>4.6657335199618011E-4</v>
      </c>
      <c r="I1266" s="2">
        <f t="shared" ca="1" si="61"/>
        <v>7.4466150288072868</v>
      </c>
      <c r="J1266" s="3">
        <f ca="1">1-I1266/MAX(I$2:I1266)</f>
        <v>0.30224205863118381</v>
      </c>
      <c r="K1266" s="21">
        <v>150.1</v>
      </c>
      <c r="L1266" s="37">
        <v>6.3495999999999997</v>
      </c>
    </row>
    <row r="1267" spans="1:12" x14ac:dyDescent="0.15">
      <c r="A1267" s="1">
        <v>40987</v>
      </c>
      <c r="B1267" s="16">
        <v>7.4995000000000003</v>
      </c>
      <c r="C1267" s="3">
        <f t="shared" si="59"/>
        <v>2.0395667791444527E-2</v>
      </c>
      <c r="D1267" s="3">
        <f>IFERROR(1-B1267/MAX(B$2:B1267),0)</f>
        <v>0.14451770396057684</v>
      </c>
      <c r="E1267" s="3">
        <f ca="1">IFERROR(B1267/AVERAGE(OFFSET(B1267,0,0,-计算结果!B$17,1))-1,B1267/AVERAGE(OFFSET(B1267,0,0,-ROW(),1))-1)</f>
        <v>-9.9258010931054796E-3</v>
      </c>
      <c r="F1267" s="4" t="str">
        <f ca="1">IF(MONTH(A1267)&lt;&gt;MONTH(A1268),IF(OR(AND(E1267&lt;计算结果!B$18,E1267&gt;计算结果!B$19),E1267&lt;计算结果!B$20),"买","卖"),F1266)</f>
        <v>卖</v>
      </c>
      <c r="G1267" s="4" t="str">
        <f t="shared" ca="1" si="60"/>
        <v/>
      </c>
      <c r="H1267" s="3">
        <f ca="1">IF(F1266="买",B1267/B1266-1,计算结果!B$21*(计算结果!B$22*(B1267/B1266-1)+(1-计算结果!B$22)*(K1267/K1266-1-IF(G1267=1,计算结果!B$16,0))))-IF(AND(计算结果!B$21=0,G1267=1),计算结果!B$16,0)</f>
        <v>5.9960026648897546E-4</v>
      </c>
      <c r="I1267" s="2">
        <f t="shared" ca="1" si="61"/>
        <v>7.4510800211630004</v>
      </c>
      <c r="J1267" s="3">
        <f ca="1">1-I1267/MAX(I$2:I1267)</f>
        <v>0.30182368278359428</v>
      </c>
      <c r="K1267" s="21">
        <v>150.19</v>
      </c>
      <c r="L1267" s="37">
        <v>6.4995000000000003</v>
      </c>
    </row>
    <row r="1268" spans="1:12" x14ac:dyDescent="0.15">
      <c r="A1268" s="1">
        <v>40988</v>
      </c>
      <c r="B1268" s="16">
        <v>7.3075000000000001</v>
      </c>
      <c r="C1268" s="3">
        <f t="shared" si="59"/>
        <v>-2.5601706780452038E-2</v>
      </c>
      <c r="D1268" s="3">
        <f>IFERROR(1-B1268/MAX(B$2:B1268),0)</f>
        <v>0.16641951085964601</v>
      </c>
      <c r="E1268" s="3">
        <f ca="1">IFERROR(B1268/AVERAGE(OFFSET(B1268,0,0,-计算结果!B$17,1))-1,B1268/AVERAGE(OFFSET(B1268,0,0,-ROW(),1))-1)</f>
        <v>-3.574406968124566E-2</v>
      </c>
      <c r="F1268" s="4" t="str">
        <f ca="1">IF(MONTH(A1268)&lt;&gt;MONTH(A1269),IF(OR(AND(E1268&lt;计算结果!B$18,E1268&gt;计算结果!B$19),E1268&lt;计算结果!B$20),"买","卖"),F1267)</f>
        <v>卖</v>
      </c>
      <c r="G1268" s="4" t="str">
        <f t="shared" ca="1" si="60"/>
        <v/>
      </c>
      <c r="H1268" s="3">
        <f ca="1">IF(F1267="买",B1268/B1267-1,计算结果!B$21*(计算结果!B$22*(B1268/B1267-1)+(1-计算结果!B$22)*(K1268/K1267-1-IF(G1268=1,计算结果!B$16,0))))-IF(AND(计算结果!B$21=0,G1268=1),计算结果!B$16,0)</f>
        <v>5.9924096144881034E-4</v>
      </c>
      <c r="I1268" s="2">
        <f t="shared" ca="1" si="61"/>
        <v>7.455545013518714</v>
      </c>
      <c r="J1268" s="3">
        <f ca="1">1-I1268/MAX(I$2:I1268)</f>
        <v>0.30140530693600465</v>
      </c>
      <c r="K1268" s="21">
        <v>150.28</v>
      </c>
      <c r="L1268" s="37">
        <v>6.3075000000000001</v>
      </c>
    </row>
    <row r="1269" spans="1:12" x14ac:dyDescent="0.15">
      <c r="A1269" s="1">
        <v>40989</v>
      </c>
      <c r="B1269" s="16">
        <v>7.3419999999999996</v>
      </c>
      <c r="C1269" s="3">
        <f t="shared" si="59"/>
        <v>4.7211768730754944E-3</v>
      </c>
      <c r="D1269" s="3">
        <f>IFERROR(1-B1269/MAX(B$2:B1269),0)</f>
        <v>0.16248402993246958</v>
      </c>
      <c r="E1269" s="3">
        <f ca="1">IFERROR(B1269/AVERAGE(OFFSET(B1269,0,0,-计算结果!B$17,1))-1,B1269/AVERAGE(OFFSET(B1269,0,0,-ROW(),1))-1)</f>
        <v>-3.1651552047129661E-2</v>
      </c>
      <c r="F1269" s="4" t="str">
        <f ca="1">IF(MONTH(A1269)&lt;&gt;MONTH(A1270),IF(OR(AND(E1269&lt;计算结果!B$18,E1269&gt;计算结果!B$19),E1269&lt;计算结果!B$20),"买","卖"),F1268)</f>
        <v>卖</v>
      </c>
      <c r="G1269" s="4" t="str">
        <f t="shared" ca="1" si="60"/>
        <v/>
      </c>
      <c r="H1269" s="3">
        <f ca="1">IF(F1268="买",B1269/B1268-1,计算结果!B$21*(计算结果!B$22*(B1269/B1268-1)+(1-计算结果!B$22)*(K1269/K1268-1-IF(G1269=1,计算结果!B$16,0))))-IF(AND(计算结果!B$21=0,G1269=1),计算结果!B$16,0)</f>
        <v>1.330849081715435E-4</v>
      </c>
      <c r="I1269" s="2">
        <f t="shared" ca="1" si="61"/>
        <v>7.4565372340422069</v>
      </c>
      <c r="J1269" s="3">
        <f ca="1">1-I1269/MAX(I$2:I1269)</f>
        <v>0.30131233452542916</v>
      </c>
      <c r="K1269" s="21">
        <v>150.30000000000001</v>
      </c>
      <c r="L1269" s="37">
        <v>6.3419999999999996</v>
      </c>
    </row>
    <row r="1270" spans="1:12" x14ac:dyDescent="0.15">
      <c r="A1270" s="1">
        <v>40990</v>
      </c>
      <c r="B1270" s="16">
        <v>7.3865999999999996</v>
      </c>
      <c r="C1270" s="3">
        <f t="shared" si="59"/>
        <v>6.074639062925602E-3</v>
      </c>
      <c r="D1270" s="3">
        <f>IFERROR(1-B1270/MAX(B$2:B1270),0)</f>
        <v>0.15739642270487331</v>
      </c>
      <c r="E1270" s="3">
        <f ca="1">IFERROR(B1270/AVERAGE(OFFSET(B1270,0,0,-计算结果!B$17,1))-1,B1270/AVERAGE(OFFSET(B1270,0,0,-ROW(),1))-1)</f>
        <v>-2.6269574018388364E-2</v>
      </c>
      <c r="F1270" s="4" t="str">
        <f ca="1">IF(MONTH(A1270)&lt;&gt;MONTH(A1271),IF(OR(AND(E1270&lt;计算结果!B$18,E1270&gt;计算结果!B$19),E1270&lt;计算结果!B$20),"买","卖"),F1269)</f>
        <v>卖</v>
      </c>
      <c r="G1270" s="4" t="str">
        <f t="shared" ca="1" si="60"/>
        <v/>
      </c>
      <c r="H1270" s="3">
        <f ca="1">IF(F1269="买",B1270/B1269-1,计算结果!B$21*(计算结果!B$22*(B1270/B1269-1)+(1-计算结果!B$22)*(K1270/K1269-1-IF(G1270=1,计算结果!B$16,0))))-IF(AND(计算结果!B$21=0,G1270=1),计算结果!B$16,0)</f>
        <v>5.9880239520948564E-4</v>
      </c>
      <c r="I1270" s="2">
        <f t="shared" ca="1" si="61"/>
        <v>7.4610022263979205</v>
      </c>
      <c r="J1270" s="3">
        <f ca="1">1-I1270/MAX(I$2:I1270)</f>
        <v>0.30089395867783963</v>
      </c>
      <c r="K1270" s="21">
        <v>150.38999999999999</v>
      </c>
      <c r="L1270" s="37">
        <v>6.3865999999999996</v>
      </c>
    </row>
    <row r="1271" spans="1:12" x14ac:dyDescent="0.15">
      <c r="A1271" s="1">
        <v>40991</v>
      </c>
      <c r="B1271" s="16">
        <v>7.2412999999999998</v>
      </c>
      <c r="C1271" s="3">
        <f t="shared" si="59"/>
        <v>-1.9670755151219743E-2</v>
      </c>
      <c r="D1271" s="3">
        <f>IFERROR(1-B1271/MAX(B$2:B1271),0)</f>
        <v>0.17397107136338763</v>
      </c>
      <c r="E1271" s="3">
        <f ca="1">IFERROR(B1271/AVERAGE(OFFSET(B1271,0,0,-计算结果!B$17,1))-1,B1271/AVERAGE(OFFSET(B1271,0,0,-ROW(),1))-1)</f>
        <v>-4.5785298068282021E-2</v>
      </c>
      <c r="F1271" s="4" t="str">
        <f ca="1">IF(MONTH(A1271)&lt;&gt;MONTH(A1272),IF(OR(AND(E1271&lt;计算结果!B$18,E1271&gt;计算结果!B$19),E1271&lt;计算结果!B$20),"买","卖"),F1270)</f>
        <v>卖</v>
      </c>
      <c r="G1271" s="4" t="str">
        <f t="shared" ca="1" si="60"/>
        <v/>
      </c>
      <c r="H1271" s="3">
        <f ca="1">IF(F1270="买",B1271/B1270-1,计算结果!B$21*(计算结果!B$22*(B1271/B1270-1)+(1-计算结果!B$22)*(K1271/K1270-1-IF(G1271=1,计算结果!B$16,0))))-IF(AND(计算结果!B$21=0,G1271=1),计算结果!B$16,0)</f>
        <v>1.3298756566260117E-4</v>
      </c>
      <c r="I1271" s="2">
        <f t="shared" ca="1" si="61"/>
        <v>7.4619944469214126</v>
      </c>
      <c r="J1271" s="3">
        <f ca="1">1-I1271/MAX(I$2:I1271)</f>
        <v>0.30080098626726415</v>
      </c>
      <c r="K1271" s="21">
        <v>150.41</v>
      </c>
      <c r="L1271" s="37">
        <v>6.2412999999999998</v>
      </c>
    </row>
    <row r="1272" spans="1:12" x14ac:dyDescent="0.15">
      <c r="A1272" s="1">
        <v>40994</v>
      </c>
      <c r="B1272" s="16">
        <v>7.3207000000000004</v>
      </c>
      <c r="C1272" s="3">
        <f t="shared" si="59"/>
        <v>1.0964881996326614E-2</v>
      </c>
      <c r="D1272" s="3">
        <f>IFERROR(1-B1272/MAX(B$2:B1272),0)</f>
        <v>0.164913761635335</v>
      </c>
      <c r="E1272" s="3">
        <f ca="1">IFERROR(B1272/AVERAGE(OFFSET(B1272,0,0,-计算结果!B$17,1))-1,B1272/AVERAGE(OFFSET(B1272,0,0,-ROW(),1))-1)</f>
        <v>-3.5718801821987833E-2</v>
      </c>
      <c r="F1272" s="4" t="str">
        <f ca="1">IF(MONTH(A1272)&lt;&gt;MONTH(A1273),IF(OR(AND(E1272&lt;计算结果!B$18,E1272&gt;计算结果!B$19),E1272&lt;计算结果!B$20),"买","卖"),F1271)</f>
        <v>卖</v>
      </c>
      <c r="G1272" s="4" t="str">
        <f t="shared" ca="1" si="60"/>
        <v/>
      </c>
      <c r="H1272" s="3">
        <f ca="1">IF(F1271="买",B1272/B1271-1,计算结果!B$21*(计算结果!B$22*(B1272/B1271-1)+(1-计算结果!B$22)*(K1272/K1271-1-IF(G1272=1,计算结果!B$16,0))))-IF(AND(计算结果!B$21=0,G1272=1),计算结果!B$16,0)</f>
        <v>6.6484941160682709E-5</v>
      </c>
      <c r="I1272" s="2">
        <f t="shared" ca="1" si="61"/>
        <v>7.4624905571831572</v>
      </c>
      <c r="J1272" s="3">
        <f ca="1">1-I1272/MAX(I$2:I1272)</f>
        <v>0.30075450006197657</v>
      </c>
      <c r="K1272" s="21">
        <v>150.41999999999999</v>
      </c>
      <c r="L1272" s="37">
        <v>6.3207000000000004</v>
      </c>
    </row>
    <row r="1273" spans="1:12" x14ac:dyDescent="0.15">
      <c r="A1273" s="1">
        <v>40995</v>
      </c>
      <c r="B1273" s="16">
        <v>7.3036000000000003</v>
      </c>
      <c r="C1273" s="3">
        <f t="shared" si="59"/>
        <v>-2.3358422008824542E-3</v>
      </c>
      <c r="D1273" s="3">
        <f>IFERROR(1-B1273/MAX(B$2:B1273),0)</f>
        <v>0.16686439131228326</v>
      </c>
      <c r="E1273" s="3">
        <f ca="1">IFERROR(B1273/AVERAGE(OFFSET(B1273,0,0,-计算结果!B$17,1))-1,B1273/AVERAGE(OFFSET(B1273,0,0,-ROW(),1))-1)</f>
        <v>-3.8357827354202567E-2</v>
      </c>
      <c r="F1273" s="4" t="str">
        <f ca="1">IF(MONTH(A1273)&lt;&gt;MONTH(A1274),IF(OR(AND(E1273&lt;计算结果!B$18,E1273&gt;计算结果!B$19),E1273&lt;计算结果!B$20),"买","卖"),F1272)</f>
        <v>卖</v>
      </c>
      <c r="G1273" s="4" t="str">
        <f t="shared" ca="1" si="60"/>
        <v/>
      </c>
      <c r="H1273" s="3">
        <f ca="1">IF(F1272="买",B1273/B1272-1,计算结果!B$21*(计算结果!B$22*(B1273/B1272-1)+(1-计算结果!B$22)*(K1273/K1272-1-IF(G1273=1,计算结果!B$16,0))))-IF(AND(计算结果!B$21=0,G1273=1),计算结果!B$16,0)</f>
        <v>6.6480521207390453E-5</v>
      </c>
      <c r="I1273" s="2">
        <f t="shared" ca="1" si="61"/>
        <v>7.4629866674449037</v>
      </c>
      <c r="J1273" s="3">
        <f ca="1">1-I1273/MAX(I$2:I1273)</f>
        <v>0.30070801385668877</v>
      </c>
      <c r="K1273" s="21">
        <v>150.43</v>
      </c>
      <c r="L1273" s="37">
        <v>6.3036000000000003</v>
      </c>
    </row>
    <row r="1274" spans="1:12" x14ac:dyDescent="0.15">
      <c r="A1274" s="1">
        <v>40996</v>
      </c>
      <c r="B1274" s="16">
        <v>6.8231000000000002</v>
      </c>
      <c r="C1274" s="3">
        <f t="shared" si="59"/>
        <v>-6.5789473684210509E-2</v>
      </c>
      <c r="D1274" s="3">
        <f>IFERROR(1-B1274/MAX(B$2:B1274),0)</f>
        <v>0.22167594451542261</v>
      </c>
      <c r="E1274" s="3">
        <f ca="1">IFERROR(B1274/AVERAGE(OFFSET(B1274,0,0,-计算结果!B$17,1))-1,B1274/AVERAGE(OFFSET(B1274,0,0,-ROW(),1))-1)</f>
        <v>-0.10168973243989166</v>
      </c>
      <c r="F1274" s="4" t="str">
        <f ca="1">IF(MONTH(A1274)&lt;&gt;MONTH(A1275),IF(OR(AND(E1274&lt;计算结果!B$18,E1274&gt;计算结果!B$19),E1274&lt;计算结果!B$20),"买","卖"),F1273)</f>
        <v>卖</v>
      </c>
      <c r="G1274" s="4" t="str">
        <f t="shared" ca="1" si="60"/>
        <v/>
      </c>
      <c r="H1274" s="3">
        <f ca="1">IF(F1273="买",B1274/B1273-1,计算结果!B$21*(计算结果!B$22*(B1274/B1273-1)+(1-计算结果!B$22)*(K1274/K1273-1-IF(G1274=1,计算结果!B$16,0))))-IF(AND(计算结果!B$21=0,G1274=1),计算结果!B$16,0)</f>
        <v>0</v>
      </c>
      <c r="I1274" s="2">
        <f t="shared" ca="1" si="61"/>
        <v>7.4629866674449037</v>
      </c>
      <c r="J1274" s="3">
        <f ca="1">1-I1274/MAX(I$2:I1274)</f>
        <v>0.30070801385668877</v>
      </c>
      <c r="K1274" s="21">
        <v>150.43</v>
      </c>
      <c r="L1274" s="37">
        <v>5.8231000000000002</v>
      </c>
    </row>
    <row r="1275" spans="1:12" x14ac:dyDescent="0.15">
      <c r="A1275" s="1">
        <v>40997</v>
      </c>
      <c r="B1275" s="16">
        <v>6.7850999999999999</v>
      </c>
      <c r="C1275" s="3">
        <f t="shared" si="59"/>
        <v>-5.5693160000586106E-3</v>
      </c>
      <c r="D1275" s="3">
        <f>IFERROR(1-B1275/MAX(B$2:B1275),0)</f>
        <v>0.22601067713086342</v>
      </c>
      <c r="E1275" s="3">
        <f ca="1">IFERROR(B1275/AVERAGE(OFFSET(B1275,0,0,-计算结果!B$17,1))-1,B1275/AVERAGE(OFFSET(B1275,0,0,-ROW(),1))-1)</f>
        <v>-0.10681813960071485</v>
      </c>
      <c r="F1275" s="4" t="str">
        <f ca="1">IF(MONTH(A1275)&lt;&gt;MONTH(A1276),IF(OR(AND(E1275&lt;计算结果!B$18,E1275&gt;计算结果!B$19),E1275&lt;计算结果!B$20),"买","卖"),F1274)</f>
        <v>卖</v>
      </c>
      <c r="G1275" s="4" t="str">
        <f t="shared" ca="1" si="60"/>
        <v/>
      </c>
      <c r="H1275" s="3">
        <f ca="1">IF(F1274="买",B1275/B1274-1,计算结果!B$21*(计算结果!B$22*(B1275/B1274-1)+(1-计算结果!B$22)*(K1275/K1274-1-IF(G1275=1,计算结果!B$16,0))))-IF(AND(计算结果!B$21=0,G1275=1),计算结果!B$16,0)</f>
        <v>6.6476101841406177E-5</v>
      </c>
      <c r="I1275" s="2">
        <f t="shared" ca="1" si="61"/>
        <v>7.4634827777066501</v>
      </c>
      <c r="J1275" s="3">
        <f ca="1">1-I1275/MAX(I$2:I1275)</f>
        <v>0.30066152765140097</v>
      </c>
      <c r="K1275" s="21">
        <v>150.44</v>
      </c>
      <c r="L1275" s="37">
        <v>5.7850999999999999</v>
      </c>
    </row>
    <row r="1276" spans="1:12" x14ac:dyDescent="0.15">
      <c r="A1276" s="1">
        <v>40998</v>
      </c>
      <c r="B1276" s="16">
        <v>6.6467999999999998</v>
      </c>
      <c r="C1276" s="3">
        <f t="shared" si="59"/>
        <v>-2.0382897820223733E-2</v>
      </c>
      <c r="D1276" s="3">
        <f>IFERROR(1-B1276/MAX(B$2:B1276),0)</f>
        <v>0.2417868224128491</v>
      </c>
      <c r="E1276" s="3">
        <f ca="1">IFERROR(B1276/AVERAGE(OFFSET(B1276,0,0,-计算结果!B$17,1))-1,B1276/AVERAGE(OFFSET(B1276,0,0,-ROW(),1))-1)</f>
        <v>-0.12501861236176781</v>
      </c>
      <c r="F1276" s="4" t="str">
        <f ca="1">IF(MONTH(A1276)&lt;&gt;MONTH(A1277),IF(OR(AND(E1276&lt;计算结果!B$18,E1276&gt;计算结果!B$19),E1276&lt;计算结果!B$20),"买","卖"),F1275)</f>
        <v>卖</v>
      </c>
      <c r="G1276" s="4" t="str">
        <f t="shared" ca="1" si="60"/>
        <v/>
      </c>
      <c r="H1276" s="3">
        <f ca="1">IF(F1275="买",B1276/B1275-1,计算结果!B$21*(计算结果!B$22*(B1276/B1275-1)+(1-计算结果!B$22)*(K1276/K1275-1-IF(G1276=1,计算结果!B$16,0))))-IF(AND(计算结果!B$21=0,G1276=1),计算结果!B$16,0)</f>
        <v>1.4623770273862746E-3</v>
      </c>
      <c r="I1276" s="2">
        <f t="shared" ca="1" si="61"/>
        <v>7.4743972034650614</v>
      </c>
      <c r="J1276" s="3">
        <f ca="1">1-I1276/MAX(I$2:I1276)</f>
        <v>0.29963883113507095</v>
      </c>
      <c r="K1276" s="21">
        <v>150.66</v>
      </c>
      <c r="L1276" s="37">
        <v>5.6467999999999998</v>
      </c>
    </row>
    <row r="1277" spans="1:12" x14ac:dyDescent="0.15">
      <c r="A1277" s="1">
        <v>41004</v>
      </c>
      <c r="B1277" s="16">
        <v>6.8318000000000003</v>
      </c>
      <c r="C1277" s="3">
        <f t="shared" si="59"/>
        <v>2.7832942167659747E-2</v>
      </c>
      <c r="D1277" s="3">
        <f>IFERROR(1-B1277/MAX(B$2:B1277),0)</f>
        <v>0.22068351889030846</v>
      </c>
      <c r="E1277" s="3">
        <f ca="1">IFERROR(B1277/AVERAGE(OFFSET(B1277,0,0,-计算结果!B$17,1))-1,B1277/AVERAGE(OFFSET(B1277,0,0,-ROW(),1))-1)</f>
        <v>-0.100663245169612</v>
      </c>
      <c r="F1277" s="4" t="str">
        <f ca="1">IF(MONTH(A1277)&lt;&gt;MONTH(A1278),IF(OR(AND(E1277&lt;计算结果!B$18,E1277&gt;计算结果!B$19),E1277&lt;计算结果!B$20),"买","卖"),F1276)</f>
        <v>卖</v>
      </c>
      <c r="G1277" s="4" t="str">
        <f t="shared" ca="1" si="60"/>
        <v/>
      </c>
      <c r="H1277" s="3">
        <f ca="1">IF(F1276="买",B1277/B1276-1,计算结果!B$21*(计算结果!B$22*(B1277/B1276-1)+(1-计算结果!B$22)*(K1277/K1276-1-IF(G1277=1,计算结果!B$16,0))))-IF(AND(计算结果!B$21=0,G1277=1),计算结果!B$16,0)</f>
        <v>9.956192751892079E-4</v>
      </c>
      <c r="I1277" s="2">
        <f t="shared" ca="1" si="61"/>
        <v>7.481838857391252</v>
      </c>
      <c r="J1277" s="3">
        <f ca="1">1-I1277/MAX(I$2:I1277)</f>
        <v>0.29894153805575496</v>
      </c>
      <c r="K1277" s="21">
        <v>150.81</v>
      </c>
      <c r="L1277" s="37">
        <v>5.8318000000000003</v>
      </c>
    </row>
    <row r="1278" spans="1:12" x14ac:dyDescent="0.15">
      <c r="A1278" s="1">
        <v>41005</v>
      </c>
      <c r="B1278" s="16">
        <v>6.8856000000000002</v>
      </c>
      <c r="C1278" s="3">
        <f t="shared" si="59"/>
        <v>7.8749377909188567E-3</v>
      </c>
      <c r="D1278" s="3">
        <f>IFERROR(1-B1278/MAX(B$2:B1278),0)</f>
        <v>0.2145464500821318</v>
      </c>
      <c r="E1278" s="3">
        <f ca="1">IFERROR(B1278/AVERAGE(OFFSET(B1278,0,0,-计算结果!B$17,1))-1,B1278/AVERAGE(OFFSET(B1278,0,0,-ROW(),1))-1)</f>
        <v>-9.359344220477861E-2</v>
      </c>
      <c r="F1278" s="4" t="str">
        <f ca="1">IF(MONTH(A1278)&lt;&gt;MONTH(A1279),IF(OR(AND(E1278&lt;计算结果!B$18,E1278&gt;计算结果!B$19),E1278&lt;计算结果!B$20),"买","卖"),F1277)</f>
        <v>卖</v>
      </c>
      <c r="G1278" s="4" t="str">
        <f t="shared" ca="1" si="60"/>
        <v/>
      </c>
      <c r="H1278" s="3">
        <f ca="1">IF(F1277="买",B1278/B1277-1,计算结果!B$21*(计算结果!B$22*(B1278/B1277-1)+(1-计算结果!B$22)*(K1278/K1277-1-IF(G1278=1,计算结果!B$16,0))))-IF(AND(计算结果!B$21=0,G1278=1),计算结果!B$16,0)</f>
        <v>-6.6308600225384318E-5</v>
      </c>
      <c r="I1278" s="2">
        <f t="shared" ca="1" si="61"/>
        <v>7.4813427471295064</v>
      </c>
      <c r="J1278" s="3">
        <f ca="1">1-I1278/MAX(I$2:I1278)</f>
        <v>0.29898802426104265</v>
      </c>
      <c r="K1278" s="21">
        <v>150.80000000000001</v>
      </c>
      <c r="L1278" s="37">
        <v>5.8856000000000002</v>
      </c>
    </row>
    <row r="1279" spans="1:12" x14ac:dyDescent="0.15">
      <c r="A1279" s="1">
        <v>41008</v>
      </c>
      <c r="B1279" s="16">
        <v>6.8433000000000002</v>
      </c>
      <c r="C1279" s="3">
        <f t="shared" si="59"/>
        <v>-6.1432554897177249E-3</v>
      </c>
      <c r="D1279" s="3">
        <f>IFERROR(1-B1279/MAX(B$2:B1279),0)</f>
        <v>0.21937169191458306</v>
      </c>
      <c r="E1279" s="3">
        <f ca="1">IFERROR(B1279/AVERAGE(OFFSET(B1279,0,0,-计算结果!B$17,1))-1,B1279/AVERAGE(OFFSET(B1279,0,0,-ROW(),1))-1)</f>
        <v>-9.9119256430660774E-2</v>
      </c>
      <c r="F1279" s="4" t="str">
        <f ca="1">IF(MONTH(A1279)&lt;&gt;MONTH(A1280),IF(OR(AND(E1279&lt;计算结果!B$18,E1279&gt;计算结果!B$19),E1279&lt;计算结果!B$20),"买","卖"),F1278)</f>
        <v>卖</v>
      </c>
      <c r="G1279" s="4" t="str">
        <f t="shared" ca="1" si="60"/>
        <v/>
      </c>
      <c r="H1279" s="3">
        <f ca="1">IF(F1278="买",B1279/B1278-1,计算结果!B$21*(计算结果!B$22*(B1279/B1278-1)+(1-计算结果!B$22)*(K1279/K1278-1-IF(G1279=1,计算结果!B$16,0))))-IF(AND(计算结果!B$21=0,G1279=1),计算结果!B$16,0)</f>
        <v>6.6312997347472979E-4</v>
      </c>
      <c r="I1279" s="2">
        <f t="shared" ca="1" si="61"/>
        <v>7.4863038497469656</v>
      </c>
      <c r="J1279" s="3">
        <f ca="1">1-I1279/MAX(I$2:I1279)</f>
        <v>0.29852316220816544</v>
      </c>
      <c r="K1279" s="21">
        <v>150.9</v>
      </c>
      <c r="L1279" s="37">
        <v>5.8433000000000002</v>
      </c>
    </row>
    <row r="1280" spans="1:12" x14ac:dyDescent="0.15">
      <c r="A1280" s="1">
        <v>41009</v>
      </c>
      <c r="B1280" s="16">
        <v>6.9032</v>
      </c>
      <c r="C1280" s="3">
        <f t="shared" si="59"/>
        <v>8.7530869609691031E-3</v>
      </c>
      <c r="D1280" s="3">
        <f>IFERROR(1-B1280/MAX(B$2:B1280),0)</f>
        <v>0.21253878444971719</v>
      </c>
      <c r="E1280" s="3">
        <f ca="1">IFERROR(B1280/AVERAGE(OFFSET(B1280,0,0,-计算结果!B$17,1))-1,B1280/AVERAGE(OFFSET(B1280,0,0,-ROW(),1))-1)</f>
        <v>-9.1204967297813688E-2</v>
      </c>
      <c r="F1280" s="4" t="str">
        <f ca="1">IF(MONTH(A1280)&lt;&gt;MONTH(A1281),IF(OR(AND(E1280&lt;计算结果!B$18,E1280&gt;计算结果!B$19),E1280&lt;计算结果!B$20),"买","卖"),F1279)</f>
        <v>卖</v>
      </c>
      <c r="G1280" s="4" t="str">
        <f t="shared" ca="1" si="60"/>
        <v/>
      </c>
      <c r="H1280" s="3">
        <f ca="1">IF(F1279="买",B1280/B1279-1,计算结果!B$21*(计算结果!B$22*(B1280/B1279-1)+(1-计算结果!B$22)*(K1280/K1279-1-IF(G1280=1,计算结果!B$16,0))))-IF(AND(计算结果!B$21=0,G1280=1),计算结果!B$16,0)</f>
        <v>3.3134526176259449E-4</v>
      </c>
      <c r="I1280" s="2">
        <f t="shared" ca="1" si="61"/>
        <v>7.4887844010556943</v>
      </c>
      <c r="J1280" s="3">
        <f ca="1">1-I1280/MAX(I$2:I1280)</f>
        <v>0.29829073118172689</v>
      </c>
      <c r="K1280" s="21">
        <v>150.94999999999999</v>
      </c>
      <c r="L1280" s="37">
        <v>5.9032</v>
      </c>
    </row>
    <row r="1281" spans="1:12" x14ac:dyDescent="0.15">
      <c r="A1281" s="1">
        <v>41010</v>
      </c>
      <c r="B1281" s="16">
        <v>6.976</v>
      </c>
      <c r="C1281" s="3">
        <f t="shared" si="59"/>
        <v>1.0545833816201222E-2</v>
      </c>
      <c r="D1281" s="3">
        <f>IFERROR(1-B1281/MAX(B$2:B1281),0)</f>
        <v>0.20423434933382012</v>
      </c>
      <c r="E1281" s="3">
        <f ca="1">IFERROR(B1281/AVERAGE(OFFSET(B1281,0,0,-计算结果!B$17,1))-1,B1281/AVERAGE(OFFSET(B1281,0,0,-ROW(),1))-1)</f>
        <v>-8.1630279832352048E-2</v>
      </c>
      <c r="F1281" s="4" t="str">
        <f ca="1">IF(MONTH(A1281)&lt;&gt;MONTH(A1282),IF(OR(AND(E1281&lt;计算结果!B$18,E1281&gt;计算结果!B$19),E1281&lt;计算结果!B$20),"买","卖"),F1280)</f>
        <v>卖</v>
      </c>
      <c r="G1281" s="4" t="str">
        <f t="shared" ca="1" si="60"/>
        <v/>
      </c>
      <c r="H1281" s="3">
        <f ca="1">IF(F1280="买",B1281/B1280-1,计算结果!B$21*(计算结果!B$22*(B1281/B1280-1)+(1-计算结果!B$22)*(K1281/K1280-1-IF(G1281=1,计算结果!B$16,0))))-IF(AND(计算结果!B$21=0,G1281=1),计算结果!B$16,0)</f>
        <v>2.6498840675737156E-4</v>
      </c>
      <c r="I1281" s="2">
        <f t="shared" ca="1" si="61"/>
        <v>7.4907688421026792</v>
      </c>
      <c r="J1281" s="3">
        <f ca="1">1-I1281/MAX(I$2:I1281)</f>
        <v>0.29810478636057591</v>
      </c>
      <c r="K1281" s="21">
        <v>150.99</v>
      </c>
      <c r="L1281" s="37">
        <v>5.976</v>
      </c>
    </row>
    <row r="1282" spans="1:12" x14ac:dyDescent="0.15">
      <c r="A1282" s="1">
        <v>41011</v>
      </c>
      <c r="B1282" s="16">
        <v>7.1086999999999998</v>
      </c>
      <c r="C1282" s="3">
        <f t="shared" si="59"/>
        <v>1.9022362385321179E-2</v>
      </c>
      <c r="D1282" s="3">
        <f>IFERROR(1-B1282/MAX(B$2:B1282),0)</f>
        <v>0.18909700675305718</v>
      </c>
      <c r="E1282" s="3">
        <f ca="1">IFERROR(B1282/AVERAGE(OFFSET(B1282,0,0,-计算结果!B$17,1))-1,B1282/AVERAGE(OFFSET(B1282,0,0,-ROW(),1))-1)</f>
        <v>-6.4238738669121664E-2</v>
      </c>
      <c r="F1282" s="4" t="str">
        <f ca="1">IF(MONTH(A1282)&lt;&gt;MONTH(A1283),IF(OR(AND(E1282&lt;计算结果!B$18,E1282&gt;计算结果!B$19),E1282&lt;计算结果!B$20),"买","卖"),F1281)</f>
        <v>卖</v>
      </c>
      <c r="G1282" s="4" t="str">
        <f t="shared" ca="1" si="60"/>
        <v/>
      </c>
      <c r="H1282" s="3">
        <f ca="1">IF(F1281="买",B1282/B1281-1,计算结果!B$21*(计算结果!B$22*(B1282/B1281-1)+(1-计算结果!B$22)*(K1282/K1281-1-IF(G1282=1,计算结果!B$16,0))))-IF(AND(计算结果!B$21=0,G1282=1),计算结果!B$16,0)</f>
        <v>7.2852506788523286E-4</v>
      </c>
      <c r="I1282" s="2">
        <f t="shared" ca="1" si="61"/>
        <v>7.4962260549818849</v>
      </c>
      <c r="J1282" s="3">
        <f ca="1">1-I1282/MAX(I$2:I1282)</f>
        <v>0.2975934381024109</v>
      </c>
      <c r="K1282" s="21">
        <v>151.1</v>
      </c>
      <c r="L1282" s="37">
        <v>6.1086999999999998</v>
      </c>
    </row>
    <row r="1283" spans="1:12" x14ac:dyDescent="0.15">
      <c r="A1283" s="1">
        <v>41012</v>
      </c>
      <c r="B1283" s="16">
        <v>7.1337999999999999</v>
      </c>
      <c r="C1283" s="3">
        <f t="shared" si="59"/>
        <v>3.5308846905903746E-3</v>
      </c>
      <c r="D1283" s="3">
        <f>IFERROR(1-B1283/MAX(B$2:B1283),0)</f>
        <v>0.18623380178864768</v>
      </c>
      <c r="E1283" s="3">
        <f ca="1">IFERROR(B1283/AVERAGE(OFFSET(B1283,0,0,-计算结果!B$17,1))-1,B1283/AVERAGE(OFFSET(B1283,0,0,-ROW(),1))-1)</f>
        <v>-6.0995561373600737E-2</v>
      </c>
      <c r="F1283" s="4" t="str">
        <f ca="1">IF(MONTH(A1283)&lt;&gt;MONTH(A1284),IF(OR(AND(E1283&lt;计算结果!B$18,E1283&gt;计算结果!B$19),E1283&lt;计算结果!B$20),"买","卖"),F1282)</f>
        <v>卖</v>
      </c>
      <c r="G1283" s="4" t="str">
        <f t="shared" ca="1" si="60"/>
        <v/>
      </c>
      <c r="H1283" s="3">
        <f ca="1">IF(F1282="买",B1283/B1282-1,计算结果!B$21*(计算结果!B$22*(B1283/B1282-1)+(1-计算结果!B$22)*(K1283/K1282-1-IF(G1283=1,计算结果!B$16,0))))-IF(AND(计算结果!B$21=0,G1283=1),计算结果!B$16,0)</f>
        <v>1.9854401058894133E-4</v>
      </c>
      <c r="I1283" s="2">
        <f t="shared" ca="1" si="61"/>
        <v>7.4977143857671225</v>
      </c>
      <c r="J1283" s="3">
        <f ca="1">1-I1283/MAX(I$2:I1283)</f>
        <v>0.29745397948654773</v>
      </c>
      <c r="K1283" s="21">
        <v>151.13</v>
      </c>
      <c r="L1283" s="37">
        <v>6.1337999999999999</v>
      </c>
    </row>
    <row r="1284" spans="1:12" x14ac:dyDescent="0.15">
      <c r="A1284" s="1">
        <v>41015</v>
      </c>
      <c r="B1284" s="16">
        <v>7.0997000000000003</v>
      </c>
      <c r="C1284" s="3">
        <f t="shared" ref="C1284:C1347" si="62">IFERROR(B1284/B1283-1,0)</f>
        <v>-4.7800611174969587E-3</v>
      </c>
      <c r="D1284" s="3">
        <f>IFERROR(1-B1284/MAX(B$2:B1284),0)</f>
        <v>0.19012365395145103</v>
      </c>
      <c r="E1284" s="3">
        <f ca="1">IFERROR(B1284/AVERAGE(OFFSET(B1284,0,0,-计算结果!B$17,1))-1,B1284/AVERAGE(OFFSET(B1284,0,0,-ROW(),1))-1)</f>
        <v>-6.5501690796787138E-2</v>
      </c>
      <c r="F1284" s="4" t="str">
        <f ca="1">IF(MONTH(A1284)&lt;&gt;MONTH(A1285),IF(OR(AND(E1284&lt;计算结果!B$18,E1284&gt;计算结果!B$19),E1284&lt;计算结果!B$20),"买","卖"),F1283)</f>
        <v>卖</v>
      </c>
      <c r="G1284" s="4" t="str">
        <f t="shared" ca="1" si="60"/>
        <v/>
      </c>
      <c r="H1284" s="3">
        <f ca="1">IF(F1283="买",B1284/B1283-1,计算结果!B$21*(计算结果!B$22*(B1284/B1283-1)+(1-计算结果!B$22)*(K1284/K1283-1-IF(G1284=1,计算结果!B$16,0))))-IF(AND(计算结果!B$21=0,G1284=1),计算结果!B$16,0)</f>
        <v>7.9401839475945479E-4</v>
      </c>
      <c r="I1284" s="2">
        <f t="shared" ca="1" si="61"/>
        <v>7.5036677089080746</v>
      </c>
      <c r="J1284" s="3">
        <f ca="1">1-I1284/MAX(I$2:I1284)</f>
        <v>0.29689614502309503</v>
      </c>
      <c r="K1284" s="21">
        <v>151.25</v>
      </c>
      <c r="L1284" s="37">
        <v>6.0997000000000003</v>
      </c>
    </row>
    <row r="1285" spans="1:12" x14ac:dyDescent="0.15">
      <c r="A1285" s="1">
        <v>41016</v>
      </c>
      <c r="B1285" s="16">
        <v>6.9908000000000001</v>
      </c>
      <c r="C1285" s="3">
        <f t="shared" si="62"/>
        <v>-1.5338676282096508E-2</v>
      </c>
      <c r="D1285" s="3">
        <f>IFERROR(1-B1285/MAX(B$2:B1285),0)</f>
        <v>0.20254608505201688</v>
      </c>
      <c r="E1285" s="3">
        <f ca="1">IFERROR(B1285/AVERAGE(OFFSET(B1285,0,0,-计算结果!B$17,1))-1,B1285/AVERAGE(OFFSET(B1285,0,0,-ROW(),1))-1)</f>
        <v>-7.9767423730917608E-2</v>
      </c>
      <c r="F1285" s="4" t="str">
        <f ca="1">IF(MONTH(A1285)&lt;&gt;MONTH(A1286),IF(OR(AND(E1285&lt;计算结果!B$18,E1285&gt;计算结果!B$19),E1285&lt;计算结果!B$20),"买","卖"),F1284)</f>
        <v>卖</v>
      </c>
      <c r="G1285" s="4" t="str">
        <f t="shared" ca="1" si="60"/>
        <v/>
      </c>
      <c r="H1285" s="3">
        <f ca="1">IF(F1284="买",B1285/B1284-1,计算结果!B$21*(计算结果!B$22*(B1285/B1284-1)+(1-计算结果!B$22)*(K1285/K1284-1-IF(G1285=1,计算结果!B$16,0))))-IF(AND(计算结果!B$21=0,G1285=1),计算结果!B$16,0)</f>
        <v>3.3057851239681746E-4</v>
      </c>
      <c r="I1285" s="2">
        <f t="shared" ca="1" si="61"/>
        <v>7.506148260216805</v>
      </c>
      <c r="J1285" s="3">
        <f ca="1">1-I1285/MAX(I$2:I1285)</f>
        <v>0.29666371399665625</v>
      </c>
      <c r="K1285" s="21">
        <v>151.30000000000001</v>
      </c>
      <c r="L1285" s="37">
        <v>5.9908000000000001</v>
      </c>
    </row>
    <row r="1286" spans="1:12" x14ac:dyDescent="0.15">
      <c r="A1286" s="1">
        <v>41017</v>
      </c>
      <c r="B1286" s="16">
        <v>7.1269999999999998</v>
      </c>
      <c r="C1286" s="3">
        <f t="shared" si="62"/>
        <v>1.9482748755507151E-2</v>
      </c>
      <c r="D1286" s="3">
        <f>IFERROR(1-B1286/MAX(B$2:B1286),0)</f>
        <v>0.18700949078298967</v>
      </c>
      <c r="E1286" s="3">
        <f ca="1">IFERROR(B1286/AVERAGE(OFFSET(B1286,0,0,-计算结果!B$17,1))-1,B1286/AVERAGE(OFFSET(B1286,0,0,-ROW(),1))-1)</f>
        <v>-6.1825727921319462E-2</v>
      </c>
      <c r="F1286" s="4" t="str">
        <f ca="1">IF(MONTH(A1286)&lt;&gt;MONTH(A1287),IF(OR(AND(E1286&lt;计算结果!B$18,E1286&gt;计算结果!B$19),E1286&lt;计算结果!B$20),"买","卖"),F1285)</f>
        <v>卖</v>
      </c>
      <c r="G1286" s="4" t="str">
        <f t="shared" ca="1" si="60"/>
        <v/>
      </c>
      <c r="H1286" s="3">
        <f ca="1">IF(F1285="买",B1286/B1285-1,计算结果!B$21*(计算结果!B$22*(B1286/B1285-1)+(1-计算结果!B$22)*(K1286/K1285-1-IF(G1286=1,计算结果!B$16,0))))-IF(AND(计算结果!B$21=0,G1286=1),计算结果!B$16,0)</f>
        <v>-8.5922009253158738E-4</v>
      </c>
      <c r="I1286" s="2">
        <f t="shared" ca="1" si="61"/>
        <v>7.4996988268141056</v>
      </c>
      <c r="J1286" s="3">
        <f ca="1">1-I1286/MAX(I$2:I1286)</f>
        <v>0.29726803466539697</v>
      </c>
      <c r="K1286" s="21">
        <v>151.16999999999999</v>
      </c>
      <c r="L1286" s="37">
        <v>6.1269999999999998</v>
      </c>
    </row>
    <row r="1287" spans="1:12" x14ac:dyDescent="0.15">
      <c r="A1287" s="1">
        <v>41018</v>
      </c>
      <c r="B1287" s="16">
        <v>7.1661000000000001</v>
      </c>
      <c r="C1287" s="3">
        <f t="shared" si="62"/>
        <v>5.4861793180862595E-3</v>
      </c>
      <c r="D1287" s="3">
        <f>IFERROR(1-B1287/MAX(B$2:B1287),0)</f>
        <v>0.18254927906552298</v>
      </c>
      <c r="E1287" s="3">
        <f ca="1">IFERROR(B1287/AVERAGE(OFFSET(B1287,0,0,-计算结果!B$17,1))-1,B1287/AVERAGE(OFFSET(B1287,0,0,-ROW(),1))-1)</f>
        <v>-5.6674780392612423E-2</v>
      </c>
      <c r="F1287" s="4" t="str">
        <f ca="1">IF(MONTH(A1287)&lt;&gt;MONTH(A1288),IF(OR(AND(E1287&lt;计算结果!B$18,E1287&gt;计算结果!B$19),E1287&lt;计算结果!B$20),"买","卖"),F1286)</f>
        <v>卖</v>
      </c>
      <c r="G1287" s="4" t="str">
        <f t="shared" ca="1" si="60"/>
        <v/>
      </c>
      <c r="H1287" s="3">
        <f ca="1">IF(F1286="买",B1287/B1286-1,计算结果!B$21*(计算结果!B$22*(B1287/B1286-1)+(1-计算结果!B$22)*(K1287/K1286-1-IF(G1287=1,计算结果!B$16,0))))-IF(AND(计算结果!B$21=0,G1287=1),计算结果!B$16,0)</f>
        <v>-4.6305483892306043E-4</v>
      </c>
      <c r="I1287" s="2">
        <f t="shared" ca="1" si="61"/>
        <v>7.496226054981884</v>
      </c>
      <c r="J1287" s="3">
        <f ca="1">1-I1287/MAX(I$2:I1287)</f>
        <v>0.29759343810241101</v>
      </c>
      <c r="K1287" s="21">
        <v>151.1</v>
      </c>
      <c r="L1287" s="37">
        <v>6.1661000000000001</v>
      </c>
    </row>
    <row r="1288" spans="1:12" x14ac:dyDescent="0.15">
      <c r="A1288" s="1">
        <v>41019</v>
      </c>
      <c r="B1288" s="16">
        <v>7.2618999999999998</v>
      </c>
      <c r="C1288" s="3">
        <f t="shared" si="62"/>
        <v>1.3368498904564596E-2</v>
      </c>
      <c r="D1288" s="3">
        <f>IFERROR(1-B1288/MAX(B$2:B1288),0)</f>
        <v>0.17162118999817499</v>
      </c>
      <c r="E1288" s="3">
        <f ca="1">IFERROR(B1288/AVERAGE(OFFSET(B1288,0,0,-计算结果!B$17,1))-1,B1288/AVERAGE(OFFSET(B1288,0,0,-ROW(),1))-1)</f>
        <v>-4.4027863670218492E-2</v>
      </c>
      <c r="F1288" s="4" t="str">
        <f ca="1">IF(MONTH(A1288)&lt;&gt;MONTH(A1289),IF(OR(AND(E1288&lt;计算结果!B$18,E1288&gt;计算结果!B$19),E1288&lt;计算结果!B$20),"买","卖"),F1287)</f>
        <v>卖</v>
      </c>
      <c r="G1288" s="4" t="str">
        <f t="shared" ca="1" si="60"/>
        <v/>
      </c>
      <c r="H1288" s="3">
        <f ca="1">IF(F1287="买",B1288/B1287-1,计算结果!B$21*(计算结果!B$22*(B1288/B1287-1)+(1-计算结果!B$22)*(K1288/K1287-1-IF(G1288=1,计算结果!B$16,0))))-IF(AND(计算结果!B$21=0,G1288=1),计算结果!B$16,0)</f>
        <v>2.1178027796160404E-3</v>
      </c>
      <c r="I1288" s="2">
        <f t="shared" ca="1" si="61"/>
        <v>7.5121015833577545</v>
      </c>
      <c r="J1288" s="3">
        <f ca="1">1-I1288/MAX(I$2:I1288)</f>
        <v>0.29610587953320378</v>
      </c>
      <c r="K1288" s="21">
        <v>151.41999999999999</v>
      </c>
      <c r="L1288" s="37">
        <v>6.2618999999999998</v>
      </c>
    </row>
    <row r="1289" spans="1:12" x14ac:dyDescent="0.15">
      <c r="A1289" s="1">
        <v>41022</v>
      </c>
      <c r="B1289" s="16">
        <v>6.9749999999999996</v>
      </c>
      <c r="C1289" s="3">
        <f t="shared" si="62"/>
        <v>-3.9507566890207846E-2</v>
      </c>
      <c r="D1289" s="3">
        <f>IFERROR(1-B1289/MAX(B$2:B1289),0)</f>
        <v>0.20434842124475283</v>
      </c>
      <c r="E1289" s="3">
        <f ca="1">IFERROR(B1289/AVERAGE(OFFSET(B1289,0,0,-计算结果!B$17,1))-1,B1289/AVERAGE(OFFSET(B1289,0,0,-ROW(),1))-1)</f>
        <v>-8.1563411456568313E-2</v>
      </c>
      <c r="F1289" s="4" t="str">
        <f ca="1">IF(MONTH(A1289)&lt;&gt;MONTH(A1290),IF(OR(AND(E1289&lt;计算结果!B$18,E1289&gt;计算结果!B$19),E1289&lt;计算结果!B$20),"买","卖"),F1288)</f>
        <v>卖</v>
      </c>
      <c r="G1289" s="4" t="str">
        <f t="shared" ca="1" si="60"/>
        <v/>
      </c>
      <c r="H1289" s="3">
        <f ca="1">IF(F1288="买",B1289/B1288-1,计算结果!B$21*(计算结果!B$22*(B1289/B1288-1)+(1-计算结果!B$22)*(K1289/K1288-1-IF(G1289=1,计算结果!B$16,0))))-IF(AND(计算结果!B$21=0,G1289=1),计算结果!B$16,0)</f>
        <v>7.2645621450284636E-4</v>
      </c>
      <c r="I1289" s="2">
        <f t="shared" ca="1" si="61"/>
        <v>7.517558796236961</v>
      </c>
      <c r="J1289" s="3">
        <f ca="1">1-I1289/MAX(I$2:I1289)</f>
        <v>0.29559453127503865</v>
      </c>
      <c r="K1289" s="21">
        <v>151.53</v>
      </c>
      <c r="L1289" s="37">
        <v>5.9749999999999996</v>
      </c>
    </row>
    <row r="1290" spans="1:12" x14ac:dyDescent="0.15">
      <c r="A1290" s="1">
        <v>41023</v>
      </c>
      <c r="B1290" s="16">
        <v>6.9196999999999997</v>
      </c>
      <c r="C1290" s="3">
        <f t="shared" si="62"/>
        <v>-7.9283154121864152E-3</v>
      </c>
      <c r="D1290" s="3">
        <f>IFERROR(1-B1290/MAX(B$2:B1290),0)</f>
        <v>0.21065659791932845</v>
      </c>
      <c r="E1290" s="3">
        <f ca="1">IFERROR(B1290/AVERAGE(OFFSET(B1290,0,0,-计算结果!B$17,1))-1,B1290/AVERAGE(OFFSET(B1290,0,0,-ROW(),1))-1)</f>
        <v>-8.8624300103214981E-2</v>
      </c>
      <c r="F1290" s="4" t="str">
        <f ca="1">IF(MONTH(A1290)&lt;&gt;MONTH(A1291),IF(OR(AND(E1290&lt;计算结果!B$18,E1290&gt;计算结果!B$19),E1290&lt;计算结果!B$20),"买","卖"),F1289)</f>
        <v>卖</v>
      </c>
      <c r="G1290" s="4" t="str">
        <f t="shared" ca="1" si="60"/>
        <v/>
      </c>
      <c r="H1290" s="3">
        <f ca="1">IF(F1289="买",B1290/B1289-1,计算结果!B$21*(计算结果!B$22*(B1290/B1289-1)+(1-计算结果!B$22)*(K1290/K1289-1-IF(G1290=1,计算结果!B$16,0))))-IF(AND(计算结果!B$21=0,G1290=1),计算结果!B$16,0)</f>
        <v>2.6397413053524943E-4</v>
      </c>
      <c r="I1290" s="2">
        <f t="shared" ca="1" si="61"/>
        <v>7.519543237283945</v>
      </c>
      <c r="J1290" s="3">
        <f ca="1">1-I1290/MAX(I$2:I1290)</f>
        <v>0.29540858645388779</v>
      </c>
      <c r="K1290" s="21">
        <v>151.57</v>
      </c>
      <c r="L1290" s="37">
        <v>5.9196999999999997</v>
      </c>
    </row>
    <row r="1291" spans="1:12" x14ac:dyDescent="0.15">
      <c r="A1291" s="1">
        <v>41024</v>
      </c>
      <c r="B1291" s="16">
        <v>6.992</v>
      </c>
      <c r="C1291" s="3">
        <f t="shared" si="62"/>
        <v>1.0448429845224538E-2</v>
      </c>
      <c r="D1291" s="3">
        <f>IFERROR(1-B1291/MAX(B$2:B1291),0)</f>
        <v>0.20240919875889773</v>
      </c>
      <c r="E1291" s="3">
        <f ca="1">IFERROR(B1291/AVERAGE(OFFSET(B1291,0,0,-计算结果!B$17,1))-1,B1291/AVERAGE(OFFSET(B1291,0,0,-ROW(),1))-1)</f>
        <v>-7.8854853182489748E-2</v>
      </c>
      <c r="F1291" s="4" t="str">
        <f ca="1">IF(MONTH(A1291)&lt;&gt;MONTH(A1292),IF(OR(AND(E1291&lt;计算结果!B$18,E1291&gt;计算结果!B$19),E1291&lt;计算结果!B$20),"买","卖"),F1290)</f>
        <v>卖</v>
      </c>
      <c r="G1291" s="4" t="str">
        <f t="shared" ca="1" si="60"/>
        <v/>
      </c>
      <c r="H1291" s="3">
        <f ca="1">IF(F1290="买",B1291/B1290-1,计算结果!B$21*(计算结果!B$22*(B1291/B1290-1)+(1-计算结果!B$22)*(K1291/K1290-1-IF(G1291=1,计算结果!B$16,0))))-IF(AND(计算结果!B$21=0,G1291=1),计算结果!B$16,0)</f>
        <v>-3.9585669987463046E-4</v>
      </c>
      <c r="I1291" s="2">
        <f t="shared" ca="1" si="61"/>
        <v>7.516566575713469</v>
      </c>
      <c r="J1291" s="3">
        <f ca="1">1-I1291/MAX(I$2:I1291)</f>
        <v>0.29568750368561414</v>
      </c>
      <c r="K1291" s="21">
        <v>151.51</v>
      </c>
      <c r="L1291" s="37">
        <v>5.992</v>
      </c>
    </row>
    <row r="1292" spans="1:12" x14ac:dyDescent="0.15">
      <c r="A1292" s="1">
        <v>41025</v>
      </c>
      <c r="B1292" s="16">
        <v>7</v>
      </c>
      <c r="C1292" s="3">
        <f t="shared" si="62"/>
        <v>1.1441647597254523E-3</v>
      </c>
      <c r="D1292" s="3">
        <f>IFERROR(1-B1292/MAX(B$2:B1292),0)</f>
        <v>0.20149662347143649</v>
      </c>
      <c r="E1292" s="3">
        <f ca="1">IFERROR(B1292/AVERAGE(OFFSET(B1292,0,0,-计算结果!B$17,1))-1,B1292/AVERAGE(OFFSET(B1292,0,0,-ROW(),1))-1)</f>
        <v>-7.7616880216253459E-2</v>
      </c>
      <c r="F1292" s="4" t="str">
        <f ca="1">IF(MONTH(A1292)&lt;&gt;MONTH(A1293),IF(OR(AND(E1292&lt;计算结果!B$18,E1292&gt;计算结果!B$19),E1292&lt;计算结果!B$20),"买","卖"),F1291)</f>
        <v>卖</v>
      </c>
      <c r="G1292" s="4" t="str">
        <f t="shared" ca="1" si="60"/>
        <v/>
      </c>
      <c r="H1292" s="3">
        <f ca="1">IF(F1291="买",B1292/B1291-1,计算结果!B$21*(计算结果!B$22*(B1292/B1291-1)+(1-计算结果!B$22)*(K1292/K1291-1-IF(G1292=1,计算结果!B$16,0))))-IF(AND(计算结果!B$21=0,G1292=1),计算结果!B$16,0)</f>
        <v>1.0560359052207424E-3</v>
      </c>
      <c r="I1292" s="2">
        <f t="shared" ca="1" si="61"/>
        <v>7.5245043399014042</v>
      </c>
      <c r="J1292" s="3">
        <f ca="1">1-I1292/MAX(I$2:I1292)</f>
        <v>0.29494372440101058</v>
      </c>
      <c r="K1292" s="21">
        <v>151.66999999999999</v>
      </c>
      <c r="L1292" s="37">
        <v>6</v>
      </c>
    </row>
    <row r="1293" spans="1:12" x14ac:dyDescent="0.15">
      <c r="A1293" s="1">
        <v>41026</v>
      </c>
      <c r="B1293" s="16">
        <v>6.9512</v>
      </c>
      <c r="C1293" s="3">
        <f t="shared" si="62"/>
        <v>-6.9714285714285174E-3</v>
      </c>
      <c r="D1293" s="3">
        <f>IFERROR(1-B1293/MAX(B$2:B1293),0)</f>
        <v>0.20706333272494992</v>
      </c>
      <c r="E1293" s="3">
        <f ca="1">IFERROR(B1293/AVERAGE(OFFSET(B1293,0,0,-计算结果!B$17,1))-1,B1293/AVERAGE(OFFSET(B1293,0,0,-ROW(),1))-1)</f>
        <v>-8.3809826189699566E-2</v>
      </c>
      <c r="F1293" s="4" t="str">
        <f ca="1">IF(MONTH(A1293)&lt;&gt;MONTH(A1294),IF(OR(AND(E1293&lt;计算结果!B$18,E1293&gt;计算结果!B$19),E1293&lt;计算结果!B$20),"买","卖"),F1292)</f>
        <v>卖</v>
      </c>
      <c r="G1293" s="4" t="str">
        <f t="shared" ca="1" si="60"/>
        <v/>
      </c>
      <c r="H1293" s="3">
        <f ca="1">IF(F1292="买",B1293/B1292-1,计算结果!B$21*(计算结果!B$22*(B1293/B1292-1)+(1-计算结果!B$22)*(K1293/K1292-1-IF(G1293=1,计算结果!B$16,0))))-IF(AND(计算结果!B$21=0,G1293=1),计算结果!B$16,0)</f>
        <v>7.9119140238681496E-4</v>
      </c>
      <c r="I1293" s="2">
        <f t="shared" ca="1" si="61"/>
        <v>7.5304576630423563</v>
      </c>
      <c r="J1293" s="3">
        <f ca="1">1-I1293/MAX(I$2:I1293)</f>
        <v>0.29438588993755777</v>
      </c>
      <c r="K1293" s="21">
        <v>151.79</v>
      </c>
      <c r="L1293" s="37">
        <v>5.9512</v>
      </c>
    </row>
    <row r="1294" spans="1:12" x14ac:dyDescent="0.15">
      <c r="A1294" s="1">
        <v>41031</v>
      </c>
      <c r="B1294" s="16">
        <v>6.9196</v>
      </c>
      <c r="C1294" s="3">
        <f t="shared" si="62"/>
        <v>-4.5459776729197543E-3</v>
      </c>
      <c r="D1294" s="3">
        <f>IFERROR(1-B1294/MAX(B$2:B1294),0)</f>
        <v>0.21066800511042172</v>
      </c>
      <c r="E1294" s="3">
        <f ca="1">IFERROR(B1294/AVERAGE(OFFSET(B1294,0,0,-计算结果!B$17,1))-1,B1294/AVERAGE(OFFSET(B1294,0,0,-ROW(),1))-1)</f>
        <v>-8.7719805388506766E-2</v>
      </c>
      <c r="F1294" s="4" t="str">
        <f ca="1">IF(MONTH(A1294)&lt;&gt;MONTH(A1295),IF(OR(AND(E1294&lt;计算结果!B$18,E1294&gt;计算结果!B$19),E1294&lt;计算结果!B$20),"买","卖"),F1293)</f>
        <v>卖</v>
      </c>
      <c r="G1294" s="4" t="str">
        <f t="shared" ca="1" si="60"/>
        <v/>
      </c>
      <c r="H1294" s="3">
        <f ca="1">IF(F1293="买",B1294/B1293-1,计算结果!B$21*(计算结果!B$22*(B1294/B1293-1)+(1-计算结果!B$22)*(K1294/K1293-1-IF(G1294=1,计算结果!B$16,0))))-IF(AND(计算结果!B$21=0,G1294=1),计算结果!B$16,0)</f>
        <v>5.929244350748597E-4</v>
      </c>
      <c r="I1294" s="2">
        <f t="shared" ca="1" si="61"/>
        <v>7.5349226553980708</v>
      </c>
      <c r="J1294" s="3">
        <f ca="1">1-I1294/MAX(I$2:I1294)</f>
        <v>0.29396751408996813</v>
      </c>
      <c r="K1294" s="21">
        <v>151.88</v>
      </c>
      <c r="L1294" s="37">
        <v>5.9196</v>
      </c>
    </row>
    <row r="1295" spans="1:12" x14ac:dyDescent="0.15">
      <c r="A1295" s="1">
        <v>41032</v>
      </c>
      <c r="B1295" s="16">
        <v>6.9534000000000002</v>
      </c>
      <c r="C1295" s="3">
        <f t="shared" si="62"/>
        <v>4.8846754147640059E-3</v>
      </c>
      <c r="D1295" s="3">
        <f>IFERROR(1-B1295/MAX(B$2:B1295),0)</f>
        <v>0.20681237452089807</v>
      </c>
      <c r="E1295" s="3">
        <f ca="1">IFERROR(B1295/AVERAGE(OFFSET(B1295,0,0,-计算结果!B$17,1))-1,B1295/AVERAGE(OFFSET(B1295,0,0,-ROW(),1))-1)</f>
        <v>-8.3030915686981177E-2</v>
      </c>
      <c r="F1295" s="4" t="str">
        <f ca="1">IF(MONTH(A1295)&lt;&gt;MONTH(A1296),IF(OR(AND(E1295&lt;计算结果!B$18,E1295&gt;计算结果!B$19),E1295&lt;计算结果!B$20),"买","卖"),F1294)</f>
        <v>卖</v>
      </c>
      <c r="G1295" s="4" t="str">
        <f t="shared" ca="1" si="60"/>
        <v/>
      </c>
      <c r="H1295" s="3">
        <f ca="1">IF(F1294="买",B1295/B1294-1,计算结果!B$21*(计算结果!B$22*(B1295/B1294-1)+(1-计算结果!B$22)*(K1295/K1294-1-IF(G1295=1,计算结果!B$16,0))))-IF(AND(计算结果!B$21=0,G1295=1),计算结果!B$16,0)</f>
        <v>1.9752436133790852E-4</v>
      </c>
      <c r="I1295" s="2">
        <f t="shared" ca="1" si="61"/>
        <v>7.5364109861833093</v>
      </c>
      <c r="J1295" s="3">
        <f ca="1">1-I1295/MAX(I$2:I1295)</f>
        <v>0.29382805547410495</v>
      </c>
      <c r="K1295" s="21">
        <v>151.91</v>
      </c>
      <c r="L1295" s="37">
        <v>5.9534000000000002</v>
      </c>
    </row>
    <row r="1296" spans="1:12" x14ac:dyDescent="0.15">
      <c r="A1296" s="1">
        <v>41033</v>
      </c>
      <c r="B1296" s="16">
        <v>7.0568999999999997</v>
      </c>
      <c r="C1296" s="3">
        <f t="shared" si="62"/>
        <v>1.4884804556044351E-2</v>
      </c>
      <c r="D1296" s="3">
        <f>IFERROR(1-B1296/MAX(B$2:B1296),0)</f>
        <v>0.19500593173936864</v>
      </c>
      <c r="E1296" s="3">
        <f ca="1">IFERROR(B1296/AVERAGE(OFFSET(B1296,0,0,-计算结果!B$17,1))-1,B1296/AVERAGE(OFFSET(B1296,0,0,-ROW(),1))-1)</f>
        <v>-6.9159417630514031E-2</v>
      </c>
      <c r="F1296" s="4" t="str">
        <f ca="1">IF(MONTH(A1296)&lt;&gt;MONTH(A1297),IF(OR(AND(E1296&lt;计算结果!B$18,E1296&gt;计算结果!B$19),E1296&lt;计算结果!B$20),"买","卖"),F1295)</f>
        <v>卖</v>
      </c>
      <c r="G1296" s="4" t="str">
        <f t="shared" ca="1" si="60"/>
        <v/>
      </c>
      <c r="H1296" s="3">
        <f ca="1">IF(F1295="买",B1296/B1295-1,计算结果!B$21*(计算结果!B$22*(B1296/B1295-1)+(1-计算结果!B$22)*(K1296/K1295-1-IF(G1296=1,计算结果!B$16,0))))-IF(AND(计算结果!B$21=0,G1296=1),计算结果!B$16,0)</f>
        <v>6.5828451056404447E-5</v>
      </c>
      <c r="I1296" s="2">
        <f t="shared" ca="1" si="61"/>
        <v>7.536907096445054</v>
      </c>
      <c r="J1296" s="3">
        <f ca="1">1-I1296/MAX(I$2:I1296)</f>
        <v>0.29378156926881727</v>
      </c>
      <c r="K1296" s="21">
        <v>151.91999999999999</v>
      </c>
      <c r="L1296" s="37">
        <v>6.0568999999999997</v>
      </c>
    </row>
    <row r="1297" spans="1:12" x14ac:dyDescent="0.15">
      <c r="A1297" s="1">
        <v>41036</v>
      </c>
      <c r="B1297" s="16">
        <v>7.1353</v>
      </c>
      <c r="C1297" s="3">
        <f t="shared" si="62"/>
        <v>1.1109694058297537E-2</v>
      </c>
      <c r="D1297" s="3">
        <f>IFERROR(1-B1297/MAX(B$2:B1297),0)</f>
        <v>0.18606269392224872</v>
      </c>
      <c r="E1297" s="3">
        <f ca="1">IFERROR(B1297/AVERAGE(OFFSET(B1297,0,0,-计算结果!B$17,1))-1,B1297/AVERAGE(OFFSET(B1297,0,0,-ROW(),1))-1)</f>
        <v>-5.8632220734170182E-2</v>
      </c>
      <c r="F1297" s="4" t="str">
        <f ca="1">IF(MONTH(A1297)&lt;&gt;MONTH(A1298),IF(OR(AND(E1297&lt;计算结果!B$18,E1297&gt;计算结果!B$19),E1297&lt;计算结果!B$20),"买","卖"),F1296)</f>
        <v>卖</v>
      </c>
      <c r="G1297" s="4" t="str">
        <f t="shared" ca="1" si="60"/>
        <v/>
      </c>
      <c r="H1297" s="3">
        <f ca="1">IF(F1296="买",B1297/B1296-1,计算结果!B$21*(计算结果!B$22*(B1297/B1296-1)+(1-计算结果!B$22)*(K1297/K1296-1-IF(G1297=1,计算结果!B$16,0))))-IF(AND(计算结果!B$21=0,G1297=1),计算结果!B$16,0)</f>
        <v>-6.5824117956747585E-5</v>
      </c>
      <c r="I1297" s="2">
        <f t="shared" ca="1" si="61"/>
        <v>7.5364109861833084</v>
      </c>
      <c r="J1297" s="3">
        <f ca="1">1-I1297/MAX(I$2:I1297)</f>
        <v>0.29382805547410495</v>
      </c>
      <c r="K1297" s="21">
        <v>151.91</v>
      </c>
      <c r="L1297" s="37">
        <v>6.1353</v>
      </c>
    </row>
    <row r="1298" spans="1:12" x14ac:dyDescent="0.15">
      <c r="A1298" s="1">
        <v>41037</v>
      </c>
      <c r="B1298" s="16">
        <v>7.1412000000000004</v>
      </c>
      <c r="C1298" s="3">
        <f t="shared" si="62"/>
        <v>8.2687483357402058E-4</v>
      </c>
      <c r="D1298" s="3">
        <f>IFERROR(1-B1298/MAX(B$2:B1298),0)</f>
        <v>0.18538966964774595</v>
      </c>
      <c r="E1298" s="3">
        <f ca="1">IFERROR(B1298/AVERAGE(OFFSET(B1298,0,0,-计算结果!B$17,1))-1,B1298/AVERAGE(OFFSET(B1298,0,0,-ROW(),1))-1)</f>
        <v>-5.765034849788242E-2</v>
      </c>
      <c r="F1298" s="4" t="str">
        <f ca="1">IF(MONTH(A1298)&lt;&gt;MONTH(A1299),IF(OR(AND(E1298&lt;计算结果!B$18,E1298&gt;计算结果!B$19),E1298&lt;计算结果!B$20),"买","卖"),F1297)</f>
        <v>卖</v>
      </c>
      <c r="G1298" s="4" t="str">
        <f t="shared" ca="1" si="60"/>
        <v/>
      </c>
      <c r="H1298" s="3">
        <f ca="1">IF(F1297="买",B1298/B1297-1,计算结果!B$21*(计算结果!B$22*(B1298/B1297-1)+(1-计算结果!B$22)*(K1298/K1297-1-IF(G1298=1,计算结果!B$16,0))))-IF(AND(计算结果!B$21=0,G1298=1),计算结果!B$16,0)</f>
        <v>7.8994141267862972E-4</v>
      </c>
      <c r="I1298" s="2">
        <f t="shared" ca="1" si="61"/>
        <v>7.5423643093242605</v>
      </c>
      <c r="J1298" s="3">
        <f ca="1">1-I1298/MAX(I$2:I1298)</f>
        <v>0.29327022101065225</v>
      </c>
      <c r="K1298" s="21">
        <v>152.03</v>
      </c>
      <c r="L1298" s="37">
        <v>6.1412000000000004</v>
      </c>
    </row>
    <row r="1299" spans="1:12" x14ac:dyDescent="0.15">
      <c r="A1299" s="1">
        <v>41038</v>
      </c>
      <c r="B1299" s="16">
        <v>7.07</v>
      </c>
      <c r="C1299" s="3">
        <f t="shared" si="62"/>
        <v>-9.9703131126421818E-3</v>
      </c>
      <c r="D1299" s="3">
        <f>IFERROR(1-B1299/MAX(B$2:B1299),0)</f>
        <v>0.19351158970615079</v>
      </c>
      <c r="E1299" s="3">
        <f ca="1">IFERROR(B1299/AVERAGE(OFFSET(B1299,0,0,-计算结果!B$17,1))-1,B1299/AVERAGE(OFFSET(B1299,0,0,-ROW(),1))-1)</f>
        <v>-6.6808293707680488E-2</v>
      </c>
      <c r="F1299" s="4" t="str">
        <f ca="1">IF(MONTH(A1299)&lt;&gt;MONTH(A1300),IF(OR(AND(E1299&lt;计算结果!B$18,E1299&gt;计算结果!B$19),E1299&lt;计算结果!B$20),"买","卖"),F1298)</f>
        <v>卖</v>
      </c>
      <c r="G1299" s="4" t="str">
        <f t="shared" ca="1" si="60"/>
        <v/>
      </c>
      <c r="H1299" s="3">
        <f ca="1">IF(F1298="买",B1299/B1298-1,计算结果!B$21*(计算结果!B$22*(B1299/B1298-1)+(1-计算结果!B$22)*(K1299/K1298-1-IF(G1299=1,计算结果!B$16,0))))-IF(AND(计算结果!B$21=0,G1299=1),计算结果!B$16,0)</f>
        <v>5.9198842333763046E-4</v>
      </c>
      <c r="I1299" s="2">
        <f t="shared" ca="1" si="61"/>
        <v>7.546829301679975</v>
      </c>
      <c r="J1299" s="3">
        <f ca="1">1-I1299/MAX(I$2:I1299)</f>
        <v>0.29285184516306262</v>
      </c>
      <c r="K1299" s="21">
        <v>152.12</v>
      </c>
      <c r="L1299" s="37">
        <v>6.07</v>
      </c>
    </row>
    <row r="1300" spans="1:12" x14ac:dyDescent="0.15">
      <c r="A1300" s="1">
        <v>41039</v>
      </c>
      <c r="B1300" s="16">
        <v>7.1136999999999997</v>
      </c>
      <c r="C1300" s="3">
        <f t="shared" si="62"/>
        <v>6.1810466760960914E-3</v>
      </c>
      <c r="D1300" s="3">
        <f>IFERROR(1-B1300/MAX(B$2:B1300),0)</f>
        <v>0.18852664719839396</v>
      </c>
      <c r="E1300" s="3">
        <f ca="1">IFERROR(B1300/AVERAGE(OFFSET(B1300,0,0,-计算结果!B$17,1))-1,B1300/AVERAGE(OFFSET(B1300,0,0,-ROW(),1))-1)</f>
        <v>-6.0834780278644973E-2</v>
      </c>
      <c r="F1300" s="4" t="str">
        <f ca="1">IF(MONTH(A1300)&lt;&gt;MONTH(A1301),IF(OR(AND(E1300&lt;计算结果!B$18,E1300&gt;计算结果!B$19),E1300&lt;计算结果!B$20),"买","卖"),F1299)</f>
        <v>卖</v>
      </c>
      <c r="G1300" s="4" t="str">
        <f t="shared" ca="1" si="60"/>
        <v/>
      </c>
      <c r="H1300" s="3">
        <f ca="1">IF(F1299="买",B1300/B1299-1,计算结果!B$21*(计算结果!B$22*(B1300/B1299-1)+(1-计算结果!B$22)*(K1300/K1299-1-IF(G1300=1,计算结果!B$16,0))))-IF(AND(计算结果!B$21=0,G1300=1),计算结果!B$16,0)</f>
        <v>1.9721272679462665E-4</v>
      </c>
      <c r="I1300" s="2">
        <f t="shared" ca="1" si="61"/>
        <v>7.5483176324652126</v>
      </c>
      <c r="J1300" s="3">
        <f ca="1">1-I1300/MAX(I$2:I1300)</f>
        <v>0.29271238654719944</v>
      </c>
      <c r="K1300" s="21">
        <v>152.15</v>
      </c>
      <c r="L1300" s="37">
        <v>6.1136999999999997</v>
      </c>
    </row>
    <row r="1301" spans="1:12" x14ac:dyDescent="0.15">
      <c r="A1301" s="1">
        <v>41040</v>
      </c>
      <c r="B1301" s="16">
        <v>7.0530999999999997</v>
      </c>
      <c r="C1301" s="3">
        <f t="shared" si="62"/>
        <v>-8.5187736339739084E-3</v>
      </c>
      <c r="D1301" s="3">
        <f>IFERROR(1-B1301/MAX(B$2:B1301),0)</f>
        <v>0.19543940500091272</v>
      </c>
      <c r="E1301" s="3">
        <f ca="1">IFERROR(B1301/AVERAGE(OFFSET(B1301,0,0,-计算结果!B$17,1))-1,B1301/AVERAGE(OFFSET(B1301,0,0,-ROW(),1))-1)</f>
        <v>-6.860951771314483E-2</v>
      </c>
      <c r="F1301" s="4" t="str">
        <f ca="1">IF(MONTH(A1301)&lt;&gt;MONTH(A1302),IF(OR(AND(E1301&lt;计算结果!B$18,E1301&gt;计算结果!B$19),E1301&lt;计算结果!B$20),"买","卖"),F1300)</f>
        <v>卖</v>
      </c>
      <c r="G1301" s="4" t="str">
        <f t="shared" ca="1" si="60"/>
        <v/>
      </c>
      <c r="H1301" s="3">
        <f ca="1">IF(F1300="买",B1301/B1300-1,计算结果!B$21*(计算结果!B$22*(B1301/B1300-1)+(1-计算结果!B$22)*(K1301/K1300-1-IF(G1301=1,计算结果!B$16,0))))-IF(AND(计算结果!B$21=0,G1301=1),计算结果!B$16,0)</f>
        <v>4.6007229707512032E-4</v>
      </c>
      <c r="I1301" s="2">
        <f t="shared" ca="1" si="61"/>
        <v>7.5517904042974333</v>
      </c>
      <c r="J1301" s="3">
        <f ca="1">1-I1301/MAX(I$2:I1301)</f>
        <v>0.29238698311018541</v>
      </c>
      <c r="K1301" s="21">
        <v>152.22</v>
      </c>
      <c r="L1301" s="37">
        <v>6.0530999999999997</v>
      </c>
    </row>
    <row r="1302" spans="1:12" x14ac:dyDescent="0.15">
      <c r="A1302" s="1">
        <v>41043</v>
      </c>
      <c r="B1302" s="16">
        <v>7.1151999999999997</v>
      </c>
      <c r="C1302" s="3">
        <f t="shared" si="62"/>
        <v>8.8046390948661735E-3</v>
      </c>
      <c r="D1302" s="3">
        <f>IFERROR(1-B1302/MAX(B$2:B1302),0)</f>
        <v>0.188355539331995</v>
      </c>
      <c r="E1302" s="3">
        <f ca="1">IFERROR(B1302/AVERAGE(OFFSET(B1302,0,0,-计算结果!B$17,1))-1,B1302/AVERAGE(OFFSET(B1302,0,0,-ROW(),1))-1)</f>
        <v>-6.022133744641589E-2</v>
      </c>
      <c r="F1302" s="4" t="str">
        <f ca="1">IF(MONTH(A1302)&lt;&gt;MONTH(A1303),IF(OR(AND(E1302&lt;计算结果!B$18,E1302&gt;计算结果!B$19),E1302&lt;计算结果!B$20),"买","卖"),F1301)</f>
        <v>卖</v>
      </c>
      <c r="G1302" s="4" t="str">
        <f t="shared" ca="1" si="60"/>
        <v/>
      </c>
      <c r="H1302" s="3">
        <f ca="1">IF(F1301="买",B1302/B1301-1,计算结果!B$21*(计算结果!B$22*(B1302/B1301-1)+(1-计算结果!B$22)*(K1302/K1301-1-IF(G1302=1,计算结果!B$16,0))))-IF(AND(计算结果!B$21=0,G1302=1),计算结果!B$16,0)</f>
        <v>1.1168046248850594E-3</v>
      </c>
      <c r="I1302" s="2">
        <f t="shared" ca="1" si="61"/>
        <v>7.560224278747115</v>
      </c>
      <c r="J1302" s="3">
        <f ca="1">1-I1302/MAX(I$2:I1302)</f>
        <v>0.29159671762029404</v>
      </c>
      <c r="K1302" s="21">
        <v>152.38999999999999</v>
      </c>
      <c r="L1302" s="37">
        <v>6.1151999999999997</v>
      </c>
    </row>
    <row r="1303" spans="1:12" x14ac:dyDescent="0.15">
      <c r="A1303" s="1">
        <v>41044</v>
      </c>
      <c r="B1303" s="16">
        <v>7.13</v>
      </c>
      <c r="C1303" s="3">
        <f t="shared" si="62"/>
        <v>2.080053968967821E-3</v>
      </c>
      <c r="D1303" s="3">
        <f>IFERROR(1-B1303/MAX(B$2:B1303),0)</f>
        <v>0.18666727505019176</v>
      </c>
      <c r="E1303" s="3">
        <f ca="1">IFERROR(B1303/AVERAGE(OFFSET(B1303,0,0,-计算结果!B$17,1))-1,B1303/AVERAGE(OFFSET(B1303,0,0,-ROW(),1))-1)</f>
        <v>-5.801794272508376E-2</v>
      </c>
      <c r="F1303" s="4" t="str">
        <f ca="1">IF(MONTH(A1303)&lt;&gt;MONTH(A1304),IF(OR(AND(E1303&lt;计算结果!B$18,E1303&gt;计算结果!B$19),E1303&lt;计算结果!B$20),"买","卖"),F1302)</f>
        <v>卖</v>
      </c>
      <c r="G1303" s="4" t="str">
        <f t="shared" ca="1" si="60"/>
        <v/>
      </c>
      <c r="H1303" s="3">
        <f ca="1">IF(F1302="买",B1303/B1302-1,计算结果!B$21*(计算结果!B$22*(B1303/B1302-1)+(1-计算结果!B$22)*(K1303/K1302-1-IF(G1303=1,计算结果!B$16,0))))-IF(AND(计算结果!B$21=0,G1303=1),计算结果!B$16,0)</f>
        <v>7.8745324496365399E-4</v>
      </c>
      <c r="I1303" s="2">
        <f t="shared" ca="1" si="61"/>
        <v>7.5661776018880671</v>
      </c>
      <c r="J1303" s="3">
        <f ca="1">1-I1303/MAX(I$2:I1303)</f>
        <v>0.29103888315684123</v>
      </c>
      <c r="K1303" s="21">
        <v>152.51</v>
      </c>
      <c r="L1303" s="37">
        <v>6.13</v>
      </c>
    </row>
    <row r="1304" spans="1:12" x14ac:dyDescent="0.15">
      <c r="A1304" s="1">
        <v>41045</v>
      </c>
      <c r="B1304" s="16">
        <v>7.0907999999999998</v>
      </c>
      <c r="C1304" s="3">
        <f t="shared" si="62"/>
        <v>-5.4978962131837505E-3</v>
      </c>
      <c r="D1304" s="3">
        <f>IFERROR(1-B1304/MAX(B$2:B1304),0)</f>
        <v>0.19113889395875172</v>
      </c>
      <c r="E1304" s="3">
        <f ca="1">IFERROR(B1304/AVERAGE(OFFSET(B1304,0,0,-计算结果!B$17,1))-1,B1304/AVERAGE(OFFSET(B1304,0,0,-ROW(),1))-1)</f>
        <v>-6.2878767335374453E-2</v>
      </c>
      <c r="F1304" s="4" t="str">
        <f ca="1">IF(MONTH(A1304)&lt;&gt;MONTH(A1305),IF(OR(AND(E1304&lt;计算结果!B$18,E1304&gt;计算结果!B$19),E1304&lt;计算结果!B$20),"买","卖"),F1303)</f>
        <v>卖</v>
      </c>
      <c r="G1304" s="4" t="str">
        <f t="shared" ca="1" si="60"/>
        <v/>
      </c>
      <c r="H1304" s="3">
        <f ca="1">IF(F1303="买",B1304/B1303-1,计算结果!B$21*(计算结果!B$22*(B1304/B1303-1)+(1-计算结果!B$22)*(K1304/K1303-1-IF(G1304=1,计算结果!B$16,0))))-IF(AND(计算结果!B$21=0,G1304=1),计算结果!B$16,0)</f>
        <v>8.5240312110679284E-4</v>
      </c>
      <c r="I1304" s="2">
        <f t="shared" ca="1" si="61"/>
        <v>7.5726270352907648</v>
      </c>
      <c r="J1304" s="3">
        <f ca="1">1-I1304/MAX(I$2:I1304)</f>
        <v>0.29043456248810084</v>
      </c>
      <c r="K1304" s="21">
        <v>152.63999999999999</v>
      </c>
      <c r="L1304" s="37">
        <v>6.0907999999999998</v>
      </c>
    </row>
    <row r="1305" spans="1:12" x14ac:dyDescent="0.15">
      <c r="A1305" s="1">
        <v>41046</v>
      </c>
      <c r="B1305" s="16">
        <v>7.2434000000000003</v>
      </c>
      <c r="C1305" s="3">
        <f t="shared" si="62"/>
        <v>2.1520843910419307E-2</v>
      </c>
      <c r="D1305" s="3">
        <f>IFERROR(1-B1305/MAX(B$2:B1305),0)</f>
        <v>0.17373152035042894</v>
      </c>
      <c r="E1305" s="3">
        <f ca="1">IFERROR(B1305/AVERAGE(OFFSET(B1305,0,0,-计算结果!B$17,1))-1,B1305/AVERAGE(OFFSET(B1305,0,0,-ROW(),1))-1)</f>
        <v>-4.2383387245391035E-2</v>
      </c>
      <c r="F1305" s="4" t="str">
        <f ca="1">IF(MONTH(A1305)&lt;&gt;MONTH(A1306),IF(OR(AND(E1305&lt;计算结果!B$18,E1305&gt;计算结果!B$19),E1305&lt;计算结果!B$20),"买","卖"),F1304)</f>
        <v>卖</v>
      </c>
      <c r="G1305" s="4" t="str">
        <f t="shared" ca="1" si="60"/>
        <v/>
      </c>
      <c r="H1305" s="3">
        <f ca="1">IF(F1304="买",B1305/B1304-1,计算结果!B$21*(计算结果!B$22*(B1305/B1304-1)+(1-计算结果!B$22)*(K1305/K1304-1-IF(G1305=1,计算结果!B$16,0))))-IF(AND(计算结果!B$21=0,G1305=1),计算结果!B$16,0)</f>
        <v>7.8616352201255069E-4</v>
      </c>
      <c r="I1305" s="2">
        <f t="shared" ca="1" si="61"/>
        <v>7.578580358431716</v>
      </c>
      <c r="J1305" s="3">
        <f ca="1">1-I1305/MAX(I$2:I1305)</f>
        <v>0.28987672802464814</v>
      </c>
      <c r="K1305" s="21">
        <v>152.76</v>
      </c>
      <c r="L1305" s="37">
        <v>6.2434000000000003</v>
      </c>
    </row>
    <row r="1306" spans="1:12" x14ac:dyDescent="0.15">
      <c r="A1306" s="1">
        <v>41047</v>
      </c>
      <c r="B1306" s="16">
        <v>7.2152000000000003</v>
      </c>
      <c r="C1306" s="3">
        <f t="shared" si="62"/>
        <v>-3.893199326283292E-3</v>
      </c>
      <c r="D1306" s="3">
        <f>IFERROR(1-B1306/MAX(B$2:B1306),0)</f>
        <v>0.17694834823872974</v>
      </c>
      <c r="E1306" s="3">
        <f ca="1">IFERROR(B1306/AVERAGE(OFFSET(B1306,0,0,-计算结果!B$17,1))-1,B1306/AVERAGE(OFFSET(B1306,0,0,-ROW(),1))-1)</f>
        <v>-4.5726557648215982E-2</v>
      </c>
      <c r="F1306" s="4" t="str">
        <f ca="1">IF(MONTH(A1306)&lt;&gt;MONTH(A1307),IF(OR(AND(E1306&lt;计算结果!B$18,E1306&gt;计算结果!B$19),E1306&lt;计算结果!B$20),"买","卖"),F1305)</f>
        <v>卖</v>
      </c>
      <c r="G1306" s="4" t="str">
        <f t="shared" ca="1" si="60"/>
        <v/>
      </c>
      <c r="H1306" s="3">
        <f ca="1">IF(F1305="买",B1306/B1305-1,计算结果!B$21*(计算结果!B$22*(B1306/B1305-1)+(1-计算结果!B$22)*(K1306/K1305-1-IF(G1306=1,计算结果!B$16,0))))-IF(AND(计算结果!B$21=0,G1306=1),计算结果!B$16,0)</f>
        <v>9.8193244304800587E-4</v>
      </c>
      <c r="I1306" s="2">
        <f t="shared" ca="1" si="61"/>
        <v>7.5860220123579065</v>
      </c>
      <c r="J1306" s="3">
        <f ca="1">1-I1306/MAX(I$2:I1306)</f>
        <v>0.28917943494533216</v>
      </c>
      <c r="K1306" s="21">
        <v>152.91</v>
      </c>
      <c r="L1306" s="37">
        <v>6.2152000000000003</v>
      </c>
    </row>
    <row r="1307" spans="1:12" x14ac:dyDescent="0.15">
      <c r="A1307" s="1">
        <v>41050</v>
      </c>
      <c r="B1307" s="16">
        <v>7.0900999999999996</v>
      </c>
      <c r="C1307" s="3">
        <f t="shared" si="62"/>
        <v>-1.7338396718039828E-2</v>
      </c>
      <c r="D1307" s="3">
        <f>IFERROR(1-B1307/MAX(B$2:B1307),0)</f>
        <v>0.19121874429640462</v>
      </c>
      <c r="E1307" s="3">
        <f ca="1">IFERROR(B1307/AVERAGE(OFFSET(B1307,0,0,-计算结果!B$17,1))-1,B1307/AVERAGE(OFFSET(B1307,0,0,-ROW(),1))-1)</f>
        <v>-6.1862905323979311E-2</v>
      </c>
      <c r="F1307" s="4" t="str">
        <f ca="1">IF(MONTH(A1307)&lt;&gt;MONTH(A1308),IF(OR(AND(E1307&lt;计算结果!B$18,E1307&gt;计算结果!B$19),E1307&lt;计算结果!B$20),"买","卖"),F1306)</f>
        <v>卖</v>
      </c>
      <c r="G1307" s="4" t="str">
        <f t="shared" ca="1" si="60"/>
        <v/>
      </c>
      <c r="H1307" s="3">
        <f ca="1">IF(F1306="买",B1307/B1306-1,计算结果!B$21*(计算结果!B$22*(B1307/B1306-1)+(1-计算结果!B$22)*(K1307/K1306-1-IF(G1307=1,计算结果!B$16,0))))-IF(AND(计算结果!B$21=0,G1307=1),计算结果!B$16,0)</f>
        <v>1.0463671440716915E-3</v>
      </c>
      <c r="I1307" s="2">
        <f t="shared" ca="1" si="61"/>
        <v>7.5939597765458426</v>
      </c>
      <c r="J1307" s="3">
        <f ca="1">1-I1307/MAX(I$2:I1307)</f>
        <v>0.28843565566072848</v>
      </c>
      <c r="K1307" s="21">
        <v>153.07</v>
      </c>
      <c r="L1307" s="37">
        <v>6.0900999999999996</v>
      </c>
    </row>
    <row r="1308" spans="1:12" x14ac:dyDescent="0.15">
      <c r="A1308" s="1">
        <v>41051</v>
      </c>
      <c r="B1308" s="16">
        <v>7.2135999999999996</v>
      </c>
      <c r="C1308" s="3">
        <f t="shared" si="62"/>
        <v>1.7418654179771842E-2</v>
      </c>
      <c r="D1308" s="3">
        <f>IFERROR(1-B1308/MAX(B$2:B1308),0)</f>
        <v>0.17713086329622207</v>
      </c>
      <c r="E1308" s="3">
        <f ca="1">IFERROR(B1308/AVERAGE(OFFSET(B1308,0,0,-计算结果!B$17,1))-1,B1308/AVERAGE(OFFSET(B1308,0,0,-ROW(),1))-1)</f>
        <v>-4.5148219864879713E-2</v>
      </c>
      <c r="F1308" s="4" t="str">
        <f ca="1">IF(MONTH(A1308)&lt;&gt;MONTH(A1309),IF(OR(AND(E1308&lt;计算结果!B$18,E1308&gt;计算结果!B$19),E1308&lt;计算结果!B$20),"买","卖"),F1307)</f>
        <v>卖</v>
      </c>
      <c r="G1308" s="4" t="str">
        <f t="shared" ca="1" si="60"/>
        <v/>
      </c>
      <c r="H1308" s="3">
        <f ca="1">IF(F1307="买",B1308/B1307-1,计算结果!B$21*(计算结果!B$22*(B1308/B1307-1)+(1-计算结果!B$22)*(K1308/K1307-1-IF(G1308=1,计算结果!B$16,0))))-IF(AND(计算结果!B$21=0,G1308=1),计算结果!B$16,0)</f>
        <v>8.4928464101396983E-4</v>
      </c>
      <c r="I1308" s="2">
        <f t="shared" ca="1" si="61"/>
        <v>7.6004092099485412</v>
      </c>
      <c r="J1308" s="3">
        <f ca="1">1-I1308/MAX(I$2:I1308)</f>
        <v>0.28783133499198787</v>
      </c>
      <c r="K1308" s="21">
        <v>153.19999999999999</v>
      </c>
      <c r="L1308" s="37">
        <v>6.2135999999999996</v>
      </c>
    </row>
    <row r="1309" spans="1:12" x14ac:dyDescent="0.15">
      <c r="A1309" s="1">
        <v>41052</v>
      </c>
      <c r="B1309" s="16">
        <v>7.1417000000000002</v>
      </c>
      <c r="C1309" s="3">
        <f t="shared" si="62"/>
        <v>-9.9672840190749845E-3</v>
      </c>
      <c r="D1309" s="3">
        <f>IFERROR(1-B1309/MAX(B$2:B1309),0)</f>
        <v>0.1853326336922797</v>
      </c>
      <c r="E1309" s="3">
        <f ca="1">IFERROR(B1309/AVERAGE(OFFSET(B1309,0,0,-计算结果!B$17,1))-1,B1309/AVERAGE(OFFSET(B1309,0,0,-ROW(),1))-1)</f>
        <v>-5.4240553191038599E-2</v>
      </c>
      <c r="F1309" s="4" t="str">
        <f ca="1">IF(MONTH(A1309)&lt;&gt;MONTH(A1310),IF(OR(AND(E1309&lt;计算结果!B$18,E1309&gt;计算结果!B$19),E1309&lt;计算结果!B$20),"买","卖"),F1308)</f>
        <v>卖</v>
      </c>
      <c r="G1309" s="4" t="str">
        <f t="shared" ca="1" si="60"/>
        <v/>
      </c>
      <c r="H1309" s="3">
        <f ca="1">IF(F1308="买",B1309/B1308-1,计算结果!B$21*(计算结果!B$22*(B1309/B1308-1)+(1-计算结果!B$22)*(K1309/K1308-1-IF(G1309=1,计算结果!B$16,0))))-IF(AND(计算结果!B$21=0,G1309=1),计算结果!B$16,0)</f>
        <v>9.7911227154057201E-4</v>
      </c>
      <c r="I1309" s="2">
        <f t="shared" ca="1" si="61"/>
        <v>7.6078508638747318</v>
      </c>
      <c r="J1309" s="3">
        <f ca="1">1-I1309/MAX(I$2:I1309)</f>
        <v>0.28713404191267189</v>
      </c>
      <c r="K1309" s="21">
        <v>153.35</v>
      </c>
      <c r="L1309" s="37">
        <v>6.1417000000000002</v>
      </c>
    </row>
    <row r="1310" spans="1:12" x14ac:dyDescent="0.15">
      <c r="A1310" s="1">
        <v>41053</v>
      </c>
      <c r="B1310" s="16">
        <v>7.0632000000000001</v>
      </c>
      <c r="C1310" s="3">
        <f t="shared" si="62"/>
        <v>-1.0991780668468287E-2</v>
      </c>
      <c r="D1310" s="3">
        <f>IFERROR(1-B1310/MAX(B$2:B1310),0)</f>
        <v>0.19428727870049289</v>
      </c>
      <c r="E1310" s="3">
        <f ca="1">IFERROR(B1310/AVERAGE(OFFSET(B1310,0,0,-计算结果!B$17,1))-1,B1310/AVERAGE(OFFSET(B1310,0,0,-ROW(),1))-1)</f>
        <v>-6.4114495540780636E-2</v>
      </c>
      <c r="F1310" s="4" t="str">
        <f ca="1">IF(MONTH(A1310)&lt;&gt;MONTH(A1311),IF(OR(AND(E1310&lt;计算结果!B$18,E1310&gt;计算结果!B$19),E1310&lt;计算结果!B$20),"买","卖"),F1309)</f>
        <v>卖</v>
      </c>
      <c r="G1310" s="4" t="str">
        <f t="shared" ca="1" si="60"/>
        <v/>
      </c>
      <c r="H1310" s="3">
        <f ca="1">IF(F1309="买",B1310/B1309-1,计算结果!B$21*(计算结果!B$22*(B1310/B1309-1)+(1-计算结果!B$22)*(K1310/K1309-1-IF(G1310=1,计算结果!B$16,0))))-IF(AND(计算结果!B$21=0,G1310=1),计算结果!B$16,0)</f>
        <v>1.1737854581024276E-3</v>
      </c>
      <c r="I1310" s="2">
        <f t="shared" ca="1" si="61"/>
        <v>7.6167808485861599</v>
      </c>
      <c r="J1310" s="3">
        <f ca="1">1-I1310/MAX(I$2:I1310)</f>
        <v>0.28629729021749273</v>
      </c>
      <c r="K1310" s="21">
        <v>153.53</v>
      </c>
      <c r="L1310" s="37">
        <v>6.0632000000000001</v>
      </c>
    </row>
    <row r="1311" spans="1:12" x14ac:dyDescent="0.15">
      <c r="A1311" s="1">
        <v>41054</v>
      </c>
      <c r="B1311" s="16">
        <v>6.9151999999999996</v>
      </c>
      <c r="C1311" s="3">
        <f t="shared" si="62"/>
        <v>-2.0953675387926252E-2</v>
      </c>
      <c r="D1311" s="3">
        <f>IFERROR(1-B1311/MAX(B$2:B1311),0)</f>
        <v>0.21116992151852543</v>
      </c>
      <c r="E1311" s="3">
        <f ca="1">IFERROR(B1311/AVERAGE(OFFSET(B1311,0,0,-计算结果!B$17,1))-1,B1311/AVERAGE(OFFSET(B1311,0,0,-ROW(),1))-1)</f>
        <v>-8.3004851749003405E-2</v>
      </c>
      <c r="F1311" s="4" t="str">
        <f ca="1">IF(MONTH(A1311)&lt;&gt;MONTH(A1312),IF(OR(AND(E1311&lt;计算结果!B$18,E1311&gt;计算结果!B$19),E1311&lt;计算结果!B$20),"买","卖"),F1310)</f>
        <v>卖</v>
      </c>
      <c r="G1311" s="4" t="str">
        <f t="shared" ca="1" si="60"/>
        <v/>
      </c>
      <c r="H1311" s="3">
        <f ca="1">IF(F1310="买",B1311/B1310-1,计算结果!B$21*(计算结果!B$22*(B1311/B1310-1)+(1-计算结果!B$22)*(K1311/K1310-1-IF(G1311=1,计算结果!B$16,0))))-IF(AND(计算结果!B$21=0,G1311=1),计算结果!B$16,0)</f>
        <v>3.9080310037120647E-4</v>
      </c>
      <c r="I1311" s="2">
        <f t="shared" ca="1" si="61"/>
        <v>7.619757510156635</v>
      </c>
      <c r="J1311" s="3">
        <f ca="1">1-I1311/MAX(I$2:I1311)</f>
        <v>0.28601837298576638</v>
      </c>
      <c r="K1311" s="21">
        <v>153.59</v>
      </c>
      <c r="L1311" s="37">
        <v>5.9151999999999996</v>
      </c>
    </row>
    <row r="1312" spans="1:12" x14ac:dyDescent="0.15">
      <c r="A1312" s="1">
        <v>41057</v>
      </c>
      <c r="B1312" s="16">
        <v>6.9318999999999997</v>
      </c>
      <c r="C1312" s="3">
        <f t="shared" si="62"/>
        <v>2.4149699213327214E-3</v>
      </c>
      <c r="D1312" s="3">
        <f>IFERROR(1-B1312/MAX(B$2:B1312),0)</f>
        <v>0.20926492060595014</v>
      </c>
      <c r="E1312" s="3">
        <f ca="1">IFERROR(B1312/AVERAGE(OFFSET(B1312,0,0,-计算结果!B$17,1))-1,B1312/AVERAGE(OFFSET(B1312,0,0,-ROW(),1))-1)</f>
        <v>-7.9984779251215388E-2</v>
      </c>
      <c r="F1312" s="4" t="str">
        <f ca="1">IF(MONTH(A1312)&lt;&gt;MONTH(A1313),IF(OR(AND(E1312&lt;计算结果!B$18,E1312&gt;计算结果!B$19),E1312&lt;计算结果!B$20),"买","卖"),F1311)</f>
        <v>卖</v>
      </c>
      <c r="G1312" s="4" t="str">
        <f t="shared" ref="G1312:G1375" ca="1" si="63">IF(F1311&lt;&gt;F1312,1,"")</f>
        <v/>
      </c>
      <c r="H1312" s="3">
        <f ca="1">IF(F1311="买",B1312/B1311-1,计算结果!B$21*(计算结果!B$22*(B1312/B1311-1)+(1-计算结果!B$22)*(K1312/K1311-1-IF(G1312=1,计算结果!B$16,0))))-IF(AND(计算结果!B$21=0,G1312=1),计算结果!B$16,0)</f>
        <v>1.3672765153982525E-3</v>
      </c>
      <c r="I1312" s="2">
        <f t="shared" ref="I1312:I1375" ca="1" si="64">IFERROR(I1311*(1+H1312),I1311)</f>
        <v>7.6301758256533017</v>
      </c>
      <c r="J1312" s="3">
        <f ca="1">1-I1312/MAX(I$2:I1312)</f>
        <v>0.28504216267472404</v>
      </c>
      <c r="K1312" s="21">
        <v>153.80000000000001</v>
      </c>
      <c r="L1312" s="37">
        <v>5.9318999999999997</v>
      </c>
    </row>
    <row r="1313" spans="1:12" x14ac:dyDescent="0.15">
      <c r="A1313" s="1">
        <v>41058</v>
      </c>
      <c r="B1313" s="16">
        <v>7.0433000000000003</v>
      </c>
      <c r="C1313" s="3">
        <f t="shared" si="62"/>
        <v>1.6070629986006724E-2</v>
      </c>
      <c r="D1313" s="3">
        <f>IFERROR(1-B1313/MAX(B$2:B1313),0)</f>
        <v>0.19655730972805263</v>
      </c>
      <c r="E1313" s="3">
        <f ca="1">IFERROR(B1313/AVERAGE(OFFSET(B1313,0,0,-计算结果!B$17,1))-1,B1313/AVERAGE(OFFSET(B1313,0,0,-ROW(),1))-1)</f>
        <v>-6.4481612281111822E-2</v>
      </c>
      <c r="F1313" s="4" t="str">
        <f ca="1">IF(MONTH(A1313)&lt;&gt;MONTH(A1314),IF(OR(AND(E1313&lt;计算结果!B$18,E1313&gt;计算结果!B$19),E1313&lt;计算结果!B$20),"买","卖"),F1312)</f>
        <v>卖</v>
      </c>
      <c r="G1313" s="4" t="str">
        <f t="shared" ca="1" si="63"/>
        <v/>
      </c>
      <c r="H1313" s="3">
        <f ca="1">IF(F1312="买",B1313/B1312-1,计算结果!B$21*(计算结果!B$22*(B1313/B1312-1)+(1-计算结果!B$22)*(K1313/K1312-1-IF(G1313=1,计算结果!B$16,0))))-IF(AND(计算结果!B$21=0,G1313=1),计算结果!B$16,0)</f>
        <v>1.950585175551911E-4</v>
      </c>
      <c r="I1313" s="2">
        <f t="shared" ca="1" si="64"/>
        <v>7.6316641564385392</v>
      </c>
      <c r="J1313" s="3">
        <f ca="1">1-I1313/MAX(I$2:I1313)</f>
        <v>0.28490270405886087</v>
      </c>
      <c r="K1313" s="21">
        <v>153.83000000000001</v>
      </c>
      <c r="L1313" s="37">
        <v>6.0433000000000003</v>
      </c>
    </row>
    <row r="1314" spans="1:12" x14ac:dyDescent="0.15">
      <c r="A1314" s="1">
        <v>41059</v>
      </c>
      <c r="B1314" s="16">
        <v>7.0354999999999999</v>
      </c>
      <c r="C1314" s="3">
        <f t="shared" si="62"/>
        <v>-1.1074354350943949E-3</v>
      </c>
      <c r="D1314" s="3">
        <f>IFERROR(1-B1314/MAX(B$2:B1314),0)</f>
        <v>0.19744707063332734</v>
      </c>
      <c r="E1314" s="3">
        <f ca="1">IFERROR(B1314/AVERAGE(OFFSET(B1314,0,0,-计算结果!B$17,1))-1,B1314/AVERAGE(OFFSET(B1314,0,0,-ROW(),1))-1)</f>
        <v>-6.4828577874928017E-2</v>
      </c>
      <c r="F1314" s="4" t="str">
        <f ca="1">IF(MONTH(A1314)&lt;&gt;MONTH(A1315),IF(OR(AND(E1314&lt;计算结果!B$18,E1314&gt;计算结果!B$19),E1314&lt;计算结果!B$20),"买","卖"),F1313)</f>
        <v>卖</v>
      </c>
      <c r="G1314" s="4" t="str">
        <f t="shared" ca="1" si="63"/>
        <v/>
      </c>
      <c r="H1314" s="3">
        <f ca="1">IF(F1313="买",B1314/B1313-1,计算结果!B$21*(计算结果!B$22*(B1314/B1313-1)+(1-计算结果!B$22)*(K1314/K1313-1-IF(G1314=1,计算结果!B$16,0))))-IF(AND(计算结果!B$21=0,G1314=1),计算结果!B$16,0)</f>
        <v>5.8506143145020673E-4</v>
      </c>
      <c r="I1314" s="2">
        <f t="shared" ca="1" si="64"/>
        <v>7.636129148794252</v>
      </c>
      <c r="J1314" s="3">
        <f ca="1">1-I1314/MAX(I$2:I1314)</f>
        <v>0.28448432821127145</v>
      </c>
      <c r="K1314" s="21">
        <v>153.91999999999999</v>
      </c>
      <c r="L1314" s="37">
        <v>6.0354999999999999</v>
      </c>
    </row>
    <row r="1315" spans="1:12" x14ac:dyDescent="0.15">
      <c r="A1315" s="1">
        <v>41060</v>
      </c>
      <c r="B1315" s="16">
        <v>7.1547000000000001</v>
      </c>
      <c r="C1315" s="3">
        <f t="shared" si="62"/>
        <v>1.6942647999431459E-2</v>
      </c>
      <c r="D1315" s="3">
        <f>IFERROR(1-B1315/MAX(B$2:B1315),0)</f>
        <v>0.18384969885015523</v>
      </c>
      <c r="E1315" s="3">
        <f ca="1">IFERROR(B1315/AVERAGE(OFFSET(B1315,0,0,-计算结果!B$17,1))-1,B1315/AVERAGE(OFFSET(B1315,0,0,-ROW(),1))-1)</f>
        <v>-4.8301517578968167E-2</v>
      </c>
      <c r="F1315" s="4" t="str">
        <f ca="1">IF(MONTH(A1315)&lt;&gt;MONTH(A1316),IF(OR(AND(E1315&lt;计算结果!B$18,E1315&gt;计算结果!B$19),E1315&lt;计算结果!B$20),"买","卖"),F1314)</f>
        <v>卖</v>
      </c>
      <c r="G1315" s="4" t="str">
        <f t="shared" ca="1" si="63"/>
        <v/>
      </c>
      <c r="H1315" s="3">
        <f ca="1">IF(F1314="买",B1315/B1314-1,计算结果!B$21*(计算结果!B$22*(B1315/B1314-1)+(1-计算结果!B$22)*(K1315/K1314-1-IF(G1315=1,计算结果!B$16,0))))-IF(AND(计算结果!B$21=0,G1315=1),计算结果!B$16,0)</f>
        <v>3.2484407484423272E-4</v>
      </c>
      <c r="I1315" s="2">
        <f t="shared" ca="1" si="64"/>
        <v>7.6386097001029833</v>
      </c>
      <c r="J1315" s="3">
        <f ca="1">1-I1315/MAX(I$2:I1315)</f>
        <v>0.28425189718483268</v>
      </c>
      <c r="K1315" s="21">
        <v>153.97</v>
      </c>
      <c r="L1315" s="37">
        <v>6.1547000000000001</v>
      </c>
    </row>
    <row r="1316" spans="1:12" x14ac:dyDescent="0.15">
      <c r="A1316" s="1">
        <v>41061</v>
      </c>
      <c r="B1316" s="16">
        <v>7.0942999999999996</v>
      </c>
      <c r="C1316" s="3">
        <f t="shared" si="62"/>
        <v>-8.4420031587628674E-3</v>
      </c>
      <c r="D1316" s="3">
        <f>IFERROR(1-B1316/MAX(B$2:B1316),0)</f>
        <v>0.19073964227048745</v>
      </c>
      <c r="E1316" s="3">
        <f ca="1">IFERROR(B1316/AVERAGE(OFFSET(B1316,0,0,-计算结果!B$17,1))-1,B1316/AVERAGE(OFFSET(B1316,0,0,-ROW(),1))-1)</f>
        <v>-5.5557755162748079E-2</v>
      </c>
      <c r="F1316" s="4" t="str">
        <f ca="1">IF(MONTH(A1316)&lt;&gt;MONTH(A1317),IF(OR(AND(E1316&lt;计算结果!B$18,E1316&gt;计算结果!B$19),E1316&lt;计算结果!B$20),"买","卖"),F1315)</f>
        <v>卖</v>
      </c>
      <c r="G1316" s="4" t="str">
        <f t="shared" ca="1" si="63"/>
        <v/>
      </c>
      <c r="H1316" s="3">
        <f ca="1">IF(F1315="买",B1316/B1315-1,计算结果!B$21*(计算结果!B$22*(B1316/B1315-1)+(1-计算结果!B$22)*(K1316/K1315-1-IF(G1316=1,计算结果!B$16,0))))-IF(AND(计算结果!B$21=0,G1316=1),计算结果!B$16,0)</f>
        <v>3.2473858543879963E-4</v>
      </c>
      <c r="I1316" s="2">
        <f t="shared" ca="1" si="64"/>
        <v>7.6410902514117138</v>
      </c>
      <c r="J1316" s="3">
        <f ca="1">1-I1316/MAX(I$2:I1316)</f>
        <v>0.28401946615839391</v>
      </c>
      <c r="K1316" s="21">
        <v>154.02000000000001</v>
      </c>
      <c r="L1316" s="37">
        <v>6.0942999999999996</v>
      </c>
    </row>
    <row r="1317" spans="1:12" x14ac:dyDescent="0.15">
      <c r="A1317" s="1">
        <v>41064</v>
      </c>
      <c r="B1317" s="16">
        <v>6.8056999999999999</v>
      </c>
      <c r="C1317" s="3">
        <f t="shared" si="62"/>
        <v>-4.0680546354115221E-2</v>
      </c>
      <c r="D1317" s="3">
        <f>IFERROR(1-B1317/MAX(B$2:B1317),0)</f>
        <v>0.22366079576565079</v>
      </c>
      <c r="E1317" s="3">
        <f ca="1">IFERROR(B1317/AVERAGE(OFFSET(B1317,0,0,-计算结果!B$17,1))-1,B1317/AVERAGE(OFFSET(B1317,0,0,-ROW(),1))-1)</f>
        <v>-9.3146330503763308E-2</v>
      </c>
      <c r="F1317" s="4" t="str">
        <f ca="1">IF(MONTH(A1317)&lt;&gt;MONTH(A1318),IF(OR(AND(E1317&lt;计算结果!B$18,E1317&gt;计算结果!B$19),E1317&lt;计算结果!B$20),"买","卖"),F1316)</f>
        <v>卖</v>
      </c>
      <c r="G1317" s="4" t="str">
        <f t="shared" ca="1" si="63"/>
        <v/>
      </c>
      <c r="H1317" s="3">
        <f ca="1">IF(F1316="买",B1317/B1316-1,计算结果!B$21*(计算结果!B$22*(B1317/B1316-1)+(1-计算结果!B$22)*(K1317/K1316-1-IF(G1317=1,计算结果!B$16,0))))-IF(AND(计算结果!B$21=0,G1317=1),计算结果!B$16,0)</f>
        <v>5.1941306323843861E-4</v>
      </c>
      <c r="I1317" s="2">
        <f t="shared" ca="1" si="64"/>
        <v>7.645059133505681</v>
      </c>
      <c r="J1317" s="3">
        <f ca="1">1-I1317/MAX(I$2:I1317)</f>
        <v>0.28364757651609218</v>
      </c>
      <c r="K1317" s="21">
        <v>154.1</v>
      </c>
      <c r="L1317" s="37">
        <v>5.8056999999999999</v>
      </c>
    </row>
    <row r="1318" spans="1:12" x14ac:dyDescent="0.15">
      <c r="A1318" s="1">
        <v>41065</v>
      </c>
      <c r="B1318" s="16">
        <v>6.8095999999999997</v>
      </c>
      <c r="C1318" s="3">
        <f t="shared" si="62"/>
        <v>5.7304906181587789E-4</v>
      </c>
      <c r="D1318" s="3">
        <f>IFERROR(1-B1318/MAX(B$2:B1318),0)</f>
        <v>0.22321591531301344</v>
      </c>
      <c r="E1318" s="3">
        <f ca="1">IFERROR(B1318/AVERAGE(OFFSET(B1318,0,0,-计算结果!B$17,1))-1,B1318/AVERAGE(OFFSET(B1318,0,0,-ROW(),1))-1)</f>
        <v>-9.1895524955670327E-2</v>
      </c>
      <c r="F1318" s="4" t="str">
        <f ca="1">IF(MONTH(A1318)&lt;&gt;MONTH(A1319),IF(OR(AND(E1318&lt;计算结果!B$18,E1318&gt;计算结果!B$19),E1318&lt;计算结果!B$20),"买","卖"),F1317)</f>
        <v>卖</v>
      </c>
      <c r="G1318" s="4" t="str">
        <f t="shared" ca="1" si="63"/>
        <v/>
      </c>
      <c r="H1318" s="3">
        <f ca="1">IF(F1317="买",B1318/B1317-1,计算结果!B$21*(计算结果!B$22*(B1318/B1317-1)+(1-计算结果!B$22)*(K1318/K1317-1-IF(G1318=1,计算结果!B$16,0))))-IF(AND(计算结果!B$21=0,G1318=1),计算结果!B$16,0)</f>
        <v>0</v>
      </c>
      <c r="I1318" s="2">
        <f t="shared" ca="1" si="64"/>
        <v>7.645059133505681</v>
      </c>
      <c r="J1318" s="3">
        <f ca="1">1-I1318/MAX(I$2:I1318)</f>
        <v>0.28364757651609218</v>
      </c>
      <c r="K1318" s="21">
        <v>154.1</v>
      </c>
      <c r="L1318" s="37">
        <v>5.8095999999999997</v>
      </c>
    </row>
    <row r="1319" spans="1:12" x14ac:dyDescent="0.15">
      <c r="A1319" s="1">
        <v>41066</v>
      </c>
      <c r="B1319" s="16">
        <v>6.8224999999999998</v>
      </c>
      <c r="C1319" s="3">
        <f t="shared" si="62"/>
        <v>1.8943843984962072E-3</v>
      </c>
      <c r="D1319" s="3">
        <f>IFERROR(1-B1319/MAX(B$2:B1319),0)</f>
        <v>0.22174438766198223</v>
      </c>
      <c r="E1319" s="3">
        <f ca="1">IFERROR(B1319/AVERAGE(OFFSET(B1319,0,0,-计算结果!B$17,1))-1,B1319/AVERAGE(OFFSET(B1319,0,0,-ROW(),1))-1)</f>
        <v>-8.9471051177700711E-2</v>
      </c>
      <c r="F1319" s="4" t="str">
        <f ca="1">IF(MONTH(A1319)&lt;&gt;MONTH(A1320),IF(OR(AND(E1319&lt;计算结果!B$18,E1319&gt;计算结果!B$19),E1319&lt;计算结果!B$20),"买","卖"),F1318)</f>
        <v>卖</v>
      </c>
      <c r="G1319" s="4" t="str">
        <f t="shared" ca="1" si="63"/>
        <v/>
      </c>
      <c r="H1319" s="3">
        <f ca="1">IF(F1318="买",B1319/B1318-1,计算结果!B$21*(计算结果!B$22*(B1319/B1318-1)+(1-计算结果!B$22)*(K1319/K1318-1-IF(G1319=1,计算结果!B$16,0))))-IF(AND(计算结果!B$21=0,G1319=1),计算结果!B$16,0)</f>
        <v>6.4892926670978568E-4</v>
      </c>
      <c r="I1319" s="2">
        <f t="shared" ca="1" si="64"/>
        <v>7.6500202361231402</v>
      </c>
      <c r="J1319" s="3">
        <f ca="1">1-I1319/MAX(I$2:I1319)</f>
        <v>0.28318271446321497</v>
      </c>
      <c r="K1319" s="21">
        <v>154.19999999999999</v>
      </c>
      <c r="L1319" s="37">
        <v>5.8224999999999998</v>
      </c>
    </row>
    <row r="1320" spans="1:12" x14ac:dyDescent="0.15">
      <c r="A1320" s="1">
        <v>41067</v>
      </c>
      <c r="B1320" s="16">
        <v>6.7976999999999999</v>
      </c>
      <c r="C1320" s="3">
        <f t="shared" si="62"/>
        <v>-3.635031146940304E-3</v>
      </c>
      <c r="D1320" s="3">
        <f>IFERROR(1-B1320/MAX(B$2:B1320),0)</f>
        <v>0.22457337105311193</v>
      </c>
      <c r="E1320" s="3">
        <f ca="1">IFERROR(B1320/AVERAGE(OFFSET(B1320,0,0,-计算结果!B$17,1))-1,B1320/AVERAGE(OFFSET(B1320,0,0,-ROW(),1))-1)</f>
        <v>-9.2207301389882645E-2</v>
      </c>
      <c r="F1320" s="4" t="str">
        <f ca="1">IF(MONTH(A1320)&lt;&gt;MONTH(A1321),IF(OR(AND(E1320&lt;计算结果!B$18,E1320&gt;计算结果!B$19),E1320&lt;计算结果!B$20),"买","卖"),F1319)</f>
        <v>卖</v>
      </c>
      <c r="G1320" s="4" t="str">
        <f t="shared" ca="1" si="63"/>
        <v/>
      </c>
      <c r="H1320" s="3">
        <f ca="1">IF(F1319="买",B1320/B1319-1,计算结果!B$21*(计算结果!B$22*(B1320/B1319-1)+(1-计算结果!B$22)*(K1320/K1319-1-IF(G1320=1,计算结果!B$16,0))))-IF(AND(计算结果!B$21=0,G1320=1),计算结果!B$16,0)</f>
        <v>8.4306095979269635E-4</v>
      </c>
      <c r="I1320" s="2">
        <f t="shared" ca="1" si="64"/>
        <v>7.6564696695258396</v>
      </c>
      <c r="J1320" s="3">
        <f ca="1">1-I1320/MAX(I$2:I1320)</f>
        <v>0.28257839379447436</v>
      </c>
      <c r="K1320" s="21">
        <v>154.33000000000001</v>
      </c>
      <c r="L1320" s="37">
        <v>5.7976999999999999</v>
      </c>
    </row>
    <row r="1321" spans="1:12" x14ac:dyDescent="0.15">
      <c r="A1321" s="1">
        <v>41068</v>
      </c>
      <c r="B1321" s="16">
        <v>6.9218000000000002</v>
      </c>
      <c r="C1321" s="3">
        <f t="shared" si="62"/>
        <v>1.8256174882681053E-2</v>
      </c>
      <c r="D1321" s="3">
        <f>IFERROR(1-B1321/MAX(B$2:B1321),0)</f>
        <v>0.21041704690636986</v>
      </c>
      <c r="E1321" s="3">
        <f ca="1">IFERROR(B1321/AVERAGE(OFFSET(B1321,0,0,-计算结果!B$17,1))-1,B1321/AVERAGE(OFFSET(B1321,0,0,-ROW(),1))-1)</f>
        <v>-7.5051183375681396E-2</v>
      </c>
      <c r="F1321" s="4" t="str">
        <f ca="1">IF(MONTH(A1321)&lt;&gt;MONTH(A1322),IF(OR(AND(E1321&lt;计算结果!B$18,E1321&gt;计算结果!B$19),E1321&lt;计算结果!B$20),"买","卖"),F1320)</f>
        <v>卖</v>
      </c>
      <c r="G1321" s="4" t="str">
        <f t="shared" ca="1" si="63"/>
        <v/>
      </c>
      <c r="H1321" s="3">
        <f ca="1">IF(F1320="买",B1321/B1320-1,计算结果!B$21*(计算结果!B$22*(B1321/B1320-1)+(1-计算结果!B$22)*(K1321/K1320-1-IF(G1321=1,计算结果!B$16,0))))-IF(AND(计算结果!B$21=0,G1321=1),计算结果!B$16,0)</f>
        <v>2.1382751247325249E-3</v>
      </c>
      <c r="I1321" s="2">
        <f t="shared" ca="1" si="64"/>
        <v>7.6728413081634557</v>
      </c>
      <c r="J1321" s="3">
        <f ca="1">1-I1321/MAX(I$2:I1321)</f>
        <v>0.28104434901997943</v>
      </c>
      <c r="K1321" s="21">
        <v>154.66</v>
      </c>
      <c r="L1321" s="37">
        <v>5.9218000000000002</v>
      </c>
    </row>
    <row r="1322" spans="1:12" x14ac:dyDescent="0.15">
      <c r="A1322" s="1">
        <v>41071</v>
      </c>
      <c r="B1322" s="16">
        <v>7.0578000000000003</v>
      </c>
      <c r="C1322" s="3">
        <f t="shared" si="62"/>
        <v>1.9648068421508791E-2</v>
      </c>
      <c r="D1322" s="3">
        <f>IFERROR(1-B1322/MAX(B$2:B1322),0)</f>
        <v>0.1949032670195292</v>
      </c>
      <c r="E1322" s="3">
        <f ca="1">IFERROR(B1322/AVERAGE(OFFSET(B1322,0,0,-计算结果!B$17,1))-1,B1322/AVERAGE(OFFSET(B1322,0,0,-ROW(),1))-1)</f>
        <v>-5.6288854730201288E-2</v>
      </c>
      <c r="F1322" s="4" t="str">
        <f ca="1">IF(MONTH(A1322)&lt;&gt;MONTH(A1323),IF(OR(AND(E1322&lt;计算结果!B$18,E1322&gt;计算结果!B$19),E1322&lt;计算结果!B$20),"买","卖"),F1321)</f>
        <v>卖</v>
      </c>
      <c r="G1322" s="4" t="str">
        <f t="shared" ca="1" si="63"/>
        <v/>
      </c>
      <c r="H1322" s="3">
        <f ca="1">IF(F1321="买",B1322/B1321-1,计算结果!B$21*(计算结果!B$22*(B1322/B1321-1)+(1-计算结果!B$22)*(K1322/K1321-1-IF(G1322=1,计算结果!B$16,0))))-IF(AND(计算结果!B$21=0,G1322=1),计算结果!B$16,0)</f>
        <v>9.6986939092214008E-4</v>
      </c>
      <c r="I1322" s="2">
        <f t="shared" ca="1" si="64"/>
        <v>7.6802829620896462</v>
      </c>
      <c r="J1322" s="3">
        <f ca="1">1-I1322/MAX(I$2:I1322)</f>
        <v>0.28034705594066334</v>
      </c>
      <c r="K1322" s="21">
        <v>154.81</v>
      </c>
      <c r="L1322" s="37">
        <v>6.0578000000000003</v>
      </c>
    </row>
    <row r="1323" spans="1:12" x14ac:dyDescent="0.15">
      <c r="A1323" s="1">
        <v>41072</v>
      </c>
      <c r="B1323" s="16">
        <v>6.9756999999999998</v>
      </c>
      <c r="C1323" s="3">
        <f t="shared" si="62"/>
        <v>-1.1632520048740491E-2</v>
      </c>
      <c r="D1323" s="3">
        <f>IFERROR(1-B1323/MAX(B$2:B1323),0)</f>
        <v>0.20426857090709993</v>
      </c>
      <c r="E1323" s="3">
        <f ca="1">IFERROR(B1323/AVERAGE(OFFSET(B1323,0,0,-计算结果!B$17,1))-1,B1323/AVERAGE(OFFSET(B1323,0,0,-ROW(),1))-1)</f>
        <v>-6.6713675230616443E-2</v>
      </c>
      <c r="F1323" s="4" t="str">
        <f ca="1">IF(MONTH(A1323)&lt;&gt;MONTH(A1324),IF(OR(AND(E1323&lt;计算结果!B$18,E1323&gt;计算结果!B$19),E1323&lt;计算结果!B$20),"买","卖"),F1322)</f>
        <v>卖</v>
      </c>
      <c r="G1323" s="4" t="str">
        <f t="shared" ca="1" si="63"/>
        <v/>
      </c>
      <c r="H1323" s="3">
        <f ca="1">IF(F1322="买",B1323/B1322-1,计算结果!B$21*(计算结果!B$22*(B1323/B1322-1)+(1-计算结果!B$22)*(K1323/K1322-1-IF(G1323=1,计算结果!B$16,0))))-IF(AND(计算结果!B$21=0,G1323=1),计算结果!B$16,0)</f>
        <v>8.3973903494594104E-4</v>
      </c>
      <c r="I1323" s="2">
        <f t="shared" ca="1" si="64"/>
        <v>7.686732395492343</v>
      </c>
      <c r="J1323" s="3">
        <f ca="1">1-I1323/MAX(I$2:I1323)</f>
        <v>0.27974273527192306</v>
      </c>
      <c r="K1323" s="21">
        <v>154.94</v>
      </c>
      <c r="L1323" s="37">
        <v>5.9756999999999998</v>
      </c>
    </row>
    <row r="1324" spans="1:12" x14ac:dyDescent="0.15">
      <c r="A1324" s="1">
        <v>41073</v>
      </c>
      <c r="B1324" s="16">
        <v>7.0995999999999997</v>
      </c>
      <c r="C1324" s="3">
        <f t="shared" si="62"/>
        <v>1.7761658328196539E-2</v>
      </c>
      <c r="D1324" s="3">
        <f>IFERROR(1-B1324/MAX(B$2:B1324),0)</f>
        <v>0.19013506114254441</v>
      </c>
      <c r="E1324" s="3">
        <f ca="1">IFERROR(B1324/AVERAGE(OFFSET(B1324,0,0,-计算结果!B$17,1))-1,B1324/AVERAGE(OFFSET(B1324,0,0,-ROW(),1))-1)</f>
        <v>-4.96243052867964E-2</v>
      </c>
      <c r="F1324" s="4" t="str">
        <f ca="1">IF(MONTH(A1324)&lt;&gt;MONTH(A1325),IF(OR(AND(E1324&lt;计算结果!B$18,E1324&gt;计算结果!B$19),E1324&lt;计算结果!B$20),"买","卖"),F1323)</f>
        <v>卖</v>
      </c>
      <c r="G1324" s="4" t="str">
        <f t="shared" ca="1" si="63"/>
        <v/>
      </c>
      <c r="H1324" s="3">
        <f ca="1">IF(F1323="买",B1324/B1323-1,计算结果!B$21*(计算结果!B$22*(B1324/B1323-1)+(1-计算结果!B$22)*(K1324/K1323-1-IF(G1324=1,计算结果!B$16,0))))-IF(AND(计算结果!B$21=0,G1324=1),计算结果!B$16,0)</f>
        <v>3.2270556344404788E-4</v>
      </c>
      <c r="I1324" s="2">
        <f t="shared" ca="1" si="64"/>
        <v>7.6892129468010744</v>
      </c>
      <c r="J1324" s="3">
        <f ca="1">1-I1324/MAX(I$2:I1324)</f>
        <v>0.27951030424548418</v>
      </c>
      <c r="K1324" s="21">
        <v>154.99</v>
      </c>
      <c r="L1324" s="37">
        <v>6.0995999999999997</v>
      </c>
    </row>
    <row r="1325" spans="1:12" x14ac:dyDescent="0.15">
      <c r="A1325" s="1">
        <v>41074</v>
      </c>
      <c r="B1325" s="16">
        <v>7.0732999999999997</v>
      </c>
      <c r="C1325" s="3">
        <f t="shared" si="62"/>
        <v>-3.7044340526226627E-3</v>
      </c>
      <c r="D1325" s="3">
        <f>IFERROR(1-B1325/MAX(B$2:B1325),0)</f>
        <v>0.19313515240007317</v>
      </c>
      <c r="E1325" s="3">
        <f ca="1">IFERROR(B1325/AVERAGE(OFFSET(B1325,0,0,-计算结果!B$17,1))-1,B1325/AVERAGE(OFFSET(B1325,0,0,-ROW(),1))-1)</f>
        <v>-5.263341175013958E-2</v>
      </c>
      <c r="F1325" s="4" t="str">
        <f ca="1">IF(MONTH(A1325)&lt;&gt;MONTH(A1326),IF(OR(AND(E1325&lt;计算结果!B$18,E1325&gt;计算结果!B$19),E1325&lt;计算结果!B$20),"买","卖"),F1324)</f>
        <v>卖</v>
      </c>
      <c r="G1325" s="4" t="str">
        <f t="shared" ca="1" si="63"/>
        <v/>
      </c>
      <c r="H1325" s="3">
        <f ca="1">IF(F1324="买",B1325/B1324-1,计算结果!B$21*(计算结果!B$22*(B1325/B1324-1)+(1-计算结果!B$22)*(K1325/K1324-1-IF(G1325=1,计算结果!B$16,0))))-IF(AND(计算结果!B$21=0,G1325=1),计算结果!B$16,0)</f>
        <v>-6.4520291631842142E-5</v>
      </c>
      <c r="I1325" s="2">
        <f t="shared" ca="1" si="64"/>
        <v>7.688716836539327</v>
      </c>
      <c r="J1325" s="3">
        <f ca="1">1-I1325/MAX(I$2:I1325)</f>
        <v>0.27955679045077209</v>
      </c>
      <c r="K1325" s="21">
        <v>154.97999999999999</v>
      </c>
      <c r="L1325" s="37">
        <v>6.0732999999999997</v>
      </c>
    </row>
    <row r="1326" spans="1:12" x14ac:dyDescent="0.15">
      <c r="A1326" s="1">
        <v>41075</v>
      </c>
      <c r="B1326" s="16">
        <v>7.1082999999999998</v>
      </c>
      <c r="C1326" s="3">
        <f t="shared" si="62"/>
        <v>4.9481854297146466E-3</v>
      </c>
      <c r="D1326" s="3">
        <f>IFERROR(1-B1326/MAX(B$2:B1326),0)</f>
        <v>0.18914263551743027</v>
      </c>
      <c r="E1326" s="3">
        <f ca="1">IFERROR(B1326/AVERAGE(OFFSET(B1326,0,0,-计算结果!B$17,1))-1,B1326/AVERAGE(OFFSET(B1326,0,0,-ROW(),1))-1)</f>
        <v>-4.7378599950444467E-2</v>
      </c>
      <c r="F1326" s="4" t="str">
        <f ca="1">IF(MONTH(A1326)&lt;&gt;MONTH(A1327),IF(OR(AND(E1326&lt;计算结果!B$18,E1326&gt;计算结果!B$19),E1326&lt;计算结果!B$20),"买","卖"),F1325)</f>
        <v>卖</v>
      </c>
      <c r="G1326" s="4" t="str">
        <f t="shared" ca="1" si="63"/>
        <v/>
      </c>
      <c r="H1326" s="3">
        <f ca="1">IF(F1325="买",B1326/B1325-1,计算结果!B$21*(计算结果!B$22*(B1326/B1325-1)+(1-计算结果!B$22)*(K1326/K1325-1-IF(G1326=1,计算结果!B$16,0))))-IF(AND(计算结果!B$21=0,G1326=1),计算结果!B$16,0)</f>
        <v>2.5809781907359941E-4</v>
      </c>
      <c r="I1326" s="2">
        <f t="shared" ca="1" si="64"/>
        <v>7.6907012775863119</v>
      </c>
      <c r="J1326" s="3">
        <f ca="1">1-I1326/MAX(I$2:I1326)</f>
        <v>0.27937084562962111</v>
      </c>
      <c r="K1326" s="21">
        <v>155.02000000000001</v>
      </c>
      <c r="L1326" s="37">
        <v>6.1082999999999998</v>
      </c>
    </row>
    <row r="1327" spans="1:12" x14ac:dyDescent="0.15">
      <c r="A1327" s="1">
        <v>41078</v>
      </c>
      <c r="B1327" s="16">
        <v>7.2031999999999998</v>
      </c>
      <c r="C1327" s="3">
        <f t="shared" si="62"/>
        <v>1.3350590155170705E-2</v>
      </c>
      <c r="D1327" s="3">
        <f>IFERROR(1-B1327/MAX(B$2:B1327),0)</f>
        <v>0.17831721116992161</v>
      </c>
      <c r="E1327" s="3">
        <f ca="1">IFERROR(B1327/AVERAGE(OFFSET(B1327,0,0,-计算结果!B$17,1))-1,B1327/AVERAGE(OFFSET(B1327,0,0,-ROW(),1))-1)</f>
        <v>-3.40718358115224E-2</v>
      </c>
      <c r="F1327" s="4" t="str">
        <f ca="1">IF(MONTH(A1327)&lt;&gt;MONTH(A1328),IF(OR(AND(E1327&lt;计算结果!B$18,E1327&gt;计算结果!B$19),E1327&lt;计算结果!B$20),"买","卖"),F1326)</f>
        <v>卖</v>
      </c>
      <c r="G1327" s="4" t="str">
        <f t="shared" ca="1" si="63"/>
        <v/>
      </c>
      <c r="H1327" s="3">
        <f ca="1">IF(F1326="买",B1327/B1326-1,计算结果!B$21*(计算结果!B$22*(B1327/B1326-1)+(1-计算结果!B$22)*(K1327/K1326-1-IF(G1327=1,计算结果!B$16,0))))-IF(AND(计算结果!B$21=0,G1327=1),计算结果!B$16,0)</f>
        <v>1.9352341633327441E-4</v>
      </c>
      <c r="I1327" s="2">
        <f t="shared" ca="1" si="64"/>
        <v>7.6921896083715495</v>
      </c>
      <c r="J1327" s="3">
        <f ca="1">1-I1327/MAX(I$2:I1327)</f>
        <v>0.27923138701375794</v>
      </c>
      <c r="K1327" s="21">
        <v>155.05000000000001</v>
      </c>
      <c r="L1327" s="37">
        <v>6.2031999999999998</v>
      </c>
    </row>
    <row r="1328" spans="1:12" x14ac:dyDescent="0.15">
      <c r="A1328" s="1">
        <v>41079</v>
      </c>
      <c r="B1328" s="16">
        <v>7.1698000000000004</v>
      </c>
      <c r="C1328" s="3">
        <f t="shared" si="62"/>
        <v>-4.6368280764104153E-3</v>
      </c>
      <c r="D1328" s="3">
        <f>IFERROR(1-B1328/MAX(B$2:B1328),0)</f>
        <v>0.18212721299507217</v>
      </c>
      <c r="E1328" s="3">
        <f ca="1">IFERROR(B1328/AVERAGE(OFFSET(B1328,0,0,-计算结果!B$17,1))-1,B1328/AVERAGE(OFFSET(B1328,0,0,-ROW(),1))-1)</f>
        <v>-3.7874240656635694E-2</v>
      </c>
      <c r="F1328" s="4" t="str">
        <f ca="1">IF(MONTH(A1328)&lt;&gt;MONTH(A1329),IF(OR(AND(E1328&lt;计算结果!B$18,E1328&gt;计算结果!B$19),E1328&lt;计算结果!B$20),"买","卖"),F1327)</f>
        <v>卖</v>
      </c>
      <c r="G1328" s="4" t="str">
        <f t="shared" ca="1" si="63"/>
        <v/>
      </c>
      <c r="H1328" s="3">
        <f ca="1">IF(F1327="买",B1328/B1327-1,计算结果!B$21*(计算结果!B$22*(B1328/B1327-1)+(1-计算结果!B$22)*(K1328/K1327-1-IF(G1328=1,计算结果!B$16,0))))-IF(AND(计算结果!B$21=0,G1328=1),计算结果!B$16,0)</f>
        <v>-6.4495324089142159E-5</v>
      </c>
      <c r="I1328" s="2">
        <f t="shared" ca="1" si="64"/>
        <v>7.6916934981098022</v>
      </c>
      <c r="J1328" s="3">
        <f ca="1">1-I1328/MAX(I$2:I1328)</f>
        <v>0.27927787321904574</v>
      </c>
      <c r="K1328" s="21">
        <v>155.04</v>
      </c>
      <c r="L1328" s="37">
        <v>6.1698000000000004</v>
      </c>
    </row>
    <row r="1329" spans="1:12" x14ac:dyDescent="0.15">
      <c r="A1329" s="1">
        <v>41080</v>
      </c>
      <c r="B1329" s="16">
        <v>7.2131999999999996</v>
      </c>
      <c r="C1329" s="3">
        <f t="shared" si="62"/>
        <v>6.0531674523696122E-3</v>
      </c>
      <c r="D1329" s="3">
        <f>IFERROR(1-B1329/MAX(B$2:B1329),0)</f>
        <v>0.17717649206059516</v>
      </c>
      <c r="E1329" s="3">
        <f ca="1">IFERROR(B1329/AVERAGE(OFFSET(B1329,0,0,-计算结果!B$17,1))-1,B1329/AVERAGE(OFFSET(B1329,0,0,-ROW(),1))-1)</f>
        <v>-3.1435029926555225E-2</v>
      </c>
      <c r="F1329" s="4" t="str">
        <f ca="1">IF(MONTH(A1329)&lt;&gt;MONTH(A1330),IF(OR(AND(E1329&lt;计算结果!B$18,E1329&gt;计算结果!B$19),E1329&lt;计算结果!B$20),"买","卖"),F1328)</f>
        <v>卖</v>
      </c>
      <c r="G1329" s="4" t="str">
        <f t="shared" ca="1" si="63"/>
        <v/>
      </c>
      <c r="H1329" s="3">
        <f ca="1">IF(F1328="买",B1329/B1328-1,计算结果!B$21*(计算结果!B$22*(B1329/B1328-1)+(1-计算结果!B$22)*(K1329/K1328-1-IF(G1329=1,计算结果!B$16,0))))-IF(AND(计算结果!B$21=0,G1329=1),计算结果!B$16,0)</f>
        <v>-4.5149638802888248E-4</v>
      </c>
      <c r="I1329" s="2">
        <f t="shared" ca="1" si="64"/>
        <v>7.6882207262775806</v>
      </c>
      <c r="J1329" s="3">
        <f ca="1">1-I1329/MAX(I$2:I1329)</f>
        <v>0.27960327665605988</v>
      </c>
      <c r="K1329" s="21">
        <v>154.97</v>
      </c>
      <c r="L1329" s="37">
        <v>6.2131999999999996</v>
      </c>
    </row>
    <row r="1330" spans="1:12" x14ac:dyDescent="0.15">
      <c r="A1330" s="1">
        <v>41081</v>
      </c>
      <c r="B1330" s="16">
        <v>7.1063999999999998</v>
      </c>
      <c r="C1330" s="3">
        <f t="shared" si="62"/>
        <v>-1.4806188654134078E-2</v>
      </c>
      <c r="D1330" s="3">
        <f>IFERROR(1-B1330/MAX(B$2:B1330),0)</f>
        <v>0.18935937214820231</v>
      </c>
      <c r="E1330" s="3">
        <f ca="1">IFERROR(B1330/AVERAGE(OFFSET(B1330,0,0,-计算结果!B$17,1))-1,B1330/AVERAGE(OFFSET(B1330,0,0,-ROW(),1))-1)</f>
        <v>-4.5056433768087545E-2</v>
      </c>
      <c r="F1330" s="4" t="str">
        <f ca="1">IF(MONTH(A1330)&lt;&gt;MONTH(A1331),IF(OR(AND(E1330&lt;计算结果!B$18,E1330&gt;计算结果!B$19),E1330&lt;计算结果!B$20),"买","卖"),F1329)</f>
        <v>卖</v>
      </c>
      <c r="G1330" s="4" t="str">
        <f t="shared" ca="1" si="63"/>
        <v/>
      </c>
      <c r="H1330" s="3">
        <f ca="1">IF(F1329="买",B1330/B1329-1,计算结果!B$21*(计算结果!B$22*(B1330/B1329-1)+(1-计算结果!B$22)*(K1330/K1329-1-IF(G1330=1,计算结果!B$16,0))))-IF(AND(计算结果!B$21=0,G1330=1),计算结果!B$16,0)</f>
        <v>8.3887203974963853E-4</v>
      </c>
      <c r="I1330" s="2">
        <f t="shared" ca="1" si="64"/>
        <v>7.6946701596802782</v>
      </c>
      <c r="J1330" s="3">
        <f ca="1">1-I1330/MAX(I$2:I1330)</f>
        <v>0.27899895598731939</v>
      </c>
      <c r="K1330" s="21">
        <v>155.1</v>
      </c>
      <c r="L1330" s="37">
        <v>6.1063999999999998</v>
      </c>
    </row>
    <row r="1331" spans="1:12" x14ac:dyDescent="0.15">
      <c r="A1331" s="1">
        <v>41085</v>
      </c>
      <c r="B1331" s="16">
        <v>7.0311000000000003</v>
      </c>
      <c r="C1331" s="3">
        <f t="shared" si="62"/>
        <v>-1.0596082404592977E-2</v>
      </c>
      <c r="D1331" s="3">
        <f>IFERROR(1-B1331/MAX(B$2:B1331),0)</f>
        <v>0.19794898704143093</v>
      </c>
      <c r="E1331" s="3">
        <f ca="1">IFERROR(B1331/AVERAGE(OFFSET(B1331,0,0,-计算结果!B$17,1))-1,B1331/AVERAGE(OFFSET(B1331,0,0,-ROW(),1))-1)</f>
        <v>-5.4391549761751978E-2</v>
      </c>
      <c r="F1331" s="4" t="str">
        <f ca="1">IF(MONTH(A1331)&lt;&gt;MONTH(A1332),IF(OR(AND(E1331&lt;计算结果!B$18,E1331&gt;计算结果!B$19),E1331&lt;计算结果!B$20),"买","卖"),F1330)</f>
        <v>卖</v>
      </c>
      <c r="G1331" s="4" t="str">
        <f t="shared" ca="1" si="63"/>
        <v/>
      </c>
      <c r="H1331" s="3">
        <f ca="1">IF(F1330="买",B1331/B1330-1,计算结果!B$21*(计算结果!B$22*(B1331/B1330-1)+(1-计算结果!B$22)*(K1331/K1330-1-IF(G1331=1,计算结果!B$16,0))))-IF(AND(计算结果!B$21=0,G1331=1),计算结果!B$16,0)</f>
        <v>-1.2894906511917714E-4</v>
      </c>
      <c r="I1331" s="2">
        <f t="shared" ca="1" si="64"/>
        <v>7.6936779391567871</v>
      </c>
      <c r="J1331" s="3">
        <f ca="1">1-I1331/MAX(I$2:I1331)</f>
        <v>0.27909192839789476</v>
      </c>
      <c r="K1331" s="21">
        <v>155.08000000000001</v>
      </c>
      <c r="L1331" s="37">
        <v>6.0311000000000003</v>
      </c>
    </row>
    <row r="1332" spans="1:12" x14ac:dyDescent="0.15">
      <c r="A1332" s="1">
        <v>41086</v>
      </c>
      <c r="B1332" s="16">
        <v>7.1222000000000003</v>
      </c>
      <c r="C1332" s="3">
        <f t="shared" si="62"/>
        <v>1.2956720854489401E-2</v>
      </c>
      <c r="D1332" s="3">
        <f>IFERROR(1-B1332/MAX(B$2:B1332),0)</f>
        <v>0.18755703595546636</v>
      </c>
      <c r="E1332" s="3">
        <f ca="1">IFERROR(B1332/AVERAGE(OFFSET(B1332,0,0,-计算结果!B$17,1))-1,B1332/AVERAGE(OFFSET(B1332,0,0,-ROW(),1))-1)</f>
        <v>-4.1446764912615119E-2</v>
      </c>
      <c r="F1332" s="4" t="str">
        <f ca="1">IF(MONTH(A1332)&lt;&gt;MONTH(A1333),IF(OR(AND(E1332&lt;计算结果!B$18,E1332&gt;计算结果!B$19),E1332&lt;计算结果!B$20),"买","卖"),F1331)</f>
        <v>卖</v>
      </c>
      <c r="G1332" s="4" t="str">
        <f t="shared" ca="1" si="63"/>
        <v/>
      </c>
      <c r="H1332" s="3">
        <f ca="1">IF(F1331="买",B1332/B1331-1,计算结果!B$21*(计算结果!B$22*(B1332/B1331-1)+(1-计算结果!B$22)*(K1332/K1331-1-IF(G1332=1,计算结果!B$16,0))))-IF(AND(计算结果!B$21=0,G1332=1),计算结果!B$16,0)</f>
        <v>4.5137993293775658E-4</v>
      </c>
      <c r="I1332" s="2">
        <f t="shared" ca="1" si="64"/>
        <v>7.6971507109890087</v>
      </c>
      <c r="J1332" s="3">
        <f ca="1">1-I1332/MAX(I$2:I1332)</f>
        <v>0.27876652496088072</v>
      </c>
      <c r="K1332" s="21">
        <v>155.15</v>
      </c>
      <c r="L1332" s="37">
        <v>6.1222000000000003</v>
      </c>
    </row>
    <row r="1333" spans="1:12" x14ac:dyDescent="0.15">
      <c r="A1333" s="1">
        <v>41087</v>
      </c>
      <c r="B1333" s="16">
        <v>7.2055999999999996</v>
      </c>
      <c r="C1333" s="3">
        <f t="shared" si="62"/>
        <v>1.1709864929375646E-2</v>
      </c>
      <c r="D1333" s="3">
        <f>IFERROR(1-B1333/MAX(B$2:B1333),0)</f>
        <v>0.17804343858368332</v>
      </c>
      <c r="E1333" s="3">
        <f ca="1">IFERROR(B1333/AVERAGE(OFFSET(B1333,0,0,-计算结果!B$17,1))-1,B1333/AVERAGE(OFFSET(B1333,0,0,-ROW(),1))-1)</f>
        <v>-2.9493246452022781E-2</v>
      </c>
      <c r="F1333" s="4" t="str">
        <f ca="1">IF(MONTH(A1333)&lt;&gt;MONTH(A1334),IF(OR(AND(E1333&lt;计算结果!B$18,E1333&gt;计算结果!B$19),E1333&lt;计算结果!B$20),"买","卖"),F1332)</f>
        <v>卖</v>
      </c>
      <c r="G1333" s="4" t="str">
        <f t="shared" ca="1" si="63"/>
        <v/>
      </c>
      <c r="H1333" s="3">
        <f ca="1">IF(F1332="买",B1333/B1332-1,计算结果!B$21*(计算结果!B$22*(B1333/B1332-1)+(1-计算结果!B$22)*(K1333/K1332-1-IF(G1333=1,计算结果!B$16,0))))-IF(AND(计算结果!B$21=0,G1333=1),计算结果!B$16,0)</f>
        <v>3.8672252658722428E-4</v>
      </c>
      <c r="I1333" s="2">
        <f t="shared" ca="1" si="64"/>
        <v>7.7001273725594848</v>
      </c>
      <c r="J1333" s="3">
        <f ca="1">1-I1333/MAX(I$2:I1333)</f>
        <v>0.27848760772915426</v>
      </c>
      <c r="K1333" s="21">
        <v>155.21</v>
      </c>
      <c r="L1333" s="37">
        <v>6.2055999999999996</v>
      </c>
    </row>
    <row r="1334" spans="1:12" x14ac:dyDescent="0.15">
      <c r="A1334" s="1">
        <v>41088</v>
      </c>
      <c r="B1334" s="16">
        <v>7.0561999999999996</v>
      </c>
      <c r="C1334" s="3">
        <f t="shared" si="62"/>
        <v>-2.0733873653824841E-2</v>
      </c>
      <c r="D1334" s="3">
        <f>IFERROR(1-B1334/MAX(B$2:B1334),0)</f>
        <v>0.19508578207702143</v>
      </c>
      <c r="E1334" s="3">
        <f ca="1">IFERROR(B1334/AVERAGE(OFFSET(B1334,0,0,-计算结果!B$17,1))-1,B1334/AVERAGE(OFFSET(B1334,0,0,-ROW(),1))-1)</f>
        <v>-4.8882286643593065E-2</v>
      </c>
      <c r="F1334" s="4" t="str">
        <f ca="1">IF(MONTH(A1334)&lt;&gt;MONTH(A1335),IF(OR(AND(E1334&lt;计算结果!B$18,E1334&gt;计算结果!B$19),E1334&lt;计算结果!B$20),"买","卖"),F1333)</f>
        <v>卖</v>
      </c>
      <c r="G1334" s="4" t="str">
        <f t="shared" ca="1" si="63"/>
        <v/>
      </c>
      <c r="H1334" s="3">
        <f ca="1">IF(F1333="买",B1334/B1333-1,计算结果!B$21*(计算结果!B$22*(B1334/B1333-1)+(1-计算结果!B$22)*(K1334/K1333-1-IF(G1334=1,计算结果!B$16,0))))-IF(AND(计算结果!B$21=0,G1334=1),计算结果!B$16,0)</f>
        <v>0</v>
      </c>
      <c r="I1334" s="2">
        <f t="shared" ca="1" si="64"/>
        <v>7.7001273725594848</v>
      </c>
      <c r="J1334" s="3">
        <f ca="1">1-I1334/MAX(I$2:I1334)</f>
        <v>0.27848760772915426</v>
      </c>
      <c r="K1334" s="21">
        <v>155.21</v>
      </c>
      <c r="L1334" s="37">
        <v>6.0561999999999996</v>
      </c>
    </row>
    <row r="1335" spans="1:12" x14ac:dyDescent="0.15">
      <c r="A1335" s="1">
        <v>41089</v>
      </c>
      <c r="B1335" s="16">
        <v>7.1395</v>
      </c>
      <c r="C1335" s="3">
        <f t="shared" si="62"/>
        <v>1.1805220940449557E-2</v>
      </c>
      <c r="D1335" s="3">
        <f>IFERROR(1-B1335/MAX(B$2:B1335),0)</f>
        <v>0.18558359189633156</v>
      </c>
      <c r="E1335" s="3">
        <f ca="1">IFERROR(B1335/AVERAGE(OFFSET(B1335,0,0,-计算结果!B$17,1))-1,B1335/AVERAGE(OFFSET(B1335,0,0,-ROW(),1))-1)</f>
        <v>-3.6979951863610361E-2</v>
      </c>
      <c r="F1335" s="4" t="str">
        <f ca="1">IF(MONTH(A1335)&lt;&gt;MONTH(A1336),IF(OR(AND(E1335&lt;计算结果!B$18,E1335&gt;计算结果!B$19),E1335&lt;计算结果!B$20),"买","卖"),F1334)</f>
        <v>卖</v>
      </c>
      <c r="G1335" s="4" t="str">
        <f t="shared" ca="1" si="63"/>
        <v/>
      </c>
      <c r="H1335" s="3">
        <f ca="1">IF(F1334="买",B1335/B1334-1,计算结果!B$21*(计算结果!B$22*(B1335/B1334-1)+(1-计算结果!B$22)*(K1335/K1334-1-IF(G1335=1,计算结果!B$16,0))))-IF(AND(计算结果!B$21=0,G1335=1),计算结果!B$16,0)</f>
        <v>1.8040074737453171E-3</v>
      </c>
      <c r="I1335" s="2">
        <f t="shared" ca="1" si="64"/>
        <v>7.714018459888373</v>
      </c>
      <c r="J1335" s="3">
        <f ca="1">1-I1335/MAX(I$2:I1335)</f>
        <v>0.27718599398109789</v>
      </c>
      <c r="K1335" s="21">
        <v>155.49</v>
      </c>
      <c r="L1335" s="37">
        <v>6.1395</v>
      </c>
    </row>
    <row r="1336" spans="1:12" x14ac:dyDescent="0.15">
      <c r="A1336" s="1">
        <v>41092</v>
      </c>
      <c r="B1336" s="16">
        <v>7.2153999999999998</v>
      </c>
      <c r="C1336" s="3">
        <f t="shared" si="62"/>
        <v>1.0630996568387063E-2</v>
      </c>
      <c r="D1336" s="3">
        <f>IFERROR(1-B1336/MAX(B$2:B1336),0)</f>
        <v>0.1769255338565433</v>
      </c>
      <c r="E1336" s="3">
        <f ca="1">IFERROR(B1336/AVERAGE(OFFSET(B1336,0,0,-计算结果!B$17,1))-1,B1336/AVERAGE(OFFSET(B1336,0,0,-ROW(),1))-1)</f>
        <v>-2.6323615185121052E-2</v>
      </c>
      <c r="F1336" s="4" t="str">
        <f ca="1">IF(MONTH(A1336)&lt;&gt;MONTH(A1337),IF(OR(AND(E1336&lt;计算结果!B$18,E1336&gt;计算结果!B$19),E1336&lt;计算结果!B$20),"买","卖"),F1335)</f>
        <v>卖</v>
      </c>
      <c r="G1336" s="4" t="str">
        <f t="shared" ca="1" si="63"/>
        <v/>
      </c>
      <c r="H1336" s="3">
        <f ca="1">IF(F1335="买",B1336/B1335-1,计算结果!B$21*(计算结果!B$22*(B1336/B1335-1)+(1-计算结果!B$22)*(K1336/K1335-1-IF(G1336=1,计算结果!B$16,0))))-IF(AND(计算结果!B$21=0,G1336=1),计算结果!B$16,0)</f>
        <v>4.5018972281174463E-4</v>
      </c>
      <c r="I1336" s="2">
        <f t="shared" ca="1" si="64"/>
        <v>7.7174912317205946</v>
      </c>
      <c r="J1336" s="3">
        <f ca="1">1-I1336/MAX(I$2:I1336)</f>
        <v>0.27686059054408374</v>
      </c>
      <c r="K1336" s="21">
        <v>155.56</v>
      </c>
      <c r="L1336" s="37">
        <v>6.2153999999999998</v>
      </c>
    </row>
    <row r="1337" spans="1:12" x14ac:dyDescent="0.15">
      <c r="A1337" s="1">
        <v>41093</v>
      </c>
      <c r="B1337" s="16">
        <v>7.2352999999999996</v>
      </c>
      <c r="C1337" s="3">
        <f t="shared" si="62"/>
        <v>2.7579898550322834E-3</v>
      </c>
      <c r="D1337" s="3">
        <f>IFERROR(1-B1337/MAX(B$2:B1337),0)</f>
        <v>0.17465550282898357</v>
      </c>
      <c r="E1337" s="3">
        <f ca="1">IFERROR(B1337/AVERAGE(OFFSET(B1337,0,0,-计算结果!B$17,1))-1,B1337/AVERAGE(OFFSET(B1337,0,0,-ROW(),1))-1)</f>
        <v>-2.3196209291404424E-2</v>
      </c>
      <c r="F1337" s="4" t="str">
        <f ca="1">IF(MONTH(A1337)&lt;&gt;MONTH(A1338),IF(OR(AND(E1337&lt;计算结果!B$18,E1337&gt;计算结果!B$19),E1337&lt;计算结果!B$20),"买","卖"),F1336)</f>
        <v>卖</v>
      </c>
      <c r="G1337" s="4" t="str">
        <f t="shared" ca="1" si="63"/>
        <v/>
      </c>
      <c r="H1337" s="3">
        <f ca="1">IF(F1336="买",B1337/B1336-1,计算结果!B$21*(计算结果!B$22*(B1337/B1336-1)+(1-计算结果!B$22)*(K1337/K1336-1-IF(G1337=1,计算结果!B$16,0))))-IF(AND(计算结果!B$21=0,G1337=1),计算结果!B$16,0)</f>
        <v>2.5713551041395277E-4</v>
      </c>
      <c r="I1337" s="2">
        <f t="shared" ca="1" si="64"/>
        <v>7.7194756727675786</v>
      </c>
      <c r="J1337" s="3">
        <f ca="1">1-I1337/MAX(I$2:I1337)</f>
        <v>0.27667464572293288</v>
      </c>
      <c r="K1337" s="21">
        <v>155.6</v>
      </c>
      <c r="L1337" s="37">
        <v>6.2352999999999996</v>
      </c>
    </row>
    <row r="1338" spans="1:12" x14ac:dyDescent="0.15">
      <c r="A1338" s="1">
        <v>41094</v>
      </c>
      <c r="B1338" s="16">
        <v>7.2096999999999998</v>
      </c>
      <c r="C1338" s="3">
        <f t="shared" si="62"/>
        <v>-3.5382085055215562E-3</v>
      </c>
      <c r="D1338" s="3">
        <f>IFERROR(1-B1338/MAX(B$2:B1338),0)</f>
        <v>0.17757574374885943</v>
      </c>
      <c r="E1338" s="3">
        <f ca="1">IFERROR(B1338/AVERAGE(OFFSET(B1338,0,0,-计算结果!B$17,1))-1,B1338/AVERAGE(OFFSET(B1338,0,0,-ROW(),1))-1)</f>
        <v>-2.6239454115146388E-2</v>
      </c>
      <c r="F1338" s="4" t="str">
        <f ca="1">IF(MONTH(A1338)&lt;&gt;MONTH(A1339),IF(OR(AND(E1338&lt;计算结果!B$18,E1338&gt;计算结果!B$19),E1338&lt;计算结果!B$20),"买","卖"),F1337)</f>
        <v>卖</v>
      </c>
      <c r="G1338" s="4" t="str">
        <f t="shared" ca="1" si="63"/>
        <v/>
      </c>
      <c r="H1338" s="3">
        <f ca="1">IF(F1337="买",B1338/B1337-1,计算结果!B$21*(计算结果!B$22*(B1338/B1337-1)+(1-计算结果!B$22)*(K1338/K1337-1-IF(G1338=1,计算结果!B$16,0))))-IF(AND(计算结果!B$21=0,G1338=1),计算结果!B$16,0)</f>
        <v>3.856041131105048E-4</v>
      </c>
      <c r="I1338" s="2">
        <f t="shared" ca="1" si="64"/>
        <v>7.7224523343380547</v>
      </c>
      <c r="J1338" s="3">
        <f ca="1">1-I1338/MAX(I$2:I1338)</f>
        <v>0.27639572849120642</v>
      </c>
      <c r="K1338" s="21">
        <v>155.66</v>
      </c>
      <c r="L1338" s="37">
        <v>6.2096999999999998</v>
      </c>
    </row>
    <row r="1339" spans="1:12" x14ac:dyDescent="0.15">
      <c r="A1339" s="1">
        <v>41095</v>
      </c>
      <c r="B1339" s="16">
        <v>7.1191000000000004</v>
      </c>
      <c r="C1339" s="3">
        <f t="shared" si="62"/>
        <v>-1.2566403595156483E-2</v>
      </c>
      <c r="D1339" s="3">
        <f>IFERROR(1-B1339/MAX(B$2:B1339),0)</f>
        <v>0.18791065887935754</v>
      </c>
      <c r="E1339" s="3">
        <f ca="1">IFERROR(B1339/AVERAGE(OFFSET(B1339,0,0,-计算结果!B$17,1))-1,B1339/AVERAGE(OFFSET(B1339,0,0,-ROW(),1))-1)</f>
        <v>-3.8042511344741348E-2</v>
      </c>
      <c r="F1339" s="4" t="str">
        <f ca="1">IF(MONTH(A1339)&lt;&gt;MONTH(A1340),IF(OR(AND(E1339&lt;计算结果!B$18,E1339&gt;计算结果!B$19),E1339&lt;计算结果!B$20),"买","卖"),F1338)</f>
        <v>卖</v>
      </c>
      <c r="G1339" s="4" t="str">
        <f t="shared" ca="1" si="63"/>
        <v/>
      </c>
      <c r="H1339" s="3">
        <f ca="1">IF(F1338="买",B1339/B1338-1,计算结果!B$21*(计算结果!B$22*(B1339/B1338-1)+(1-计算结果!B$22)*(K1339/K1338-1-IF(G1339=1,计算结果!B$16,0))))-IF(AND(计算结果!B$21=0,G1339=1),计算结果!B$16,0)</f>
        <v>2.5697031992799602E-4</v>
      </c>
      <c r="I1339" s="2">
        <f t="shared" ca="1" si="64"/>
        <v>7.7244367753850378</v>
      </c>
      <c r="J1339" s="3">
        <f ca="1">1-I1339/MAX(I$2:I1339)</f>
        <v>0.27620978367005566</v>
      </c>
      <c r="K1339" s="21">
        <v>155.69999999999999</v>
      </c>
      <c r="L1339" s="37">
        <v>6.1191000000000004</v>
      </c>
    </row>
    <row r="1340" spans="1:12" x14ac:dyDescent="0.15">
      <c r="A1340" s="1">
        <v>41096</v>
      </c>
      <c r="B1340" s="16">
        <v>7.1308999999999996</v>
      </c>
      <c r="C1340" s="3">
        <f t="shared" si="62"/>
        <v>1.6575128878648648E-3</v>
      </c>
      <c r="D1340" s="3">
        <f>IFERROR(1-B1340/MAX(B$2:B1340),0)</f>
        <v>0.18656461033035243</v>
      </c>
      <c r="E1340" s="3">
        <f ca="1">IFERROR(B1340/AVERAGE(OFFSET(B1340,0,0,-计算结果!B$17,1))-1,B1340/AVERAGE(OFFSET(B1340,0,0,-ROW(),1))-1)</f>
        <v>-3.6135814456809245E-2</v>
      </c>
      <c r="F1340" s="4" t="str">
        <f ca="1">IF(MONTH(A1340)&lt;&gt;MONTH(A1341),IF(OR(AND(E1340&lt;计算结果!B$18,E1340&gt;计算结果!B$19),E1340&lt;计算结果!B$20),"买","卖"),F1339)</f>
        <v>卖</v>
      </c>
      <c r="G1340" s="4" t="str">
        <f t="shared" ca="1" si="63"/>
        <v/>
      </c>
      <c r="H1340" s="3">
        <f ca="1">IF(F1339="买",B1340/B1339-1,计算结果!B$21*(计算结果!B$22*(B1340/B1339-1)+(1-计算结果!B$22)*(K1340/K1339-1-IF(G1340=1,计算结果!B$16,0))))-IF(AND(计算结果!B$21=0,G1340=1),计算结果!B$16,0)</f>
        <v>5.7803468208095232E-4</v>
      </c>
      <c r="I1340" s="2">
        <f t="shared" ca="1" si="64"/>
        <v>7.7289017677407523</v>
      </c>
      <c r="J1340" s="3">
        <f ca="1">1-I1340/MAX(I$2:I1340)</f>
        <v>0.27579140782246603</v>
      </c>
      <c r="K1340" s="21">
        <v>155.79</v>
      </c>
      <c r="L1340" s="37">
        <v>6.1308999999999996</v>
      </c>
    </row>
    <row r="1341" spans="1:12" x14ac:dyDescent="0.15">
      <c r="A1341" s="1">
        <v>41099</v>
      </c>
      <c r="B1341" s="16">
        <v>6.9191000000000003</v>
      </c>
      <c r="C1341" s="3">
        <f t="shared" si="62"/>
        <v>-2.9701720680418875E-2</v>
      </c>
      <c r="D1341" s="3">
        <f>IFERROR(1-B1341/MAX(B$2:B1341),0)</f>
        <v>0.21072504106588796</v>
      </c>
      <c r="E1341" s="3">
        <f ca="1">IFERROR(B1341/AVERAGE(OFFSET(B1341,0,0,-计算结果!B$17,1))-1,B1341/AVERAGE(OFFSET(B1341,0,0,-ROW(),1))-1)</f>
        <v>-6.4452409618824702E-2</v>
      </c>
      <c r="F1341" s="4" t="str">
        <f ca="1">IF(MONTH(A1341)&lt;&gt;MONTH(A1342),IF(OR(AND(E1341&lt;计算结果!B$18,E1341&gt;计算结果!B$19),E1341&lt;计算结果!B$20),"买","卖"),F1340)</f>
        <v>卖</v>
      </c>
      <c r="G1341" s="4" t="str">
        <f t="shared" ca="1" si="63"/>
        <v/>
      </c>
      <c r="H1341" s="3">
        <f ca="1">IF(F1340="买",B1341/B1340-1,计算结果!B$21*(计算结果!B$22*(B1341/B1340-1)+(1-计算结果!B$22)*(K1341/K1340-1-IF(G1341=1,计算结果!B$16,0))))-IF(AND(计算结果!B$21=0,G1341=1),计算结果!B$16,0)</f>
        <v>5.7770075101104545E-4</v>
      </c>
      <c r="I1341" s="2">
        <f t="shared" ca="1" si="64"/>
        <v>7.7333667600964668</v>
      </c>
      <c r="J1341" s="3">
        <f ca="1">1-I1341/MAX(I$2:I1341)</f>
        <v>0.27537303197487639</v>
      </c>
      <c r="K1341" s="21">
        <v>155.88</v>
      </c>
      <c r="L1341" s="37">
        <v>5.9191000000000003</v>
      </c>
    </row>
    <row r="1342" spans="1:12" x14ac:dyDescent="0.15">
      <c r="A1342" s="1">
        <v>41100</v>
      </c>
      <c r="B1342" s="16">
        <v>6.8106999999999998</v>
      </c>
      <c r="C1342" s="3">
        <f t="shared" si="62"/>
        <v>-1.5666777471058491E-2</v>
      </c>
      <c r="D1342" s="3">
        <f>IFERROR(1-B1342/MAX(B$2:B1342),0)</f>
        <v>0.22309043621098756</v>
      </c>
      <c r="E1342" s="3">
        <f ca="1">IFERROR(B1342/AVERAGE(OFFSET(B1342,0,0,-计算结果!B$17,1))-1,B1342/AVERAGE(OFFSET(B1342,0,0,-ROW(),1))-1)</f>
        <v>-7.8703048219054272E-2</v>
      </c>
      <c r="F1342" s="4" t="str">
        <f ca="1">IF(MONTH(A1342)&lt;&gt;MONTH(A1343),IF(OR(AND(E1342&lt;计算结果!B$18,E1342&gt;计算结果!B$19),E1342&lt;计算结果!B$20),"买","卖"),F1341)</f>
        <v>卖</v>
      </c>
      <c r="G1342" s="4" t="str">
        <f t="shared" ca="1" si="63"/>
        <v/>
      </c>
      <c r="H1342" s="3">
        <f ca="1">IF(F1341="买",B1342/B1341-1,计算结果!B$21*(计算结果!B$22*(B1342/B1341-1)+(1-计算结果!B$22)*(K1342/K1341-1-IF(G1342=1,计算结果!B$16,0))))-IF(AND(计算结果!B$21=0,G1342=1),计算结果!B$16,0)</f>
        <v>1.9245573518089643E-4</v>
      </c>
      <c r="I1342" s="2">
        <f t="shared" ca="1" si="64"/>
        <v>7.7348550908817044</v>
      </c>
      <c r="J1342" s="3">
        <f ca="1">1-I1342/MAX(I$2:I1342)</f>
        <v>0.27523357335901322</v>
      </c>
      <c r="K1342" s="21">
        <v>155.91</v>
      </c>
      <c r="L1342" s="37">
        <v>5.8106999999999998</v>
      </c>
    </row>
    <row r="1343" spans="1:12" x14ac:dyDescent="0.15">
      <c r="A1343" s="1">
        <v>41101</v>
      </c>
      <c r="B1343" s="16">
        <v>6.8074000000000003</v>
      </c>
      <c r="C1343" s="3">
        <f t="shared" si="62"/>
        <v>-4.8453169277740127E-4</v>
      </c>
      <c r="D1343" s="3">
        <f>IFERROR(1-B1343/MAX(B$2:B1343),0)</f>
        <v>0.22346687351706518</v>
      </c>
      <c r="E1343" s="3">
        <f ca="1">IFERROR(B1343/AVERAGE(OFFSET(B1343,0,0,-计算结果!B$17,1))-1,B1343/AVERAGE(OFFSET(B1343,0,0,-ROW(),1))-1)</f>
        <v>-7.8716308573631877E-2</v>
      </c>
      <c r="F1343" s="4" t="str">
        <f ca="1">IF(MONTH(A1343)&lt;&gt;MONTH(A1344),IF(OR(AND(E1343&lt;计算结果!B$18,E1343&gt;计算结果!B$19),E1343&lt;计算结果!B$20),"买","卖"),F1342)</f>
        <v>卖</v>
      </c>
      <c r="G1343" s="4" t="str">
        <f t="shared" ca="1" si="63"/>
        <v/>
      </c>
      <c r="H1343" s="3">
        <f ca="1">IF(F1342="买",B1343/B1342-1,计算结果!B$21*(计算结果!B$22*(B1343/B1342-1)+(1-计算结果!B$22)*(K1343/K1342-1-IF(G1343=1,计算结果!B$16,0))))-IF(AND(计算结果!B$21=0,G1343=1),计算结果!B$16,0)</f>
        <v>9.6209351548970368E-4</v>
      </c>
      <c r="I1343" s="2">
        <f t="shared" ca="1" si="64"/>
        <v>7.7422967448078941</v>
      </c>
      <c r="J1343" s="3">
        <f ca="1">1-I1343/MAX(I$2:I1343)</f>
        <v>0.27453628027969734</v>
      </c>
      <c r="K1343" s="21">
        <v>156.06</v>
      </c>
      <c r="L1343" s="37">
        <v>5.8074000000000003</v>
      </c>
    </row>
    <row r="1344" spans="1:12" x14ac:dyDescent="0.15">
      <c r="A1344" s="1">
        <v>41102</v>
      </c>
      <c r="B1344" s="16">
        <v>6.8502999999999998</v>
      </c>
      <c r="C1344" s="3">
        <f t="shared" si="62"/>
        <v>6.3019655081233417E-3</v>
      </c>
      <c r="D1344" s="3">
        <f>IFERROR(1-B1344/MAX(B$2:B1344),0)</f>
        <v>0.21857318853805452</v>
      </c>
      <c r="E1344" s="3">
        <f ca="1">IFERROR(B1344/AVERAGE(OFFSET(B1344,0,0,-计算结果!B$17,1))-1,B1344/AVERAGE(OFFSET(B1344,0,0,-ROW(),1))-1)</f>
        <v>-7.2541619595848705E-2</v>
      </c>
      <c r="F1344" s="4" t="str">
        <f ca="1">IF(MONTH(A1344)&lt;&gt;MONTH(A1345),IF(OR(AND(E1344&lt;计算结果!B$18,E1344&gt;计算结果!B$19),E1344&lt;计算结果!B$20),"买","卖"),F1343)</f>
        <v>卖</v>
      </c>
      <c r="G1344" s="4" t="str">
        <f t="shared" ca="1" si="63"/>
        <v/>
      </c>
      <c r="H1344" s="3">
        <f ca="1">IF(F1343="买",B1344/B1343-1,计算结果!B$21*(计算结果!B$22*(B1344/B1343-1)+(1-计算结果!B$22)*(K1344/K1343-1-IF(G1344=1,计算结果!B$16,0))))-IF(AND(计算结果!B$21=0,G1344=1),计算结果!B$16,0)</f>
        <v>-5.1262334999369052E-4</v>
      </c>
      <c r="I1344" s="2">
        <f t="shared" ca="1" si="64"/>
        <v>7.7383278627139251</v>
      </c>
      <c r="J1344" s="3">
        <f ca="1">1-I1344/MAX(I$2:I1344)</f>
        <v>0.27490816992199918</v>
      </c>
      <c r="K1344" s="21">
        <v>155.97999999999999</v>
      </c>
      <c r="L1344" s="37">
        <v>5.8502999999999998</v>
      </c>
    </row>
    <row r="1345" spans="1:12" x14ac:dyDescent="0.15">
      <c r="A1345" s="1">
        <v>41103</v>
      </c>
      <c r="B1345" s="16">
        <v>6.6829000000000001</v>
      </c>
      <c r="C1345" s="3">
        <f t="shared" si="62"/>
        <v>-2.4436885975796629E-2</v>
      </c>
      <c r="D1345" s="3">
        <f>IFERROR(1-B1345/MAX(B$2:B1345),0)</f>
        <v>0.23766882642818044</v>
      </c>
      <c r="E1345" s="3">
        <f ca="1">IFERROR(B1345/AVERAGE(OFFSET(B1345,0,0,-计算结果!B$17,1))-1,B1345/AVERAGE(OFFSET(B1345,0,0,-ROW(),1))-1)</f>
        <v>-9.4707601948956111E-2</v>
      </c>
      <c r="F1345" s="4" t="str">
        <f ca="1">IF(MONTH(A1345)&lt;&gt;MONTH(A1346),IF(OR(AND(E1345&lt;计算结果!B$18,E1345&gt;计算结果!B$19),E1345&lt;计算结果!B$20),"买","卖"),F1344)</f>
        <v>卖</v>
      </c>
      <c r="G1345" s="4" t="str">
        <f t="shared" ca="1" si="63"/>
        <v/>
      </c>
      <c r="H1345" s="3">
        <f ca="1">IF(F1344="买",B1345/B1344-1,计算结果!B$21*(计算结果!B$22*(B1345/B1344-1)+(1-计算结果!B$22)*(K1345/K1344-1-IF(G1345=1,计算结果!B$16,0))))-IF(AND(计算结果!B$21=0,G1345=1),计算结果!B$16,0)</f>
        <v>5.7699705090397124E-4</v>
      </c>
      <c r="I1345" s="2">
        <f t="shared" ca="1" si="64"/>
        <v>7.7427928550696388</v>
      </c>
      <c r="J1345" s="3">
        <f ca="1">1-I1345/MAX(I$2:I1345)</f>
        <v>0.27448979407440965</v>
      </c>
      <c r="K1345" s="21">
        <v>156.07</v>
      </c>
      <c r="L1345" s="37">
        <v>5.6829000000000001</v>
      </c>
    </row>
    <row r="1346" spans="1:12" x14ac:dyDescent="0.15">
      <c r="A1346" s="1">
        <v>41106</v>
      </c>
      <c r="B1346" s="16">
        <v>6.3258000000000001</v>
      </c>
      <c r="C1346" s="3">
        <f t="shared" si="62"/>
        <v>-5.3434886052462272E-2</v>
      </c>
      <c r="D1346" s="3">
        <f>IFERROR(1-B1346/MAX(B$2:B1346),0)</f>
        <v>0.2784039058222304</v>
      </c>
      <c r="E1346" s="3">
        <f ca="1">IFERROR(B1346/AVERAGE(OFFSET(B1346,0,0,-计算结果!B$17,1))-1,B1346/AVERAGE(OFFSET(B1346,0,0,-ROW(),1))-1)</f>
        <v>-0.14238456984558123</v>
      </c>
      <c r="F1346" s="4" t="str">
        <f ca="1">IF(MONTH(A1346)&lt;&gt;MONTH(A1347),IF(OR(AND(E1346&lt;计算结果!B$18,E1346&gt;计算结果!B$19),E1346&lt;计算结果!B$20),"买","卖"),F1345)</f>
        <v>卖</v>
      </c>
      <c r="G1346" s="4" t="str">
        <f t="shared" ca="1" si="63"/>
        <v/>
      </c>
      <c r="H1346" s="3">
        <f ca="1">IF(F1345="买",B1346/B1345-1,计算结果!B$21*(计算结果!B$22*(B1346/B1345-1)+(1-计算结果!B$22)*(K1346/K1345-1-IF(G1346=1,计算结果!B$16,0))))-IF(AND(计算结果!B$21=0,G1346=1),计算结果!B$16,0)</f>
        <v>2.5629525213055615E-4</v>
      </c>
      <c r="I1346" s="2">
        <f t="shared" ca="1" si="64"/>
        <v>7.7447772961166237</v>
      </c>
      <c r="J1346" s="3">
        <f ca="1">1-I1346/MAX(I$2:I1346)</f>
        <v>0.27430384925325868</v>
      </c>
      <c r="K1346" s="21">
        <v>156.11000000000001</v>
      </c>
      <c r="L1346" s="37">
        <v>5.3258000000000001</v>
      </c>
    </row>
    <row r="1347" spans="1:12" x14ac:dyDescent="0.15">
      <c r="A1347" s="1">
        <v>41107</v>
      </c>
      <c r="B1347" s="16">
        <v>6.3970000000000002</v>
      </c>
      <c r="C1347" s="3">
        <f t="shared" si="62"/>
        <v>1.1255493376331804E-2</v>
      </c>
      <c r="D1347" s="3">
        <f>IFERROR(1-B1347/MAX(B$2:B1347),0)</f>
        <v>0.27028198576382556</v>
      </c>
      <c r="E1347" s="3">
        <f ca="1">IFERROR(B1347/AVERAGE(OFFSET(B1347,0,0,-计算结果!B$17,1))-1,B1347/AVERAGE(OFFSET(B1347,0,0,-ROW(),1))-1)</f>
        <v>-0.13200426160634438</v>
      </c>
      <c r="F1347" s="4" t="str">
        <f ca="1">IF(MONTH(A1347)&lt;&gt;MONTH(A1348),IF(OR(AND(E1347&lt;计算结果!B$18,E1347&gt;计算结果!B$19),E1347&lt;计算结果!B$20),"买","卖"),F1346)</f>
        <v>卖</v>
      </c>
      <c r="G1347" s="4" t="str">
        <f t="shared" ca="1" si="63"/>
        <v/>
      </c>
      <c r="H1347" s="3">
        <f ca="1">IF(F1346="买",B1347/B1346-1,计算结果!B$21*(计算结果!B$22*(B1347/B1346-1)+(1-计算结果!B$22)*(K1347/K1346-1-IF(G1347=1,计算结果!B$16,0))))-IF(AND(计算结果!B$21=0,G1347=1),计算结果!B$16,0)</f>
        <v>1.9217218627876065E-4</v>
      </c>
      <c r="I1347" s="2">
        <f t="shared" ca="1" si="64"/>
        <v>7.7462656269018604</v>
      </c>
      <c r="J1347" s="3">
        <f ca="1">1-I1347/MAX(I$2:I1347)</f>
        <v>0.27416439063739562</v>
      </c>
      <c r="K1347" s="21">
        <v>156.13999999999999</v>
      </c>
      <c r="L1347" s="37">
        <v>5.3970000000000002</v>
      </c>
    </row>
    <row r="1348" spans="1:12" x14ac:dyDescent="0.15">
      <c r="A1348" s="1">
        <v>41108</v>
      </c>
      <c r="B1348" s="16">
        <v>6.4653999999999998</v>
      </c>
      <c r="C1348" s="3">
        <f t="shared" ref="C1348:C1411" si="65">IFERROR(B1348/B1347-1,0)</f>
        <v>1.0692512115053843E-2</v>
      </c>
      <c r="D1348" s="3">
        <f>IFERROR(1-B1348/MAX(B$2:B1348),0)</f>
        <v>0.2624794670560322</v>
      </c>
      <c r="E1348" s="3">
        <f ca="1">IFERROR(B1348/AVERAGE(OFFSET(B1348,0,0,-计算结果!B$17,1))-1,B1348/AVERAGE(OFFSET(B1348,0,0,-ROW(),1))-1)</f>
        <v>-0.12210828627612602</v>
      </c>
      <c r="F1348" s="4" t="str">
        <f ca="1">IF(MONTH(A1348)&lt;&gt;MONTH(A1349),IF(OR(AND(E1348&lt;计算结果!B$18,E1348&gt;计算结果!B$19),E1348&lt;计算结果!B$20),"买","卖"),F1347)</f>
        <v>卖</v>
      </c>
      <c r="G1348" s="4" t="str">
        <f t="shared" ca="1" si="63"/>
        <v/>
      </c>
      <c r="H1348" s="3">
        <f ca="1">IF(F1347="买",B1348/B1347-1,计算结果!B$21*(计算结果!B$22*(B1348/B1347-1)+(1-计算结果!B$22)*(K1348/K1347-1-IF(G1348=1,计算结果!B$16,0))))-IF(AND(计算结果!B$21=0,G1348=1),计算结果!B$16,0)</f>
        <v>-1.9213526322514607E-4</v>
      </c>
      <c r="I1348" s="2">
        <f t="shared" ca="1" si="64"/>
        <v>7.7447772961166237</v>
      </c>
      <c r="J1348" s="3">
        <f ca="1">1-I1348/MAX(I$2:I1348)</f>
        <v>0.27430384925325868</v>
      </c>
      <c r="K1348" s="21">
        <v>156.11000000000001</v>
      </c>
      <c r="L1348" s="37">
        <v>5.4653999999999998</v>
      </c>
    </row>
    <row r="1349" spans="1:12" x14ac:dyDescent="0.15">
      <c r="A1349" s="1">
        <v>41109</v>
      </c>
      <c r="B1349" s="16">
        <v>6.6113999999999997</v>
      </c>
      <c r="C1349" s="3">
        <f t="shared" si="65"/>
        <v>2.258174281560299E-2</v>
      </c>
      <c r="D1349" s="3">
        <f>IFERROR(1-B1349/MAX(B$2:B1349),0)</f>
        <v>0.24582496805986509</v>
      </c>
      <c r="E1349" s="3">
        <f ca="1">IFERROR(B1349/AVERAGE(OFFSET(B1349,0,0,-计算结果!B$17,1))-1,B1349/AVERAGE(OFFSET(B1349,0,0,-ROW(),1))-1)</f>
        <v>-0.10169608974071576</v>
      </c>
      <c r="F1349" s="4" t="str">
        <f ca="1">IF(MONTH(A1349)&lt;&gt;MONTH(A1350),IF(OR(AND(E1349&lt;计算结果!B$18,E1349&gt;计算结果!B$19),E1349&lt;计算结果!B$20),"买","卖"),F1348)</f>
        <v>卖</v>
      </c>
      <c r="G1349" s="4" t="str">
        <f t="shared" ca="1" si="63"/>
        <v/>
      </c>
      <c r="H1349" s="3">
        <f ca="1">IF(F1348="买",B1349/B1348-1,计算结果!B$21*(计算结果!B$22*(B1349/B1348-1)+(1-计算结果!B$22)*(K1349/K1348-1-IF(G1349=1,计算结果!B$16,0))))-IF(AND(计算结果!B$21=0,G1349=1),计算结果!B$16,0)</f>
        <v>0</v>
      </c>
      <c r="I1349" s="2">
        <f t="shared" ca="1" si="64"/>
        <v>7.7447772961166237</v>
      </c>
      <c r="J1349" s="3">
        <f ca="1">1-I1349/MAX(I$2:I1349)</f>
        <v>0.27430384925325868</v>
      </c>
      <c r="K1349" s="21">
        <v>156.11000000000001</v>
      </c>
      <c r="L1349" s="37">
        <v>5.6113999999999997</v>
      </c>
    </row>
    <row r="1350" spans="1:12" x14ac:dyDescent="0.15">
      <c r="A1350" s="1">
        <v>41110</v>
      </c>
      <c r="B1350" s="16">
        <v>6.6383000000000001</v>
      </c>
      <c r="C1350" s="3">
        <f t="shared" si="65"/>
        <v>4.068729769791668E-3</v>
      </c>
      <c r="D1350" s="3">
        <f>IFERROR(1-B1350/MAX(B$2:B1350),0)</f>
        <v>0.2427564336557767</v>
      </c>
      <c r="E1350" s="3">
        <f ca="1">IFERROR(B1350/AVERAGE(OFFSET(B1350,0,0,-计算结果!B$17,1))-1,B1350/AVERAGE(OFFSET(B1350,0,0,-ROW(),1))-1)</f>
        <v>-9.7456823136804593E-2</v>
      </c>
      <c r="F1350" s="4" t="str">
        <f ca="1">IF(MONTH(A1350)&lt;&gt;MONTH(A1351),IF(OR(AND(E1350&lt;计算结果!B$18,E1350&gt;计算结果!B$19),E1350&lt;计算结果!B$20),"买","卖"),F1349)</f>
        <v>卖</v>
      </c>
      <c r="G1350" s="4" t="str">
        <f t="shared" ca="1" si="63"/>
        <v/>
      </c>
      <c r="H1350" s="3">
        <f ca="1">IF(F1349="买",B1350/B1349-1,计算结果!B$21*(计算结果!B$22*(B1350/B1349-1)+(1-计算结果!B$22)*(K1350/K1349-1-IF(G1350=1,计算结果!B$16,0))))-IF(AND(计算结果!B$21=0,G1350=1),计算结果!B$16,0)</f>
        <v>1.281147908525071E-4</v>
      </c>
      <c r="I1350" s="2">
        <f t="shared" ca="1" si="64"/>
        <v>7.7457695166401148</v>
      </c>
      <c r="J1350" s="3">
        <f ca="1">1-I1350/MAX(I$2:I1350)</f>
        <v>0.2742108768426833</v>
      </c>
      <c r="K1350" s="21">
        <v>156.13</v>
      </c>
      <c r="L1350" s="37">
        <v>5.6383000000000001</v>
      </c>
    </row>
    <row r="1351" spans="1:12" x14ac:dyDescent="0.15">
      <c r="A1351" s="1">
        <v>41113</v>
      </c>
      <c r="B1351" s="16">
        <v>6.6433</v>
      </c>
      <c r="C1351" s="3">
        <f t="shared" si="65"/>
        <v>7.5320488679331277E-4</v>
      </c>
      <c r="D1351" s="3">
        <f>IFERROR(1-B1351/MAX(B$2:B1351),0)</f>
        <v>0.24218607410111337</v>
      </c>
      <c r="E1351" s="3">
        <f ca="1">IFERROR(B1351/AVERAGE(OFFSET(B1351,0,0,-计算结果!B$17,1))-1,B1351/AVERAGE(OFFSET(B1351,0,0,-ROW(),1))-1)</f>
        <v>-9.6143328995854649E-2</v>
      </c>
      <c r="F1351" s="4" t="str">
        <f ca="1">IF(MONTH(A1351)&lt;&gt;MONTH(A1352),IF(OR(AND(E1351&lt;计算结果!B$18,E1351&gt;计算结果!B$19),E1351&lt;计算结果!B$20),"买","卖"),F1350)</f>
        <v>卖</v>
      </c>
      <c r="G1351" s="4" t="str">
        <f t="shared" ca="1" si="63"/>
        <v/>
      </c>
      <c r="H1351" s="3">
        <f ca="1">IF(F1350="买",B1351/B1350-1,计算结果!B$21*(计算结果!B$22*(B1351/B1350-1)+(1-计算结果!B$22)*(K1351/K1350-1-IF(G1351=1,计算结果!B$16,0))))-IF(AND(计算结果!B$21=0,G1351=1),计算结果!B$16,0)</f>
        <v>3.8429513866655718E-4</v>
      </c>
      <c r="I1351" s="2">
        <f t="shared" ca="1" si="64"/>
        <v>7.7487461782105909</v>
      </c>
      <c r="J1351" s="3">
        <f ca="1">1-I1351/MAX(I$2:I1351)</f>
        <v>0.27393195961095695</v>
      </c>
      <c r="K1351" s="21">
        <v>156.19</v>
      </c>
      <c r="L1351" s="37">
        <v>5.6433</v>
      </c>
    </row>
    <row r="1352" spans="1:12" x14ac:dyDescent="0.15">
      <c r="A1352" s="1">
        <v>41114</v>
      </c>
      <c r="B1352" s="16">
        <v>6.7065999999999999</v>
      </c>
      <c r="C1352" s="3">
        <f t="shared" si="65"/>
        <v>9.5283970315958033E-3</v>
      </c>
      <c r="D1352" s="3">
        <f>IFERROR(1-B1352/MAX(B$2:B1352),0)</f>
        <v>0.23496532213907662</v>
      </c>
      <c r="E1352" s="3">
        <f ca="1">IFERROR(B1352/AVERAGE(OFFSET(B1352,0,0,-计算结果!B$17,1))-1,B1352/AVERAGE(OFFSET(B1352,0,0,-ROW(),1))-1)</f>
        <v>-8.695683085152528E-2</v>
      </c>
      <c r="F1352" s="4" t="str">
        <f ca="1">IF(MONTH(A1352)&lt;&gt;MONTH(A1353),IF(OR(AND(E1352&lt;计算结果!B$18,E1352&gt;计算结果!B$19),E1352&lt;计算结果!B$20),"买","卖"),F1351)</f>
        <v>卖</v>
      </c>
      <c r="G1352" s="4" t="str">
        <f t="shared" ca="1" si="63"/>
        <v/>
      </c>
      <c r="H1352" s="3">
        <f ca="1">IF(F1351="买",B1352/B1351-1,计算结果!B$21*(计算结果!B$22*(B1352/B1351-1)+(1-计算结果!B$22)*(K1352/K1351-1-IF(G1352=1,计算结果!B$16,0))))-IF(AND(计算结果!B$21=0,G1352=1),计算结果!B$16,0)</f>
        <v>6.4024585440858317E-5</v>
      </c>
      <c r="I1352" s="2">
        <f t="shared" ca="1" si="64"/>
        <v>7.7492422884723373</v>
      </c>
      <c r="J1352" s="3">
        <f ca="1">1-I1352/MAX(I$2:I1352)</f>
        <v>0.27388547340566916</v>
      </c>
      <c r="K1352" s="21">
        <v>156.19999999999999</v>
      </c>
      <c r="L1352" s="37">
        <v>5.7065999999999999</v>
      </c>
    </row>
    <row r="1353" spans="1:12" x14ac:dyDescent="0.15">
      <c r="A1353" s="1">
        <v>41115</v>
      </c>
      <c r="B1353" s="16">
        <v>6.6151999999999997</v>
      </c>
      <c r="C1353" s="3">
        <f t="shared" si="65"/>
        <v>-1.3628366087138022E-2</v>
      </c>
      <c r="D1353" s="3">
        <f>IFERROR(1-B1353/MAX(B$2:B1353),0)</f>
        <v>0.24539149479832101</v>
      </c>
      <c r="E1353" s="3">
        <f ca="1">IFERROR(B1353/AVERAGE(OFFSET(B1353,0,0,-计算结果!B$17,1))-1,B1353/AVERAGE(OFFSET(B1353,0,0,-ROW(),1))-1)</f>
        <v>-9.8916189454704817E-2</v>
      </c>
      <c r="F1353" s="4" t="str">
        <f ca="1">IF(MONTH(A1353)&lt;&gt;MONTH(A1354),IF(OR(AND(E1353&lt;计算结果!B$18,E1353&gt;计算结果!B$19),E1353&lt;计算结果!B$20),"买","卖"),F1352)</f>
        <v>卖</v>
      </c>
      <c r="G1353" s="4" t="str">
        <f t="shared" ca="1" si="63"/>
        <v/>
      </c>
      <c r="H1353" s="3">
        <f ca="1">IF(F1352="买",B1353/B1352-1,计算结果!B$21*(计算结果!B$22*(B1353/B1352-1)+(1-计算结果!B$22)*(K1353/K1352-1-IF(G1353=1,计算结果!B$16,0))))-IF(AND(计算结果!B$21=0,G1353=1),计算结果!B$16,0)</f>
        <v>2.5608194622295244E-4</v>
      </c>
      <c r="I1353" s="2">
        <f t="shared" ca="1" si="64"/>
        <v>7.7512267295193222</v>
      </c>
      <c r="J1353" s="3">
        <f ca="1">1-I1353/MAX(I$2:I1353)</f>
        <v>0.27369952858451818</v>
      </c>
      <c r="K1353" s="21">
        <v>156.24</v>
      </c>
      <c r="L1353" s="37">
        <v>5.6151999999999997</v>
      </c>
    </row>
    <row r="1354" spans="1:12" x14ac:dyDescent="0.15">
      <c r="A1354" s="1">
        <v>41116</v>
      </c>
      <c r="B1354" s="16">
        <v>6.4798</v>
      </c>
      <c r="C1354" s="3">
        <f t="shared" si="65"/>
        <v>-2.0468013060829571E-2</v>
      </c>
      <c r="D1354" s="3">
        <f>IFERROR(1-B1354/MAX(B$2:B1354),0)</f>
        <v>0.26083683153860204</v>
      </c>
      <c r="E1354" s="3">
        <f ca="1">IFERROR(B1354/AVERAGE(OFFSET(B1354,0,0,-计算结果!B$17,1))-1,B1354/AVERAGE(OFFSET(B1354,0,0,-ROW(),1))-1)</f>
        <v>-0.11688362558526089</v>
      </c>
      <c r="F1354" s="4" t="str">
        <f ca="1">IF(MONTH(A1354)&lt;&gt;MONTH(A1355),IF(OR(AND(E1354&lt;计算结果!B$18,E1354&gt;计算结果!B$19),E1354&lt;计算结果!B$20),"买","卖"),F1353)</f>
        <v>卖</v>
      </c>
      <c r="G1354" s="4" t="str">
        <f t="shared" ca="1" si="63"/>
        <v/>
      </c>
      <c r="H1354" s="3">
        <f ca="1">IF(F1353="买",B1354/B1353-1,计算结果!B$21*(计算结果!B$22*(B1354/B1353-1)+(1-计算结果!B$22)*(K1354/K1353-1-IF(G1354=1,计算结果!B$16,0))))-IF(AND(计算结果!B$21=0,G1354=1),计算结果!B$16,0)</f>
        <v>6.4004096262060273E-5</v>
      </c>
      <c r="I1354" s="2">
        <f t="shared" ca="1" si="64"/>
        <v>7.7517228397810678</v>
      </c>
      <c r="J1354" s="3">
        <f ca="1">1-I1354/MAX(I$2:I1354)</f>
        <v>0.27365304237923049</v>
      </c>
      <c r="K1354" s="21">
        <v>156.25</v>
      </c>
      <c r="L1354" s="37">
        <v>5.4798</v>
      </c>
    </row>
    <row r="1355" spans="1:12" x14ac:dyDescent="0.15">
      <c r="A1355" s="1">
        <v>41117</v>
      </c>
      <c r="B1355" s="16">
        <v>6.4743000000000004</v>
      </c>
      <c r="C1355" s="3">
        <f t="shared" si="65"/>
        <v>-8.487916293712372E-4</v>
      </c>
      <c r="D1355" s="3">
        <f>IFERROR(1-B1355/MAX(B$2:B1355),0)</f>
        <v>0.26146422704873151</v>
      </c>
      <c r="E1355" s="3">
        <f ca="1">IFERROR(B1355/AVERAGE(OFFSET(B1355,0,0,-计算结果!B$17,1))-1,B1355/AVERAGE(OFFSET(B1355,0,0,-ROW(),1))-1)</f>
        <v>-0.11722178584244869</v>
      </c>
      <c r="F1355" s="4" t="str">
        <f ca="1">IF(MONTH(A1355)&lt;&gt;MONTH(A1356),IF(OR(AND(E1355&lt;计算结果!B$18,E1355&gt;计算结果!B$19),E1355&lt;计算结果!B$20),"买","卖"),F1354)</f>
        <v>卖</v>
      </c>
      <c r="G1355" s="4" t="str">
        <f t="shared" ca="1" si="63"/>
        <v/>
      </c>
      <c r="H1355" s="3">
        <f ca="1">IF(F1354="买",B1355/B1354-1,计算结果!B$21*(计算结果!B$22*(B1355/B1354-1)+(1-计算结果!B$22)*(K1355/K1354-1-IF(G1355=1,计算结果!B$16,0))))-IF(AND(计算结果!B$21=0,G1355=1),计算结果!B$16,0)</f>
        <v>6.3999999999841961E-5</v>
      </c>
      <c r="I1355" s="2">
        <f t="shared" ca="1" si="64"/>
        <v>7.7522189500428125</v>
      </c>
      <c r="J1355" s="3">
        <f ca="1">1-I1355/MAX(I$2:I1355)</f>
        <v>0.27360655617394281</v>
      </c>
      <c r="K1355" s="21">
        <v>156.26</v>
      </c>
      <c r="L1355" s="37">
        <v>5.4743000000000004</v>
      </c>
    </row>
    <row r="1356" spans="1:12" x14ac:dyDescent="0.15">
      <c r="A1356" s="1">
        <v>41120</v>
      </c>
      <c r="B1356" s="16">
        <v>6.2165999999999997</v>
      </c>
      <c r="C1356" s="3">
        <f t="shared" si="65"/>
        <v>-3.9803530883647742E-2</v>
      </c>
      <c r="D1356" s="3">
        <f>IFERROR(1-B1356/MAX(B$2:B1356),0)</f>
        <v>0.29086055849607606</v>
      </c>
      <c r="E1356" s="3">
        <f ca="1">IFERROR(B1356/AVERAGE(OFFSET(B1356,0,0,-计算结果!B$17,1))-1,B1356/AVERAGE(OFFSET(B1356,0,0,-ROW(),1))-1)</f>
        <v>-0.15179812892291278</v>
      </c>
      <c r="F1356" s="4" t="str">
        <f ca="1">IF(MONTH(A1356)&lt;&gt;MONTH(A1357),IF(OR(AND(E1356&lt;计算结果!B$18,E1356&gt;计算结果!B$19),E1356&lt;计算结果!B$20),"买","卖"),F1355)</f>
        <v>卖</v>
      </c>
      <c r="G1356" s="4" t="str">
        <f t="shared" ca="1" si="63"/>
        <v/>
      </c>
      <c r="H1356" s="3">
        <f ca="1">IF(F1355="买",B1356/B1355-1,计算结果!B$21*(计算结果!B$22*(B1356/B1355-1)+(1-计算结果!B$22)*(K1356/K1355-1-IF(G1356=1,计算结果!B$16,0))))-IF(AND(计算结果!B$21=0,G1356=1),计算结果!B$16,0)</f>
        <v>1.2799180852440806E-4</v>
      </c>
      <c r="I1356" s="2">
        <f t="shared" ca="1" si="64"/>
        <v>7.7532111705663054</v>
      </c>
      <c r="J1356" s="3">
        <f ca="1">1-I1356/MAX(I$2:I1356)</f>
        <v>0.27351358376336732</v>
      </c>
      <c r="K1356" s="21">
        <v>156.28</v>
      </c>
      <c r="L1356" s="37">
        <v>5.2165999999999997</v>
      </c>
    </row>
    <row r="1357" spans="1:12" x14ac:dyDescent="0.15">
      <c r="A1357" s="1">
        <v>41121</v>
      </c>
      <c r="B1357" s="16">
        <v>6.0701000000000001</v>
      </c>
      <c r="C1357" s="3">
        <f t="shared" si="65"/>
        <v>-2.3565936363928786E-2</v>
      </c>
      <c r="D1357" s="3">
        <f>IFERROR(1-B1357/MAX(B$2:B1357),0)</f>
        <v>0.30757209344770953</v>
      </c>
      <c r="E1357" s="3">
        <f ca="1">IFERROR(B1357/AVERAGE(OFFSET(B1357,0,0,-计算结果!B$17,1))-1,B1357/AVERAGE(OFFSET(B1357,0,0,-ROW(),1))-1)</f>
        <v>-0.17120136804895103</v>
      </c>
      <c r="F1357" s="4" t="str">
        <f ca="1">IF(MONTH(A1357)&lt;&gt;MONTH(A1358),IF(OR(AND(E1357&lt;计算结果!B$18,E1357&gt;计算结果!B$19),E1357&lt;计算结果!B$20),"买","卖"),F1356)</f>
        <v>卖</v>
      </c>
      <c r="G1357" s="4" t="str">
        <f t="shared" ca="1" si="63"/>
        <v/>
      </c>
      <c r="H1357" s="3">
        <f ca="1">IF(F1356="买",B1357/B1356-1,计算结果!B$21*(计算结果!B$22*(B1357/B1356-1)+(1-计算结果!B$22)*(K1357/K1356-1-IF(G1357=1,计算结果!B$16,0))))-IF(AND(计算结果!B$21=0,G1357=1),计算结果!B$16,0)</f>
        <v>-5.1190171487081049E-4</v>
      </c>
      <c r="I1357" s="2">
        <f t="shared" ca="1" si="64"/>
        <v>7.7492422884723373</v>
      </c>
      <c r="J1357" s="3">
        <f ca="1">1-I1357/MAX(I$2:I1357)</f>
        <v>0.27388547340566916</v>
      </c>
      <c r="K1357" s="21">
        <v>156.19999999999999</v>
      </c>
      <c r="L1357" s="37">
        <v>5.0701000000000001</v>
      </c>
    </row>
    <row r="1358" spans="1:12" x14ac:dyDescent="0.15">
      <c r="A1358" s="1">
        <v>41122</v>
      </c>
      <c r="B1358" s="16">
        <v>6.0659999999999998</v>
      </c>
      <c r="C1358" s="3">
        <f t="shared" si="65"/>
        <v>-6.7544192023194505E-4</v>
      </c>
      <c r="D1358" s="3">
        <f>IFERROR(1-B1358/MAX(B$2:B1358),0)</f>
        <v>0.30803978828253342</v>
      </c>
      <c r="E1358" s="3">
        <f ca="1">IFERROR(B1358/AVERAGE(OFFSET(B1358,0,0,-计算结果!B$17,1))-1,B1358/AVERAGE(OFFSET(B1358,0,0,-ROW(),1))-1)</f>
        <v>-0.17110651677532307</v>
      </c>
      <c r="F1358" s="4" t="str">
        <f ca="1">IF(MONTH(A1358)&lt;&gt;MONTH(A1359),IF(OR(AND(E1358&lt;计算结果!B$18,E1358&gt;计算结果!B$19),E1358&lt;计算结果!B$20),"买","卖"),F1357)</f>
        <v>卖</v>
      </c>
      <c r="G1358" s="4" t="str">
        <f t="shared" ca="1" si="63"/>
        <v/>
      </c>
      <c r="H1358" s="3">
        <f ca="1">IF(F1357="买",B1358/B1357-1,计算结果!B$21*(计算结果!B$22*(B1358/B1357-1)+(1-计算结果!B$22)*(K1358/K1357-1-IF(G1358=1,计算结果!B$16,0))))-IF(AND(计算结果!B$21=0,G1358=1),计算结果!B$16,0)</f>
        <v>2.5608194622295244E-4</v>
      </c>
      <c r="I1358" s="2">
        <f t="shared" ca="1" si="64"/>
        <v>7.7512267295193222</v>
      </c>
      <c r="J1358" s="3">
        <f ca="1">1-I1358/MAX(I$2:I1358)</f>
        <v>0.27369952858451818</v>
      </c>
      <c r="K1358" s="21">
        <v>156.24</v>
      </c>
      <c r="L1358" s="37">
        <v>5.0659999999999998</v>
      </c>
    </row>
    <row r="1359" spans="1:12" x14ac:dyDescent="0.15">
      <c r="A1359" s="1">
        <v>41123</v>
      </c>
      <c r="B1359" s="16">
        <v>5.9911000000000003</v>
      </c>
      <c r="C1359" s="3">
        <f t="shared" si="65"/>
        <v>-1.2347510715463139E-2</v>
      </c>
      <c r="D1359" s="3">
        <f>IFERROR(1-B1359/MAX(B$2:B1359),0)</f>
        <v>0.31658377441138896</v>
      </c>
      <c r="E1359" s="3">
        <f ca="1">IFERROR(B1359/AVERAGE(OFFSET(B1359,0,0,-计算结果!B$17,1))-1,B1359/AVERAGE(OFFSET(B1359,0,0,-ROW(),1))-1)</f>
        <v>-0.18058325195379288</v>
      </c>
      <c r="F1359" s="4" t="str">
        <f ca="1">IF(MONTH(A1359)&lt;&gt;MONTH(A1360),IF(OR(AND(E1359&lt;计算结果!B$18,E1359&gt;计算结果!B$19),E1359&lt;计算结果!B$20),"买","卖"),F1358)</f>
        <v>卖</v>
      </c>
      <c r="G1359" s="4" t="str">
        <f t="shared" ca="1" si="63"/>
        <v/>
      </c>
      <c r="H1359" s="3">
        <f ca="1">IF(F1358="买",B1359/B1358-1,计算结果!B$21*(计算结果!B$22*(B1359/B1358-1)+(1-计算结果!B$22)*(K1359/K1358-1-IF(G1359=1,计算结果!B$16,0))))-IF(AND(计算结果!B$21=0,G1359=1),计算结果!B$16,0)</f>
        <v>1.9201228878640286E-4</v>
      </c>
      <c r="I1359" s="2">
        <f t="shared" ca="1" si="64"/>
        <v>7.7527150603045598</v>
      </c>
      <c r="J1359" s="3">
        <f ca="1">1-I1359/MAX(I$2:I1359)</f>
        <v>0.27356006996865501</v>
      </c>
      <c r="K1359" s="21">
        <v>156.27000000000001</v>
      </c>
      <c r="L1359" s="37">
        <v>4.9911000000000003</v>
      </c>
    </row>
    <row r="1360" spans="1:12" x14ac:dyDescent="0.15">
      <c r="A1360" s="1">
        <v>41124</v>
      </c>
      <c r="B1360" s="16">
        <v>6.1245000000000003</v>
      </c>
      <c r="C1360" s="3">
        <f t="shared" si="65"/>
        <v>2.2266361769958776E-2</v>
      </c>
      <c r="D1360" s="3">
        <f>IFERROR(1-B1360/MAX(B$2:B1360),0)</f>
        <v>0.30136658149297324</v>
      </c>
      <c r="E1360" s="3">
        <f ca="1">IFERROR(B1360/AVERAGE(OFFSET(B1360,0,0,-计算结果!B$17,1))-1,B1360/AVERAGE(OFFSET(B1360,0,0,-ROW(),1))-1)</f>
        <v>-0.16158872020538662</v>
      </c>
      <c r="F1360" s="4" t="str">
        <f ca="1">IF(MONTH(A1360)&lt;&gt;MONTH(A1361),IF(OR(AND(E1360&lt;计算结果!B$18,E1360&gt;计算结果!B$19),E1360&lt;计算结果!B$20),"买","卖"),F1359)</f>
        <v>卖</v>
      </c>
      <c r="G1360" s="4" t="str">
        <f t="shared" ca="1" si="63"/>
        <v/>
      </c>
      <c r="H1360" s="3">
        <f ca="1">IF(F1359="买",B1360/B1359-1,计算结果!B$21*(计算结果!B$22*(B1360/B1359-1)+(1-计算结果!B$22)*(K1360/K1359-1-IF(G1360=1,计算结果!B$16,0))))-IF(AND(计算结果!B$21=0,G1360=1),计算结果!B$16,0)</f>
        <v>-3.8395085429066E-4</v>
      </c>
      <c r="I1360" s="2">
        <f t="shared" ca="1" si="64"/>
        <v>7.7497383987340838</v>
      </c>
      <c r="J1360" s="3">
        <f ca="1">1-I1360/MAX(I$2:I1360)</f>
        <v>0.27383898720038136</v>
      </c>
      <c r="K1360" s="21">
        <v>156.21</v>
      </c>
      <c r="L1360" s="37">
        <v>5.1245000000000003</v>
      </c>
    </row>
    <row r="1361" spans="1:12" x14ac:dyDescent="0.15">
      <c r="A1361" s="1">
        <v>41127</v>
      </c>
      <c r="B1361" s="16">
        <v>6.2403000000000004</v>
      </c>
      <c r="C1361" s="3">
        <f t="shared" si="65"/>
        <v>1.8907665931912732E-2</v>
      </c>
      <c r="D1361" s="3">
        <f>IFERROR(1-B1361/MAX(B$2:B1361),0)</f>
        <v>0.28815705420697213</v>
      </c>
      <c r="E1361" s="3">
        <f ca="1">IFERROR(B1361/AVERAGE(OFFSET(B1361,0,0,-计算结果!B$17,1))-1,B1361/AVERAGE(OFFSET(B1361,0,0,-ROW(),1))-1)</f>
        <v>-0.14501550954991249</v>
      </c>
      <c r="F1361" s="4" t="str">
        <f ca="1">IF(MONTH(A1361)&lt;&gt;MONTH(A1362),IF(OR(AND(E1361&lt;计算结果!B$18,E1361&gt;计算结果!B$19),E1361&lt;计算结果!B$20),"买","卖"),F1360)</f>
        <v>卖</v>
      </c>
      <c r="G1361" s="4" t="str">
        <f t="shared" ca="1" si="63"/>
        <v/>
      </c>
      <c r="H1361" s="3">
        <f ca="1">IF(F1360="买",B1361/B1360-1,计算结果!B$21*(计算结果!B$22*(B1361/B1360-1)+(1-计算结果!B$22)*(K1361/K1360-1-IF(G1361=1,计算结果!B$16,0))))-IF(AND(计算结果!B$21=0,G1361=1),计算结果!B$16,0)</f>
        <v>2.5606555278145926E-4</v>
      </c>
      <c r="I1361" s="2">
        <f t="shared" ca="1" si="64"/>
        <v>7.7517228397810669</v>
      </c>
      <c r="J1361" s="3">
        <f ca="1">1-I1361/MAX(I$2:I1361)</f>
        <v>0.27365304237923049</v>
      </c>
      <c r="K1361" s="21">
        <v>156.25</v>
      </c>
      <c r="L1361" s="37">
        <v>5.2403000000000004</v>
      </c>
    </row>
    <row r="1362" spans="1:12" x14ac:dyDescent="0.15">
      <c r="A1362" s="1">
        <v>41128</v>
      </c>
      <c r="B1362" s="16">
        <v>6.2801999999999998</v>
      </c>
      <c r="C1362" s="3">
        <f t="shared" si="65"/>
        <v>6.3939233690686326E-3</v>
      </c>
      <c r="D1362" s="3">
        <f>IFERROR(1-B1362/MAX(B$2:B1362),0)</f>
        <v>0.28360558496075938</v>
      </c>
      <c r="E1362" s="3">
        <f ca="1">IFERROR(B1362/AVERAGE(OFFSET(B1362,0,0,-计算结果!B$17,1))-1,B1362/AVERAGE(OFFSET(B1362,0,0,-ROW(),1))-1)</f>
        <v>-0.13888141942924526</v>
      </c>
      <c r="F1362" s="4" t="str">
        <f ca="1">IF(MONTH(A1362)&lt;&gt;MONTH(A1363),IF(OR(AND(E1362&lt;计算结果!B$18,E1362&gt;计算结果!B$19),E1362&lt;计算结果!B$20),"买","卖"),F1361)</f>
        <v>卖</v>
      </c>
      <c r="G1362" s="4" t="str">
        <f t="shared" ca="1" si="63"/>
        <v/>
      </c>
      <c r="H1362" s="3">
        <f ca="1">IF(F1361="买",B1362/B1361-1,计算结果!B$21*(计算结果!B$22*(B1362/B1361-1)+(1-计算结果!B$22)*(K1362/K1361-1-IF(G1362=1,计算结果!B$16,0))))-IF(AND(计算结果!B$21=0,G1362=1),计算结果!B$16,0)</f>
        <v>-9.6000000000007191E-4</v>
      </c>
      <c r="I1362" s="2">
        <f t="shared" ca="1" si="64"/>
        <v>7.7442811858548763</v>
      </c>
      <c r="J1362" s="3">
        <f ca="1">1-I1362/MAX(I$2:I1362)</f>
        <v>0.27435033545854659</v>
      </c>
      <c r="K1362" s="21">
        <v>156.1</v>
      </c>
      <c r="L1362" s="37">
        <v>5.2801999999999998</v>
      </c>
    </row>
    <row r="1363" spans="1:12" x14ac:dyDescent="0.15">
      <c r="A1363" s="1">
        <v>41129</v>
      </c>
      <c r="B1363" s="16">
        <v>6.2647000000000004</v>
      </c>
      <c r="C1363" s="3">
        <f t="shared" si="65"/>
        <v>-2.4680742651507215E-3</v>
      </c>
      <c r="D1363" s="3">
        <f>IFERROR(1-B1363/MAX(B$2:B1363),0)</f>
        <v>0.28537369958021541</v>
      </c>
      <c r="E1363" s="3">
        <f ca="1">IFERROR(B1363/AVERAGE(OFFSET(B1363,0,0,-计算结果!B$17,1))-1,B1363/AVERAGE(OFFSET(B1363,0,0,-ROW(),1))-1)</f>
        <v>-0.14030233348535226</v>
      </c>
      <c r="F1363" s="4" t="str">
        <f ca="1">IF(MONTH(A1363)&lt;&gt;MONTH(A1364),IF(OR(AND(E1363&lt;计算结果!B$18,E1363&gt;计算结果!B$19),E1363&lt;计算结果!B$20),"买","卖"),F1362)</f>
        <v>卖</v>
      </c>
      <c r="G1363" s="4" t="str">
        <f t="shared" ca="1" si="63"/>
        <v/>
      </c>
      <c r="H1363" s="3">
        <f ca="1">IF(F1362="买",B1363/B1362-1,计算结果!B$21*(计算结果!B$22*(B1363/B1362-1)+(1-计算结果!B$22)*(K1363/K1362-1-IF(G1363=1,计算结果!B$16,0))))-IF(AND(计算结果!B$21=0,G1363=1),计算结果!B$16,0)</f>
        <v>6.4061499039080871E-4</v>
      </c>
      <c r="I1363" s="2">
        <f t="shared" ca="1" si="64"/>
        <v>7.7492422884723364</v>
      </c>
      <c r="J1363" s="3">
        <f ca="1">1-I1363/MAX(I$2:I1363)</f>
        <v>0.27388547340566927</v>
      </c>
      <c r="K1363" s="21">
        <v>156.19999999999999</v>
      </c>
      <c r="L1363" s="37">
        <v>5.2647000000000004</v>
      </c>
    </row>
    <row r="1364" spans="1:12" x14ac:dyDescent="0.15">
      <c r="A1364" s="1">
        <v>41130</v>
      </c>
      <c r="B1364" s="16">
        <v>6.4390000000000001</v>
      </c>
      <c r="C1364" s="3">
        <f t="shared" si="65"/>
        <v>2.7822561335738349E-2</v>
      </c>
      <c r="D1364" s="3">
        <f>IFERROR(1-B1364/MAX(B$2:B1364),0)</f>
        <v>0.26549096550465423</v>
      </c>
      <c r="E1364" s="3">
        <f ca="1">IFERROR(B1364/AVERAGE(OFFSET(B1364,0,0,-计算结果!B$17,1))-1,B1364/AVERAGE(OFFSET(B1364,0,0,-ROW(),1))-1)</f>
        <v>-0.11570143808320554</v>
      </c>
      <c r="F1364" s="4" t="str">
        <f ca="1">IF(MONTH(A1364)&lt;&gt;MONTH(A1365),IF(OR(AND(E1364&lt;计算结果!B$18,E1364&gt;计算结果!B$19),E1364&lt;计算结果!B$20),"买","卖"),F1363)</f>
        <v>卖</v>
      </c>
      <c r="G1364" s="4" t="str">
        <f t="shared" ca="1" si="63"/>
        <v/>
      </c>
      <c r="H1364" s="3">
        <f ca="1">IF(F1363="买",B1364/B1363-1,计算结果!B$21*(计算结果!B$22*(B1364/B1363-1)+(1-计算结果!B$22)*(K1364/K1363-1-IF(G1364=1,计算结果!B$16,0))))-IF(AND(计算结果!B$21=0,G1364=1),计算结果!B$16,0)</f>
        <v>3.2010243277857953E-4</v>
      </c>
      <c r="I1364" s="2">
        <f t="shared" ca="1" si="64"/>
        <v>7.7517228397810669</v>
      </c>
      <c r="J1364" s="3">
        <f ca="1">1-I1364/MAX(I$2:I1364)</f>
        <v>0.27365304237923049</v>
      </c>
      <c r="K1364" s="21">
        <v>156.25</v>
      </c>
      <c r="L1364" s="37">
        <v>5.4390000000000001</v>
      </c>
    </row>
    <row r="1365" spans="1:12" x14ac:dyDescent="0.15">
      <c r="A1365" s="1">
        <v>41131</v>
      </c>
      <c r="B1365" s="16">
        <v>6.3392999999999997</v>
      </c>
      <c r="C1365" s="3">
        <f t="shared" si="65"/>
        <v>-1.5483770771859029E-2</v>
      </c>
      <c r="D1365" s="3">
        <f>IFERROR(1-B1365/MAX(B$2:B1365),0)</f>
        <v>0.27686393502463968</v>
      </c>
      <c r="E1365" s="3">
        <f ca="1">IFERROR(B1365/AVERAGE(OFFSET(B1365,0,0,-计算结果!B$17,1))-1,B1365/AVERAGE(OFFSET(B1365,0,0,-ROW(),1))-1)</f>
        <v>-0.12861292268505453</v>
      </c>
      <c r="F1365" s="4" t="str">
        <f ca="1">IF(MONTH(A1365)&lt;&gt;MONTH(A1366),IF(OR(AND(E1365&lt;计算结果!B$18,E1365&gt;计算结果!B$19),E1365&lt;计算结果!B$20),"买","卖"),F1364)</f>
        <v>卖</v>
      </c>
      <c r="G1365" s="4" t="str">
        <f t="shared" ca="1" si="63"/>
        <v/>
      </c>
      <c r="H1365" s="3">
        <f ca="1">IF(F1364="买",B1365/B1364-1,计算结果!B$21*(计算结果!B$22*(B1365/B1364-1)+(1-计算结果!B$22)*(K1365/K1364-1-IF(G1365=1,计算结果!B$16,0))))-IF(AND(计算结果!B$21=0,G1365=1),计算结果!B$16,0)</f>
        <v>1.2800000000012801E-4</v>
      </c>
      <c r="I1365" s="2">
        <f t="shared" ca="1" si="64"/>
        <v>7.7527150603045598</v>
      </c>
      <c r="J1365" s="3">
        <f ca="1">1-I1365/MAX(I$2:I1365)</f>
        <v>0.27356006996865501</v>
      </c>
      <c r="K1365" s="21">
        <v>156.27000000000001</v>
      </c>
      <c r="L1365" s="37">
        <v>5.3392999999999997</v>
      </c>
    </row>
    <row r="1366" spans="1:12" x14ac:dyDescent="0.15">
      <c r="A1366" s="1">
        <v>41134</v>
      </c>
      <c r="B1366" s="16">
        <v>6.1327999999999996</v>
      </c>
      <c r="C1366" s="3">
        <f t="shared" si="65"/>
        <v>-3.2574574479832141E-2</v>
      </c>
      <c r="D1366" s="3">
        <f>IFERROR(1-B1366/MAX(B$2:B1366),0)</f>
        <v>0.30041978463223229</v>
      </c>
      <c r="E1366" s="3">
        <f ca="1">IFERROR(B1366/AVERAGE(OFFSET(B1366,0,0,-计算结果!B$17,1))-1,B1366/AVERAGE(OFFSET(B1366,0,0,-ROW(),1))-1)</f>
        <v>-0.15615359707049781</v>
      </c>
      <c r="F1366" s="4" t="str">
        <f ca="1">IF(MONTH(A1366)&lt;&gt;MONTH(A1367),IF(OR(AND(E1366&lt;计算结果!B$18,E1366&gt;计算结果!B$19),E1366&lt;计算结果!B$20),"买","卖"),F1365)</f>
        <v>卖</v>
      </c>
      <c r="G1366" s="4" t="str">
        <f t="shared" ca="1" si="63"/>
        <v/>
      </c>
      <c r="H1366" s="3">
        <f ca="1">IF(F1365="买",B1366/B1365-1,计算结果!B$21*(计算结果!B$22*(B1366/B1365-1)+(1-计算结果!B$22)*(K1366/K1365-1-IF(G1366=1,计算结果!B$16,0))))-IF(AND(计算结果!B$21=0,G1366=1),计算结果!B$16,0)</f>
        <v>3.8395085429066E-4</v>
      </c>
      <c r="I1366" s="2">
        <f t="shared" ca="1" si="64"/>
        <v>7.7556917218750359</v>
      </c>
      <c r="J1366" s="3">
        <f ca="1">1-I1366/MAX(I$2:I1366)</f>
        <v>0.27328115273692855</v>
      </c>
      <c r="K1366" s="21">
        <v>156.33000000000001</v>
      </c>
      <c r="L1366" s="37">
        <v>5.1327999999999996</v>
      </c>
    </row>
    <row r="1367" spans="1:12" x14ac:dyDescent="0.15">
      <c r="A1367" s="1">
        <v>41135</v>
      </c>
      <c r="B1367" s="16">
        <v>6.2796000000000003</v>
      </c>
      <c r="C1367" s="3">
        <f t="shared" si="65"/>
        <v>2.3936864075137176E-2</v>
      </c>
      <c r="D1367" s="3">
        <f>IFERROR(1-B1367/MAX(B$2:B1367),0)</f>
        <v>0.2836740281073189</v>
      </c>
      <c r="E1367" s="3">
        <f ca="1">IFERROR(B1367/AVERAGE(OFFSET(B1367,0,0,-计算结果!B$17,1))-1,B1367/AVERAGE(OFFSET(B1367,0,0,-ROW(),1))-1)</f>
        <v>-0.13512502131591486</v>
      </c>
      <c r="F1367" s="4" t="str">
        <f ca="1">IF(MONTH(A1367)&lt;&gt;MONTH(A1368),IF(OR(AND(E1367&lt;计算结果!B$18,E1367&gt;计算结果!B$19),E1367&lt;计算结果!B$20),"买","卖"),F1366)</f>
        <v>卖</v>
      </c>
      <c r="G1367" s="4" t="str">
        <f t="shared" ca="1" si="63"/>
        <v/>
      </c>
      <c r="H1367" s="3">
        <f ca="1">IF(F1366="买",B1367/B1366-1,计算结果!B$21*(计算结果!B$22*(B1367/B1366-1)+(1-计算结果!B$22)*(K1367/K1366-1-IF(G1367=1,计算结果!B$16,0))))-IF(AND(计算结果!B$21=0,G1367=1),计算结果!B$16,0)</f>
        <v>0</v>
      </c>
      <c r="I1367" s="2">
        <f t="shared" ca="1" si="64"/>
        <v>7.7556917218750359</v>
      </c>
      <c r="J1367" s="3">
        <f ca="1">1-I1367/MAX(I$2:I1367)</f>
        <v>0.27328115273692855</v>
      </c>
      <c r="K1367" s="21">
        <v>156.33000000000001</v>
      </c>
      <c r="L1367" s="37">
        <v>5.2796000000000003</v>
      </c>
    </row>
    <row r="1368" spans="1:12" x14ac:dyDescent="0.15">
      <c r="A1368" s="1">
        <v>41136</v>
      </c>
      <c r="B1368" s="16">
        <v>6.2374999999999998</v>
      </c>
      <c r="C1368" s="3">
        <f t="shared" si="65"/>
        <v>-6.7042486782598054E-3</v>
      </c>
      <c r="D1368" s="3">
        <f>IFERROR(1-B1368/MAX(B$2:B1368),0)</f>
        <v>0.28847645555758361</v>
      </c>
      <c r="E1368" s="3">
        <f ca="1">IFERROR(B1368/AVERAGE(OFFSET(B1368,0,0,-计算结果!B$17,1))-1,B1368/AVERAGE(OFFSET(B1368,0,0,-ROW(),1))-1)</f>
        <v>-0.14002051542241378</v>
      </c>
      <c r="F1368" s="4" t="str">
        <f ca="1">IF(MONTH(A1368)&lt;&gt;MONTH(A1369),IF(OR(AND(E1368&lt;计算结果!B$18,E1368&gt;计算结果!B$19),E1368&lt;计算结果!B$20),"买","卖"),F1367)</f>
        <v>卖</v>
      </c>
      <c r="G1368" s="4" t="str">
        <f t="shared" ca="1" si="63"/>
        <v/>
      </c>
      <c r="H1368" s="3">
        <f ca="1">IF(F1367="买",B1368/B1367-1,计算结果!B$21*(计算结果!B$22*(B1368/B1367-1)+(1-计算结果!B$22)*(K1368/K1367-1-IF(G1368=1,计算结果!B$16,0))))-IF(AND(计算结果!B$21=0,G1368=1),计算结果!B$16,0)</f>
        <v>-6.3967248768781459E-5</v>
      </c>
      <c r="I1368" s="2">
        <f t="shared" ca="1" si="64"/>
        <v>7.7551956116132885</v>
      </c>
      <c r="J1368" s="3">
        <f ca="1">1-I1368/MAX(I$2:I1368)</f>
        <v>0.27332763894221646</v>
      </c>
      <c r="K1368" s="21">
        <v>156.32</v>
      </c>
      <c r="L1368" s="37">
        <v>5.2374999999999998</v>
      </c>
    </row>
    <row r="1369" spans="1:12" x14ac:dyDescent="0.15">
      <c r="A1369" s="1">
        <v>41137</v>
      </c>
      <c r="B1369" s="16">
        <v>6.1315</v>
      </c>
      <c r="C1369" s="3">
        <f t="shared" si="65"/>
        <v>-1.6993987975951863E-2</v>
      </c>
      <c r="D1369" s="3">
        <f>IFERROR(1-B1369/MAX(B$2:B1369),0)</f>
        <v>0.3005680781164447</v>
      </c>
      <c r="E1369" s="3">
        <f ca="1">IFERROR(B1369/AVERAGE(OFFSET(B1369,0,0,-计算结果!B$17,1))-1,B1369/AVERAGE(OFFSET(B1369,0,0,-ROW(),1))-1)</f>
        <v>-0.15371487122191441</v>
      </c>
      <c r="F1369" s="4" t="str">
        <f ca="1">IF(MONTH(A1369)&lt;&gt;MONTH(A1370),IF(OR(AND(E1369&lt;计算结果!B$18,E1369&gt;计算结果!B$19),E1369&lt;计算结果!B$20),"买","卖"),F1368)</f>
        <v>卖</v>
      </c>
      <c r="G1369" s="4" t="str">
        <f t="shared" ca="1" si="63"/>
        <v/>
      </c>
      <c r="H1369" s="3">
        <f ca="1">IF(F1368="买",B1369/B1368-1,计算结果!B$21*(计算结果!B$22*(B1369/B1368-1)+(1-计算结果!B$22)*(K1369/K1368-1-IF(G1369=1,计算结果!B$16,0))))-IF(AND(计算结果!B$21=0,G1369=1),计算结果!B$16,0)</f>
        <v>0</v>
      </c>
      <c r="I1369" s="2">
        <f t="shared" ca="1" si="64"/>
        <v>7.7551956116132885</v>
      </c>
      <c r="J1369" s="3">
        <f ca="1">1-I1369/MAX(I$2:I1369)</f>
        <v>0.27332763894221646</v>
      </c>
      <c r="K1369" s="21">
        <v>156.32</v>
      </c>
      <c r="L1369" s="37">
        <v>5.1315</v>
      </c>
    </row>
    <row r="1370" spans="1:12" x14ac:dyDescent="0.15">
      <c r="A1370" s="1">
        <v>41138</v>
      </c>
      <c r="B1370" s="16">
        <v>6.1616999999999997</v>
      </c>
      <c r="C1370" s="3">
        <f t="shared" si="65"/>
        <v>4.9253853053901064E-3</v>
      </c>
      <c r="D1370" s="3">
        <f>IFERROR(1-B1370/MAX(B$2:B1370),0)</f>
        <v>0.29712310640627859</v>
      </c>
      <c r="E1370" s="3">
        <f ca="1">IFERROR(B1370/AVERAGE(OFFSET(B1370,0,0,-计算结果!B$17,1))-1,B1370/AVERAGE(OFFSET(B1370,0,0,-ROW(),1))-1)</f>
        <v>-0.14856798061776277</v>
      </c>
      <c r="F1370" s="4" t="str">
        <f ca="1">IF(MONTH(A1370)&lt;&gt;MONTH(A1371),IF(OR(AND(E1370&lt;计算结果!B$18,E1370&gt;计算结果!B$19),E1370&lt;计算结果!B$20),"买","卖"),F1369)</f>
        <v>卖</v>
      </c>
      <c r="G1370" s="4" t="str">
        <f t="shared" ca="1" si="63"/>
        <v/>
      </c>
      <c r="H1370" s="3">
        <f ca="1">IF(F1369="买",B1370/B1369-1,计算结果!B$21*(计算结果!B$22*(B1370/B1369-1)+(1-计算结果!B$22)*(K1370/K1369-1-IF(G1370=1,计算结果!B$16,0))))-IF(AND(计算结果!B$21=0,G1370=1),计算结果!B$16,0)</f>
        <v>1.2794268167870548E-4</v>
      </c>
      <c r="I1370" s="2">
        <f t="shared" ca="1" si="64"/>
        <v>7.7561878321367814</v>
      </c>
      <c r="J1370" s="3">
        <f ca="1">1-I1370/MAX(I$2:I1370)</f>
        <v>0.27323466653164086</v>
      </c>
      <c r="K1370" s="21">
        <v>156.34</v>
      </c>
      <c r="L1370" s="37">
        <v>5.1616999999999997</v>
      </c>
    </row>
    <row r="1371" spans="1:12" x14ac:dyDescent="0.15">
      <c r="A1371" s="1">
        <v>41141</v>
      </c>
      <c r="B1371" s="16">
        <v>6.22</v>
      </c>
      <c r="C1371" s="3">
        <f t="shared" si="65"/>
        <v>9.4616745378710565E-3</v>
      </c>
      <c r="D1371" s="3">
        <f>IFERROR(1-B1371/MAX(B$2:B1371),0)</f>
        <v>0.29047271399890495</v>
      </c>
      <c r="E1371" s="3">
        <f ca="1">IFERROR(B1371/AVERAGE(OFFSET(B1371,0,0,-计算结果!B$17,1))-1,B1371/AVERAGE(OFFSET(B1371,0,0,-ROW(),1))-1)</f>
        <v>-0.13961743561116979</v>
      </c>
      <c r="F1371" s="4" t="str">
        <f ca="1">IF(MONTH(A1371)&lt;&gt;MONTH(A1372),IF(OR(AND(E1371&lt;计算结果!B$18,E1371&gt;计算结果!B$19),E1371&lt;计算结果!B$20),"买","卖"),F1370)</f>
        <v>卖</v>
      </c>
      <c r="G1371" s="4" t="str">
        <f t="shared" ca="1" si="63"/>
        <v/>
      </c>
      <c r="H1371" s="3">
        <f ca="1">IF(F1370="买",B1371/B1370-1,计算结果!B$21*(计算结果!B$22*(B1371/B1370-1)+(1-计算结果!B$22)*(K1371/K1370-1-IF(G1371=1,计算结果!B$16,0))))-IF(AND(计算结果!B$21=0,G1371=1),计算结果!B$16,0)</f>
        <v>5.1170525777144427E-4</v>
      </c>
      <c r="I1371" s="2">
        <f t="shared" ca="1" si="64"/>
        <v>7.7601567142307486</v>
      </c>
      <c r="J1371" s="3">
        <f ca="1">1-I1371/MAX(I$2:I1371)</f>
        <v>0.27286277688933913</v>
      </c>
      <c r="K1371" s="21">
        <v>156.41999999999999</v>
      </c>
      <c r="L1371" s="37">
        <v>5.22</v>
      </c>
    </row>
    <row r="1372" spans="1:12" x14ac:dyDescent="0.15">
      <c r="A1372" s="1">
        <v>41142</v>
      </c>
      <c r="B1372" s="16">
        <v>6.35</v>
      </c>
      <c r="C1372" s="3">
        <f t="shared" si="65"/>
        <v>2.0900321543408262E-2</v>
      </c>
      <c r="D1372" s="3">
        <f>IFERROR(1-B1372/MAX(B$2:B1372),0)</f>
        <v>0.27564336557766023</v>
      </c>
      <c r="E1372" s="3">
        <f ca="1">IFERROR(B1372/AVERAGE(OFFSET(B1372,0,0,-计算结果!B$17,1))-1,B1372/AVERAGE(OFFSET(B1372,0,0,-ROW(),1))-1)</f>
        <v>-0.12065947103346131</v>
      </c>
      <c r="F1372" s="4" t="str">
        <f ca="1">IF(MONTH(A1372)&lt;&gt;MONTH(A1373),IF(OR(AND(E1372&lt;计算结果!B$18,E1372&gt;计算结果!B$19),E1372&lt;计算结果!B$20),"买","卖"),F1371)</f>
        <v>卖</v>
      </c>
      <c r="G1372" s="4" t="str">
        <f t="shared" ca="1" si="63"/>
        <v/>
      </c>
      <c r="H1372" s="3">
        <f ca="1">IF(F1371="买",B1372/B1371-1,计算结果!B$21*(计算结果!B$22*(B1372/B1371-1)+(1-计算结果!B$22)*(K1372/K1371-1-IF(G1372=1,计算结果!B$16,0))))-IF(AND(计算结果!B$21=0,G1372=1),计算结果!B$16,0)</f>
        <v>1.917913310318653E-4</v>
      </c>
      <c r="I1372" s="2">
        <f t="shared" ca="1" si="64"/>
        <v>7.7616450450159871</v>
      </c>
      <c r="J1372" s="3">
        <f ca="1">1-I1372/MAX(I$2:I1372)</f>
        <v>0.27272331827347596</v>
      </c>
      <c r="K1372" s="21">
        <v>156.44999999999999</v>
      </c>
      <c r="L1372" s="37">
        <v>5.35</v>
      </c>
    </row>
    <row r="1373" spans="1:12" x14ac:dyDescent="0.15">
      <c r="A1373" s="1">
        <v>41143</v>
      </c>
      <c r="B1373" s="16">
        <v>6.3498999999999999</v>
      </c>
      <c r="C1373" s="3">
        <f t="shared" si="65"/>
        <v>-1.5748031496065629E-5</v>
      </c>
      <c r="D1373" s="3">
        <f>IFERROR(1-B1373/MAX(B$2:B1373),0)</f>
        <v>0.2756547727687535</v>
      </c>
      <c r="E1373" s="3">
        <f ca="1">IFERROR(B1373/AVERAGE(OFFSET(B1373,0,0,-计算结果!B$17,1))-1,B1373/AVERAGE(OFFSET(B1373,0,0,-ROW(),1))-1)</f>
        <v>-0.11966749248239661</v>
      </c>
      <c r="F1373" s="4" t="str">
        <f ca="1">IF(MONTH(A1373)&lt;&gt;MONTH(A1374),IF(OR(AND(E1373&lt;计算结果!B$18,E1373&gt;计算结果!B$19),E1373&lt;计算结果!B$20),"买","卖"),F1372)</f>
        <v>卖</v>
      </c>
      <c r="G1373" s="4" t="str">
        <f t="shared" ca="1" si="63"/>
        <v/>
      </c>
      <c r="H1373" s="3">
        <f ca="1">IF(F1372="买",B1373/B1372-1,计算结果!B$21*(计算结果!B$22*(B1373/B1372-1)+(1-计算结果!B$22)*(K1373/K1372-1-IF(G1373=1,计算结果!B$16,0))))-IF(AND(计算结果!B$21=0,G1373=1),计算结果!B$16,0)</f>
        <v>-2.5567273889415265E-4</v>
      </c>
      <c r="I1373" s="2">
        <f t="shared" ca="1" si="64"/>
        <v>7.7596606039690039</v>
      </c>
      <c r="J1373" s="3">
        <f ca="1">1-I1373/MAX(I$2:I1373)</f>
        <v>0.27290926309462671</v>
      </c>
      <c r="K1373" s="21">
        <v>156.41</v>
      </c>
      <c r="L1373" s="37">
        <v>5.3498999999999999</v>
      </c>
    </row>
    <row r="1374" spans="1:12" x14ac:dyDescent="0.15">
      <c r="A1374" s="1">
        <v>41144</v>
      </c>
      <c r="B1374" s="16">
        <v>6.4478</v>
      </c>
      <c r="C1374" s="3">
        <f t="shared" si="65"/>
        <v>1.5417565630954755E-2</v>
      </c>
      <c r="D1374" s="3">
        <f>IFERROR(1-B1374/MAX(B$2:B1374),0)</f>
        <v>0.26448713268844692</v>
      </c>
      <c r="E1374" s="3">
        <f ca="1">IFERROR(B1374/AVERAGE(OFFSET(B1374,0,0,-计算结果!B$17,1))-1,B1374/AVERAGE(OFFSET(B1374,0,0,-ROW(),1))-1)</f>
        <v>-0.10507615771023648</v>
      </c>
      <c r="F1374" s="4" t="str">
        <f ca="1">IF(MONTH(A1374)&lt;&gt;MONTH(A1375),IF(OR(AND(E1374&lt;计算结果!B$18,E1374&gt;计算结果!B$19),E1374&lt;计算结果!B$20),"买","卖"),F1373)</f>
        <v>卖</v>
      </c>
      <c r="G1374" s="4" t="str">
        <f t="shared" ca="1" si="63"/>
        <v/>
      </c>
      <c r="H1374" s="3">
        <f ca="1">IF(F1373="买",B1374/B1373-1,计算结果!B$21*(计算结果!B$22*(B1374/B1373-1)+(1-计算结果!B$22)*(K1374/K1373-1-IF(G1374=1,计算结果!B$16,0))))-IF(AND(计算结果!B$21=0,G1374=1),计算结果!B$16,0)</f>
        <v>3.1967265520105315E-4</v>
      </c>
      <c r="I1374" s="2">
        <f t="shared" ca="1" si="64"/>
        <v>7.7621411552777335</v>
      </c>
      <c r="J1374" s="3">
        <f ca="1">1-I1374/MAX(I$2:I1374)</f>
        <v>0.27267683206818816</v>
      </c>
      <c r="K1374" s="21">
        <v>156.46</v>
      </c>
      <c r="L1374" s="37">
        <v>5.4478</v>
      </c>
    </row>
    <row r="1375" spans="1:12" x14ac:dyDescent="0.15">
      <c r="A1375" s="1">
        <v>41145</v>
      </c>
      <c r="B1375" s="16">
        <v>6.1071999999999997</v>
      </c>
      <c r="C1375" s="3">
        <f t="shared" si="65"/>
        <v>-5.2824219113496107E-2</v>
      </c>
      <c r="D1375" s="3">
        <f>IFERROR(1-B1375/MAX(B$2:B1375),0)</f>
        <v>0.30334002555210815</v>
      </c>
      <c r="E1375" s="3">
        <f ca="1">IFERROR(B1375/AVERAGE(OFFSET(B1375,0,0,-计算结果!B$17,1))-1,B1375/AVERAGE(OFFSET(B1375,0,0,-ROW(),1))-1)</f>
        <v>-0.15124551615676274</v>
      </c>
      <c r="F1375" s="4" t="str">
        <f ca="1">IF(MONTH(A1375)&lt;&gt;MONTH(A1376),IF(OR(AND(E1375&lt;计算结果!B$18,E1375&gt;计算结果!B$19),E1375&lt;计算结果!B$20),"买","卖"),F1374)</f>
        <v>卖</v>
      </c>
      <c r="G1375" s="4" t="str">
        <f t="shared" ca="1" si="63"/>
        <v/>
      </c>
      <c r="H1375" s="3">
        <f ca="1">IF(F1374="买",B1375/B1374-1,计算结果!B$21*(计算结果!B$22*(B1375/B1374-1)+(1-计算结果!B$22)*(K1375/K1374-1-IF(G1375=1,计算结果!B$16,0))))-IF(AND(计算结果!B$21=0,G1375=1),计算结果!B$16,0)</f>
        <v>6.3914099450279593E-5</v>
      </c>
      <c r="I1375" s="2">
        <f t="shared" ca="1" si="64"/>
        <v>7.7626372655394791</v>
      </c>
      <c r="J1375" s="3">
        <f ca="1">1-I1375/MAX(I$2:I1375)</f>
        <v>0.27263034586290047</v>
      </c>
      <c r="K1375" s="21">
        <v>156.47</v>
      </c>
      <c r="L1375" s="37">
        <v>5.1071999999999997</v>
      </c>
    </row>
    <row r="1376" spans="1:12" x14ac:dyDescent="0.15">
      <c r="A1376" s="1">
        <v>41148</v>
      </c>
      <c r="B1376" s="16">
        <v>5.9675000000000002</v>
      </c>
      <c r="C1376" s="3">
        <f t="shared" si="65"/>
        <v>-2.2874639769452365E-2</v>
      </c>
      <c r="D1376" s="3">
        <f>IFERROR(1-B1376/MAX(B$2:B1376),0)</f>
        <v>0.31927587150939951</v>
      </c>
      <c r="E1376" s="3">
        <f ca="1">IFERROR(B1376/AVERAGE(OFFSET(B1376,0,0,-计算结果!B$17,1))-1,B1376/AVERAGE(OFFSET(B1376,0,0,-ROW(),1))-1)</f>
        <v>-0.16957690775174405</v>
      </c>
      <c r="F1376" s="4" t="str">
        <f ca="1">IF(MONTH(A1376)&lt;&gt;MONTH(A1377),IF(OR(AND(E1376&lt;计算结果!B$18,E1376&gt;计算结果!B$19),E1376&lt;计算结果!B$20),"买","卖"),F1375)</f>
        <v>卖</v>
      </c>
      <c r="G1376" s="4" t="str">
        <f t="shared" ref="G1376:G1439" ca="1" si="66">IF(F1375&lt;&gt;F1376,1,"")</f>
        <v/>
      </c>
      <c r="H1376" s="3">
        <f ca="1">IF(F1375="买",B1376/B1375-1,计算结果!B$21*(计算结果!B$22*(B1376/B1375-1)+(1-计算结果!B$22)*(K1376/K1375-1-IF(G1376=1,计算结果!B$16,0))))-IF(AND(计算结果!B$21=0,G1376=1),计算结果!B$16,0)</f>
        <v>1.022560235188763E-3</v>
      </c>
      <c r="I1376" s="2">
        <f t="shared" ref="I1376:I1439" ca="1" si="67">IFERROR(I1375*(1+H1376),I1375)</f>
        <v>7.7705750297274143</v>
      </c>
      <c r="J1376" s="3">
        <f ca="1">1-I1376/MAX(I$2:I1376)</f>
        <v>0.2718865665782968</v>
      </c>
      <c r="K1376" s="21">
        <v>156.63</v>
      </c>
      <c r="L1376" s="37">
        <v>4.9675000000000002</v>
      </c>
    </row>
    <row r="1377" spans="1:12" x14ac:dyDescent="0.15">
      <c r="A1377" s="1">
        <v>41149</v>
      </c>
      <c r="B1377" s="16">
        <v>6.1497000000000002</v>
      </c>
      <c r="C1377" s="3">
        <f t="shared" si="65"/>
        <v>3.0532048596564776E-2</v>
      </c>
      <c r="D1377" s="3">
        <f>IFERROR(1-B1377/MAX(B$2:B1377),0)</f>
        <v>0.29849196933747035</v>
      </c>
      <c r="E1377" s="3">
        <f ca="1">IFERROR(B1377/AVERAGE(OFFSET(B1377,0,0,-计算结果!B$17,1))-1,B1377/AVERAGE(OFFSET(B1377,0,0,-ROW(),1))-1)</f>
        <v>-0.14318528937600072</v>
      </c>
      <c r="F1377" s="4" t="str">
        <f ca="1">IF(MONTH(A1377)&lt;&gt;MONTH(A1378),IF(OR(AND(E1377&lt;计算结果!B$18,E1377&gt;计算结果!B$19),E1377&lt;计算结果!B$20),"买","卖"),F1376)</f>
        <v>卖</v>
      </c>
      <c r="G1377" s="4" t="str">
        <f t="shared" ca="1" si="66"/>
        <v/>
      </c>
      <c r="H1377" s="3">
        <f ca="1">IF(F1376="买",B1377/B1376-1,计算结果!B$21*(计算结果!B$22*(B1377/B1376-1)+(1-计算结果!B$22)*(K1377/K1376-1-IF(G1377=1,计算结果!B$16,0))))-IF(AND(计算结果!B$21=0,G1377=1),计算结果!B$16,0)</f>
        <v>-4.4691310732292155E-4</v>
      </c>
      <c r="I1377" s="2">
        <f t="shared" ca="1" si="67"/>
        <v>7.7671022578951927</v>
      </c>
      <c r="J1377" s="3">
        <f ca="1">1-I1377/MAX(I$2:I1377)</f>
        <v>0.27221197001531094</v>
      </c>
      <c r="K1377" s="21">
        <v>156.56</v>
      </c>
      <c r="L1377" s="37">
        <v>5.1497000000000002</v>
      </c>
    </row>
    <row r="1378" spans="1:12" x14ac:dyDescent="0.15">
      <c r="A1378" s="1">
        <v>41150</v>
      </c>
      <c r="B1378" s="16">
        <v>6.2714999999999996</v>
      </c>
      <c r="C1378" s="3">
        <f t="shared" si="65"/>
        <v>1.9805844187521293E-2</v>
      </c>
      <c r="D1378" s="3">
        <f>IFERROR(1-B1378/MAX(B$2:B1378),0)</f>
        <v>0.28459801058587342</v>
      </c>
      <c r="E1378" s="3">
        <f ca="1">IFERROR(B1378/AVERAGE(OFFSET(B1378,0,0,-计算结果!B$17,1))-1,B1378/AVERAGE(OFFSET(B1378,0,0,-ROW(),1))-1)</f>
        <v>-0.12519586555137585</v>
      </c>
      <c r="F1378" s="4" t="str">
        <f ca="1">IF(MONTH(A1378)&lt;&gt;MONTH(A1379),IF(OR(AND(E1378&lt;计算结果!B$18,E1378&gt;计算结果!B$19),E1378&lt;计算结果!B$20),"买","卖"),F1377)</f>
        <v>卖</v>
      </c>
      <c r="G1378" s="4" t="str">
        <f t="shared" ca="1" si="66"/>
        <v/>
      </c>
      <c r="H1378" s="3">
        <f ca="1">IF(F1377="买",B1378/B1377-1,计算结果!B$21*(计算结果!B$22*(B1378/B1377-1)+(1-计算结果!B$22)*(K1378/K1377-1-IF(G1378=1,计算结果!B$16,0))))-IF(AND(计算结果!B$21=0,G1378=1),计算结果!B$16,0)</f>
        <v>0</v>
      </c>
      <c r="I1378" s="2">
        <f t="shared" ca="1" si="67"/>
        <v>7.7671022578951927</v>
      </c>
      <c r="J1378" s="3">
        <f ca="1">1-I1378/MAX(I$2:I1378)</f>
        <v>0.27221197001531094</v>
      </c>
      <c r="K1378" s="21">
        <v>156.56</v>
      </c>
      <c r="L1378" s="37">
        <v>5.2714999999999996</v>
      </c>
    </row>
    <row r="1379" spans="1:12" x14ac:dyDescent="0.15">
      <c r="A1379" s="1">
        <v>41151</v>
      </c>
      <c r="B1379" s="16">
        <v>6.1615000000000002</v>
      </c>
      <c r="C1379" s="3">
        <f t="shared" si="65"/>
        <v>-1.7539663557362584E-2</v>
      </c>
      <c r="D1379" s="3">
        <f>IFERROR(1-B1379/MAX(B$2:B1379),0)</f>
        <v>0.29714592078846513</v>
      </c>
      <c r="E1379" s="3">
        <f ca="1">IFERROR(B1379/AVERAGE(OFFSET(B1379,0,0,-计算结果!B$17,1))-1,B1379/AVERAGE(OFFSET(B1379,0,0,-ROW(),1))-1)</f>
        <v>-0.13946380935301084</v>
      </c>
      <c r="F1379" s="4" t="str">
        <f ca="1">IF(MONTH(A1379)&lt;&gt;MONTH(A1380),IF(OR(AND(E1379&lt;计算结果!B$18,E1379&gt;计算结果!B$19),E1379&lt;计算结果!B$20),"买","卖"),F1378)</f>
        <v>卖</v>
      </c>
      <c r="G1379" s="4" t="str">
        <f t="shared" ca="1" si="66"/>
        <v/>
      </c>
      <c r="H1379" s="3">
        <f ca="1">IF(F1378="买",B1379/B1378-1,计算结果!B$21*(计算结果!B$22*(B1379/B1378-1)+(1-计算结果!B$22)*(K1379/K1378-1-IF(G1379=1,计算结果!B$16,0))))-IF(AND(计算结果!B$21=0,G1379=1),计算结果!B$16,0)</f>
        <v>0</v>
      </c>
      <c r="I1379" s="2">
        <f t="shared" ca="1" si="67"/>
        <v>7.7671022578951927</v>
      </c>
      <c r="J1379" s="3">
        <f ca="1">1-I1379/MAX(I$2:I1379)</f>
        <v>0.27221197001531094</v>
      </c>
      <c r="K1379" s="21">
        <v>156.56</v>
      </c>
      <c r="L1379" s="37">
        <v>5.1615000000000002</v>
      </c>
    </row>
    <row r="1380" spans="1:12" x14ac:dyDescent="0.15">
      <c r="A1380" s="1">
        <v>41152</v>
      </c>
      <c r="B1380" s="16">
        <v>6.2518000000000002</v>
      </c>
      <c r="C1380" s="3">
        <f t="shared" si="65"/>
        <v>1.4655522194270798E-2</v>
      </c>
      <c r="D1380" s="3">
        <f>IFERROR(1-B1380/MAX(B$2:B1380),0)</f>
        <v>0.28684522723124661</v>
      </c>
      <c r="E1380" s="3">
        <f ca="1">IFERROR(B1380/AVERAGE(OFFSET(B1380,0,0,-计算结果!B$17,1))-1,B1380/AVERAGE(OFFSET(B1380,0,0,-ROW(),1))-1)</f>
        <v>-0.12597366331760218</v>
      </c>
      <c r="F1380" s="4" t="str">
        <f ca="1">IF(MONTH(A1380)&lt;&gt;MONTH(A1381),IF(OR(AND(E1380&lt;计算结果!B$18,E1380&gt;计算结果!B$19),E1380&lt;计算结果!B$20),"买","卖"),F1379)</f>
        <v>卖</v>
      </c>
      <c r="G1380" s="4" t="str">
        <f t="shared" ca="1" si="66"/>
        <v/>
      </c>
      <c r="H1380" s="3">
        <f ca="1">IF(F1379="买",B1380/B1379-1,计算结果!B$21*(计算结果!B$22*(B1380/B1379-1)+(1-计算结果!B$22)*(K1380/K1379-1-IF(G1380=1,计算结果!B$16,0))))-IF(AND(计算结果!B$21=0,G1380=1),计算结果!B$16,0)</f>
        <v>5.1098620337231004E-4</v>
      </c>
      <c r="I1380" s="2">
        <f t="shared" ca="1" si="67"/>
        <v>7.771071139989159</v>
      </c>
      <c r="J1380" s="3">
        <f ca="1">1-I1380/MAX(I$2:I1380)</f>
        <v>0.27184008037300922</v>
      </c>
      <c r="K1380" s="21">
        <v>156.63999999999999</v>
      </c>
      <c r="L1380" s="37">
        <v>5.2518000000000002</v>
      </c>
    </row>
    <row r="1381" spans="1:12" x14ac:dyDescent="0.15">
      <c r="A1381" s="1">
        <v>41155</v>
      </c>
      <c r="B1381" s="16">
        <v>6.4686000000000003</v>
      </c>
      <c r="C1381" s="3">
        <f t="shared" si="65"/>
        <v>3.4678012732333174E-2</v>
      </c>
      <c r="D1381" s="3">
        <f>IFERROR(1-B1381/MAX(B$2:B1381),0)</f>
        <v>0.26211443694104763</v>
      </c>
      <c r="E1381" s="3">
        <f ca="1">IFERROR(B1381/AVERAGE(OFFSET(B1381,0,0,-计算结果!B$17,1))-1,B1381/AVERAGE(OFFSET(B1381,0,0,-ROW(),1))-1)</f>
        <v>-9.4798888251855118E-2</v>
      </c>
      <c r="F1381" s="4" t="str">
        <f ca="1">IF(MONTH(A1381)&lt;&gt;MONTH(A1382),IF(OR(AND(E1381&lt;计算结果!B$18,E1381&gt;计算结果!B$19),E1381&lt;计算结果!B$20),"买","卖"),F1380)</f>
        <v>卖</v>
      </c>
      <c r="G1381" s="4" t="str">
        <f t="shared" ca="1" si="66"/>
        <v/>
      </c>
      <c r="H1381" s="3">
        <f ca="1">IF(F1380="买",B1381/B1380-1,计算结果!B$21*(计算结果!B$22*(B1381/B1380-1)+(1-计算结果!B$22)*(K1381/K1380-1-IF(G1381=1,计算结果!B$16,0))))-IF(AND(计算结果!B$21=0,G1381=1),计算结果!B$16,0)</f>
        <v>1.2768130745666184E-4</v>
      </c>
      <c r="I1381" s="2">
        <f t="shared" ca="1" si="67"/>
        <v>7.7720633605126519</v>
      </c>
      <c r="J1381" s="3">
        <f ca="1">1-I1381/MAX(I$2:I1381)</f>
        <v>0.27174710796243373</v>
      </c>
      <c r="K1381" s="21">
        <v>156.66</v>
      </c>
      <c r="L1381" s="37">
        <v>5.4686000000000003</v>
      </c>
    </row>
    <row r="1382" spans="1:12" x14ac:dyDescent="0.15">
      <c r="A1382" s="1">
        <v>41156</v>
      </c>
      <c r="B1382" s="16">
        <v>6.5491000000000001</v>
      </c>
      <c r="C1382" s="3">
        <f t="shared" si="65"/>
        <v>1.2444733017963561E-2</v>
      </c>
      <c r="D1382" s="3">
        <f>IFERROR(1-B1382/MAX(B$2:B1382),0)</f>
        <v>0.25293164811096924</v>
      </c>
      <c r="E1382" s="3">
        <f ca="1">IFERROR(B1382/AVERAGE(OFFSET(B1382,0,0,-计算结果!B$17,1))-1,B1382/AVERAGE(OFFSET(B1382,0,0,-ROW(),1))-1)</f>
        <v>-8.2554941420203587E-2</v>
      </c>
      <c r="F1382" s="4" t="str">
        <f ca="1">IF(MONTH(A1382)&lt;&gt;MONTH(A1383),IF(OR(AND(E1382&lt;计算结果!B$18,E1382&gt;计算结果!B$19),E1382&lt;计算结果!B$20),"买","卖"),F1381)</f>
        <v>卖</v>
      </c>
      <c r="G1382" s="4" t="str">
        <f t="shared" ca="1" si="66"/>
        <v/>
      </c>
      <c r="H1382" s="3">
        <f ca="1">IF(F1381="买",B1382/B1381-1,计算结果!B$21*(计算结果!B$22*(B1382/B1381-1)+(1-计算结果!B$22)*(K1382/K1381-1-IF(G1382=1,计算结果!B$16,0))))-IF(AND(计算结果!B$21=0,G1382=1),计算结果!B$16,0)</f>
        <v>1.2766500702166006E-4</v>
      </c>
      <c r="I1382" s="2">
        <f t="shared" ca="1" si="67"/>
        <v>7.7730555810361448</v>
      </c>
      <c r="J1382" s="3">
        <f ca="1">1-I1382/MAX(I$2:I1382)</f>
        <v>0.27165413555185813</v>
      </c>
      <c r="K1382" s="21">
        <v>156.68</v>
      </c>
      <c r="L1382" s="37">
        <v>5.5491000000000001</v>
      </c>
    </row>
    <row r="1383" spans="1:12" x14ac:dyDescent="0.15">
      <c r="A1383" s="1">
        <v>41157</v>
      </c>
      <c r="B1383" s="16">
        <v>6.5808</v>
      </c>
      <c r="C1383" s="3">
        <f t="shared" si="65"/>
        <v>4.8403597440869195E-3</v>
      </c>
      <c r="D1383" s="3">
        <f>IFERROR(1-B1383/MAX(B$2:B1383),0)</f>
        <v>0.24931556853440417</v>
      </c>
      <c r="E1383" s="3">
        <f ca="1">IFERROR(B1383/AVERAGE(OFFSET(B1383,0,0,-计算结果!B$17,1))-1,B1383/AVERAGE(OFFSET(B1383,0,0,-ROW(),1))-1)</f>
        <v>-7.7152340479105241E-2</v>
      </c>
      <c r="F1383" s="4" t="str">
        <f ca="1">IF(MONTH(A1383)&lt;&gt;MONTH(A1384),IF(OR(AND(E1383&lt;计算结果!B$18,E1383&gt;计算结果!B$19),E1383&lt;计算结果!B$20),"买","卖"),F1382)</f>
        <v>卖</v>
      </c>
      <c r="G1383" s="4" t="str">
        <f t="shared" ca="1" si="66"/>
        <v/>
      </c>
      <c r="H1383" s="3">
        <f ca="1">IF(F1382="买",B1383/B1382-1,计算结果!B$21*(计算结果!B$22*(B1383/B1382-1)+(1-计算结果!B$22)*(K1383/K1382-1-IF(G1383=1,计算结果!B$16,0))))-IF(AND(计算结果!B$21=0,G1383=1),计算结果!B$16,0)</f>
        <v>6.3824355373887087E-5</v>
      </c>
      <c r="I1383" s="2">
        <f t="shared" ca="1" si="67"/>
        <v>7.7735516912978895</v>
      </c>
      <c r="J1383" s="3">
        <f ca="1">1-I1383/MAX(I$2:I1383)</f>
        <v>0.27160764934657056</v>
      </c>
      <c r="K1383" s="21">
        <v>156.69</v>
      </c>
      <c r="L1383" s="37">
        <v>5.5808</v>
      </c>
    </row>
    <row r="1384" spans="1:12" x14ac:dyDescent="0.15">
      <c r="A1384" s="1">
        <v>41158</v>
      </c>
      <c r="B1384" s="16">
        <v>6.7213000000000003</v>
      </c>
      <c r="C1384" s="3">
        <f t="shared" si="65"/>
        <v>2.1349987843423346E-2</v>
      </c>
      <c r="D1384" s="3">
        <f>IFERROR(1-B1384/MAX(B$2:B1384),0)</f>
        <v>0.23328846504836653</v>
      </c>
      <c r="E1384" s="3">
        <f ca="1">IFERROR(B1384/AVERAGE(OFFSET(B1384,0,0,-计算结果!B$17,1))-1,B1384/AVERAGE(OFFSET(B1384,0,0,-ROW(),1))-1)</f>
        <v>-5.6608305075784626E-2</v>
      </c>
      <c r="F1384" s="4" t="str">
        <f ca="1">IF(MONTH(A1384)&lt;&gt;MONTH(A1385),IF(OR(AND(E1384&lt;计算结果!B$18,E1384&gt;计算结果!B$19),E1384&lt;计算结果!B$20),"买","卖"),F1383)</f>
        <v>卖</v>
      </c>
      <c r="G1384" s="4" t="str">
        <f t="shared" ca="1" si="66"/>
        <v/>
      </c>
      <c r="H1384" s="3">
        <f ca="1">IF(F1383="买",B1384/B1383-1,计算结果!B$21*(计算结果!B$22*(B1384/B1383-1)+(1-计算结果!B$22)*(K1384/K1383-1-IF(G1384=1,计算结果!B$16,0))))-IF(AND(计算结果!B$21=0,G1384=1),计算结果!B$16,0)</f>
        <v>6.3820282085513824E-5</v>
      </c>
      <c r="I1384" s="2">
        <f t="shared" ca="1" si="67"/>
        <v>7.7740478015596342</v>
      </c>
      <c r="J1384" s="3">
        <f ca="1">1-I1384/MAX(I$2:I1384)</f>
        <v>0.27156116314128287</v>
      </c>
      <c r="K1384" s="21">
        <v>156.69999999999999</v>
      </c>
      <c r="L1384" s="37">
        <v>5.7213000000000003</v>
      </c>
    </row>
    <row r="1385" spans="1:12" x14ac:dyDescent="0.15">
      <c r="A1385" s="1">
        <v>41159</v>
      </c>
      <c r="B1385" s="16">
        <v>6.8695000000000004</v>
      </c>
      <c r="C1385" s="3">
        <f t="shared" si="65"/>
        <v>2.2049305937839492E-2</v>
      </c>
      <c r="D1385" s="3">
        <f>IFERROR(1-B1385/MAX(B$2:B1385),0)</f>
        <v>0.21638300784814746</v>
      </c>
      <c r="E1385" s="3">
        <f ca="1">IFERROR(B1385/AVERAGE(OFFSET(B1385,0,0,-计算结果!B$17,1))-1,B1385/AVERAGE(OFFSET(B1385,0,0,-ROW(),1))-1)</f>
        <v>-3.4930975553967292E-2</v>
      </c>
      <c r="F1385" s="4" t="str">
        <f ca="1">IF(MONTH(A1385)&lt;&gt;MONTH(A1386),IF(OR(AND(E1385&lt;计算结果!B$18,E1385&gt;计算结果!B$19),E1385&lt;计算结果!B$20),"买","卖"),F1384)</f>
        <v>卖</v>
      </c>
      <c r="G1385" s="4" t="str">
        <f t="shared" ca="1" si="66"/>
        <v/>
      </c>
      <c r="H1385" s="3">
        <f ca="1">IF(F1384="买",B1385/B1384-1,计算结果!B$21*(计算结果!B$22*(B1385/B1384-1)+(1-计算结果!B$22)*(K1385/K1384-1-IF(G1385=1,计算结果!B$16,0))))-IF(AND(计算结果!B$21=0,G1385=1),计算结果!B$16,0)</f>
        <v>2.5526483726889815E-4</v>
      </c>
      <c r="I1385" s="2">
        <f t="shared" ca="1" si="67"/>
        <v>7.77603224260662</v>
      </c>
      <c r="J1385" s="3">
        <f ca="1">1-I1385/MAX(I$2:I1385)</f>
        <v>0.27137521832013178</v>
      </c>
      <c r="K1385" s="21">
        <v>156.74</v>
      </c>
      <c r="L1385" s="37">
        <v>5.8695000000000004</v>
      </c>
    </row>
    <row r="1386" spans="1:12" x14ac:dyDescent="0.15">
      <c r="A1386" s="1">
        <v>41162</v>
      </c>
      <c r="B1386" s="16">
        <v>6.8638000000000003</v>
      </c>
      <c r="C1386" s="3">
        <f t="shared" si="65"/>
        <v>-8.2975471286117486E-4</v>
      </c>
      <c r="D1386" s="3">
        <f>IFERROR(1-B1386/MAX(B$2:B1386),0)</f>
        <v>0.21703321774046358</v>
      </c>
      <c r="E1386" s="3">
        <f ca="1">IFERROR(B1386/AVERAGE(OFFSET(B1386,0,0,-计算结果!B$17,1))-1,B1386/AVERAGE(OFFSET(B1386,0,0,-ROW(),1))-1)</f>
        <v>-3.4844278381752192E-2</v>
      </c>
      <c r="F1386" s="4" t="str">
        <f ca="1">IF(MONTH(A1386)&lt;&gt;MONTH(A1387),IF(OR(AND(E1386&lt;计算结果!B$18,E1386&gt;计算结果!B$19),E1386&lt;计算结果!B$20),"买","卖"),F1385)</f>
        <v>卖</v>
      </c>
      <c r="G1386" s="4" t="str">
        <f t="shared" ca="1" si="66"/>
        <v/>
      </c>
      <c r="H1386" s="3">
        <f ca="1">IF(F1385="买",B1386/B1385-1,计算结果!B$21*(计算结果!B$22*(B1386/B1385-1)+(1-计算结果!B$22)*(K1386/K1385-1-IF(G1386=1,计算结果!B$16,0))))-IF(AND(计算结果!B$21=0,G1386=1),计算结果!B$16,0)</f>
        <v>1.9139977032023303E-4</v>
      </c>
      <c r="I1386" s="2">
        <f t="shared" ca="1" si="67"/>
        <v>7.7775205733918575</v>
      </c>
      <c r="J1386" s="3">
        <f ca="1">1-I1386/MAX(I$2:I1386)</f>
        <v>0.27123575970426872</v>
      </c>
      <c r="K1386" s="21">
        <v>156.77000000000001</v>
      </c>
      <c r="L1386" s="37">
        <v>5.8638000000000003</v>
      </c>
    </row>
    <row r="1387" spans="1:12" x14ac:dyDescent="0.15">
      <c r="A1387" s="1">
        <v>41163</v>
      </c>
      <c r="B1387" s="16">
        <v>6.8601000000000001</v>
      </c>
      <c r="C1387" s="3">
        <f t="shared" si="65"/>
        <v>-5.3905999592063214E-4</v>
      </c>
      <c r="D1387" s="3">
        <f>IFERROR(1-B1387/MAX(B$2:B1387),0)</f>
        <v>0.2174552838109145</v>
      </c>
      <c r="E1387" s="3">
        <f ca="1">IFERROR(B1387/AVERAGE(OFFSET(B1387,0,0,-计算结果!B$17,1))-1,B1387/AVERAGE(OFFSET(B1387,0,0,-ROW(),1))-1)</f>
        <v>-3.4492741807772731E-2</v>
      </c>
      <c r="F1387" s="4" t="str">
        <f ca="1">IF(MONTH(A1387)&lt;&gt;MONTH(A1388),IF(OR(AND(E1387&lt;计算结果!B$18,E1387&gt;计算结果!B$19),E1387&lt;计算结果!B$20),"买","卖"),F1386)</f>
        <v>卖</v>
      </c>
      <c r="G1387" s="4" t="str">
        <f t="shared" ca="1" si="66"/>
        <v/>
      </c>
      <c r="H1387" s="3">
        <f ca="1">IF(F1386="买",B1387/B1386-1,计算结果!B$21*(计算结果!B$22*(B1387/B1386-1)+(1-计算结果!B$22)*(K1387/K1386-1-IF(G1387=1,计算结果!B$16,0))))-IF(AND(计算结果!B$21=0,G1387=1),计算结果!B$16,0)</f>
        <v>1.275754289722375E-4</v>
      </c>
      <c r="I1387" s="2">
        <f t="shared" ca="1" si="67"/>
        <v>7.7785127939153487</v>
      </c>
      <c r="J1387" s="3">
        <f ca="1">1-I1387/MAX(I$2:I1387)</f>
        <v>0.27114278729369334</v>
      </c>
      <c r="K1387" s="21">
        <v>156.79</v>
      </c>
      <c r="L1387" s="37">
        <v>5.8601000000000001</v>
      </c>
    </row>
    <row r="1388" spans="1:12" x14ac:dyDescent="0.15">
      <c r="A1388" s="1">
        <v>41164</v>
      </c>
      <c r="B1388" s="16">
        <v>6.8978999999999999</v>
      </c>
      <c r="C1388" s="3">
        <f t="shared" si="65"/>
        <v>5.5101237591288488E-3</v>
      </c>
      <c r="D1388" s="3">
        <f>IFERROR(1-B1388/MAX(B$2:B1388),0)</f>
        <v>0.21314336557766023</v>
      </c>
      <c r="E1388" s="3">
        <f ca="1">IFERROR(B1388/AVERAGE(OFFSET(B1388,0,0,-计算结果!B$17,1))-1,B1388/AVERAGE(OFFSET(B1388,0,0,-ROW(),1))-1)</f>
        <v>-2.8352620988536303E-2</v>
      </c>
      <c r="F1388" s="4" t="str">
        <f ca="1">IF(MONTH(A1388)&lt;&gt;MONTH(A1389),IF(OR(AND(E1388&lt;计算结果!B$18,E1388&gt;计算结果!B$19),E1388&lt;计算结果!B$20),"买","卖"),F1387)</f>
        <v>卖</v>
      </c>
      <c r="G1388" s="4" t="str">
        <f t="shared" ca="1" si="66"/>
        <v/>
      </c>
      <c r="H1388" s="3">
        <f ca="1">IF(F1387="买",B1388/B1387-1,计算结果!B$21*(计算结果!B$22*(B1388/B1387-1)+(1-计算结果!B$22)*(K1388/K1387-1-IF(G1388=1,计算结果!B$16,0))))-IF(AND(计算结果!B$21=0,G1388=1),计算结果!B$16,0)</f>
        <v>6.3779577779365937E-5</v>
      </c>
      <c r="I1388" s="2">
        <f t="shared" ca="1" si="67"/>
        <v>7.779008904177096</v>
      </c>
      <c r="J1388" s="3">
        <f ca="1">1-I1388/MAX(I$2:I1388)</f>
        <v>0.27109630108840543</v>
      </c>
      <c r="K1388" s="21">
        <v>156.80000000000001</v>
      </c>
      <c r="L1388" s="37">
        <v>5.8978999999999999</v>
      </c>
    </row>
    <row r="1389" spans="1:12" x14ac:dyDescent="0.15">
      <c r="A1389" s="1">
        <v>41165</v>
      </c>
      <c r="B1389" s="16">
        <v>6.7663000000000002</v>
      </c>
      <c r="C1389" s="3">
        <f t="shared" si="65"/>
        <v>-1.9078270198176206E-2</v>
      </c>
      <c r="D1389" s="3">
        <f>IFERROR(1-B1389/MAX(B$2:B1389),0)</f>
        <v>0.22815522905639718</v>
      </c>
      <c r="E1389" s="3">
        <f ca="1">IFERROR(B1389/AVERAGE(OFFSET(B1389,0,0,-计算结果!B$17,1))-1,B1389/AVERAGE(OFFSET(B1389,0,0,-ROW(),1))-1)</f>
        <v>-4.6140680728021244E-2</v>
      </c>
      <c r="F1389" s="4" t="str">
        <f ca="1">IF(MONTH(A1389)&lt;&gt;MONTH(A1390),IF(OR(AND(E1389&lt;计算结果!B$18,E1389&gt;计算结果!B$19),E1389&lt;计算结果!B$20),"买","卖"),F1388)</f>
        <v>卖</v>
      </c>
      <c r="G1389" s="4" t="str">
        <f t="shared" ca="1" si="66"/>
        <v/>
      </c>
      <c r="H1389" s="3">
        <f ca="1">IF(F1388="买",B1389/B1388-1,计算结果!B$21*(计算结果!B$22*(B1389/B1388-1)+(1-计算结果!B$22)*(K1389/K1388-1-IF(G1389=1,计算结果!B$16,0))))-IF(AND(计算结果!B$21=0,G1389=1),计算结果!B$16,0)</f>
        <v>3.1887755102033566E-4</v>
      </c>
      <c r="I1389" s="2">
        <f t="shared" ca="1" si="67"/>
        <v>7.7814894554858256</v>
      </c>
      <c r="J1389" s="3">
        <f ca="1">1-I1389/MAX(I$2:I1389)</f>
        <v>0.27086387006196688</v>
      </c>
      <c r="K1389" s="21">
        <v>156.85</v>
      </c>
      <c r="L1389" s="37">
        <v>5.7663000000000002</v>
      </c>
    </row>
    <row r="1390" spans="1:12" x14ac:dyDescent="0.15">
      <c r="A1390" s="1">
        <v>41166</v>
      </c>
      <c r="B1390" s="16">
        <v>6.7347000000000001</v>
      </c>
      <c r="C1390" s="3">
        <f t="shared" si="65"/>
        <v>-4.6702038041470662E-3</v>
      </c>
      <c r="D1390" s="3">
        <f>IFERROR(1-B1390/MAX(B$2:B1390),0)</f>
        <v>0.23175990144186898</v>
      </c>
      <c r="E1390" s="3">
        <f ca="1">IFERROR(B1390/AVERAGE(OFFSET(B1390,0,0,-计算结果!B$17,1))-1,B1390/AVERAGE(OFFSET(B1390,0,0,-ROW(),1))-1)</f>
        <v>-5.0079588012535203E-2</v>
      </c>
      <c r="F1390" s="4" t="str">
        <f ca="1">IF(MONTH(A1390)&lt;&gt;MONTH(A1391),IF(OR(AND(E1390&lt;计算结果!B$18,E1390&gt;计算结果!B$19),E1390&lt;计算结果!B$20),"买","卖"),F1389)</f>
        <v>卖</v>
      </c>
      <c r="G1390" s="4" t="str">
        <f t="shared" ca="1" si="66"/>
        <v/>
      </c>
      <c r="H1390" s="3">
        <f ca="1">IF(F1389="买",B1390/B1389-1,计算结果!B$21*(计算结果!B$22*(B1390/B1389-1)+(1-计算结果!B$22)*(K1390/K1389-1-IF(G1390=1,计算结果!B$16,0))))-IF(AND(计算结果!B$21=0,G1390=1),计算结果!B$16,0)</f>
        <v>6.3755180108593379E-5</v>
      </c>
      <c r="I1390" s="2">
        <f t="shared" ca="1" si="67"/>
        <v>7.7819855657475729</v>
      </c>
      <c r="J1390" s="3">
        <f ca="1">1-I1390/MAX(I$2:I1390)</f>
        <v>0.27081738385667897</v>
      </c>
      <c r="K1390" s="21">
        <v>156.86000000000001</v>
      </c>
      <c r="L1390" s="37">
        <v>5.7347000000000001</v>
      </c>
    </row>
    <row r="1391" spans="1:12" x14ac:dyDescent="0.15">
      <c r="A1391" s="1">
        <v>41169</v>
      </c>
      <c r="B1391" s="16">
        <v>6.4863</v>
      </c>
      <c r="C1391" s="3">
        <f t="shared" si="65"/>
        <v>-3.6883602833088336E-2</v>
      </c>
      <c r="D1391" s="3">
        <f>IFERROR(1-B1391/MAX(B$2:B1391),0)</f>
        <v>0.26009536411753975</v>
      </c>
      <c r="E1391" s="3">
        <f ca="1">IFERROR(B1391/AVERAGE(OFFSET(B1391,0,0,-计算结果!B$17,1))-1,B1391/AVERAGE(OFFSET(B1391,0,0,-ROW(),1))-1)</f>
        <v>-8.4505915762255079E-2</v>
      </c>
      <c r="F1391" s="4" t="str">
        <f ca="1">IF(MONTH(A1391)&lt;&gt;MONTH(A1392),IF(OR(AND(E1391&lt;计算结果!B$18,E1391&gt;计算结果!B$19),E1391&lt;计算结果!B$20),"买","卖"),F1390)</f>
        <v>卖</v>
      </c>
      <c r="G1391" s="4" t="str">
        <f t="shared" ca="1" si="66"/>
        <v/>
      </c>
      <c r="H1391" s="3">
        <f ca="1">IF(F1390="买",B1391/B1390-1,计算结果!B$21*(计算结果!B$22*(B1391/B1390-1)+(1-计算结果!B$22)*(K1391/K1390-1-IF(G1391=1,计算结果!B$16,0))))-IF(AND(计算结果!B$21=0,G1391=1),计算结果!B$16,0)</f>
        <v>-2.5500446257820109E-4</v>
      </c>
      <c r="I1391" s="2">
        <f t="shared" ca="1" si="67"/>
        <v>7.780001124700588</v>
      </c>
      <c r="J1391" s="3">
        <f ca="1">1-I1391/MAX(I$2:I1391)</f>
        <v>0.27100332867782995</v>
      </c>
      <c r="K1391" s="21">
        <v>156.82</v>
      </c>
      <c r="L1391" s="37">
        <v>5.4863</v>
      </c>
    </row>
    <row r="1392" spans="1:12" x14ac:dyDescent="0.15">
      <c r="A1392" s="1">
        <v>41170</v>
      </c>
      <c r="B1392" s="16">
        <v>6.5132000000000003</v>
      </c>
      <c r="C1392" s="3">
        <f t="shared" si="65"/>
        <v>4.1472025654072375E-3</v>
      </c>
      <c r="D1392" s="3">
        <f>IFERROR(1-B1392/MAX(B$2:B1392),0)</f>
        <v>0.25702682971345137</v>
      </c>
      <c r="E1392" s="3">
        <f ca="1">IFERROR(B1392/AVERAGE(OFFSET(B1392,0,0,-计算结果!B$17,1))-1,B1392/AVERAGE(OFFSET(B1392,0,0,-ROW(),1))-1)</f>
        <v>-8.0060058357170671E-2</v>
      </c>
      <c r="F1392" s="4" t="str">
        <f ca="1">IF(MONTH(A1392)&lt;&gt;MONTH(A1393),IF(OR(AND(E1392&lt;计算结果!B$18,E1392&gt;计算结果!B$19),E1392&lt;计算结果!B$20),"买","卖"),F1391)</f>
        <v>卖</v>
      </c>
      <c r="G1392" s="4" t="str">
        <f t="shared" ca="1" si="66"/>
        <v/>
      </c>
      <c r="H1392" s="3">
        <f ca="1">IF(F1391="买",B1392/B1391-1,计算结果!B$21*(计算结果!B$22*(B1392/B1391-1)+(1-计算结果!B$22)*(K1392/K1391-1-IF(G1392=1,计算结果!B$16,0))))-IF(AND(计算结果!B$21=0,G1392=1),计算结果!B$16,0)</f>
        <v>2.5506950644071935E-4</v>
      </c>
      <c r="I1392" s="2">
        <f t="shared" ca="1" si="67"/>
        <v>7.7819855657475738</v>
      </c>
      <c r="J1392" s="3">
        <f ca="1">1-I1392/MAX(I$2:I1392)</f>
        <v>0.27081738385667886</v>
      </c>
      <c r="K1392" s="21">
        <v>156.86000000000001</v>
      </c>
      <c r="L1392" s="37">
        <v>5.5132000000000003</v>
      </c>
    </row>
    <row r="1393" spans="1:12" x14ac:dyDescent="0.15">
      <c r="A1393" s="1">
        <v>41171</v>
      </c>
      <c r="B1393" s="16">
        <v>6.5921000000000003</v>
      </c>
      <c r="C1393" s="3">
        <f t="shared" si="65"/>
        <v>1.21138610821101E-2</v>
      </c>
      <c r="D1393" s="3">
        <f>IFERROR(1-B1393/MAX(B$2:B1393),0)</f>
        <v>0.2480265559408652</v>
      </c>
      <c r="E1393" s="3">
        <f ca="1">IFERROR(B1393/AVERAGE(OFFSET(B1393,0,0,-计算结果!B$17,1))-1,B1393/AVERAGE(OFFSET(B1393,0,0,-ROW(),1))-1)</f>
        <v>-6.8191052489316895E-2</v>
      </c>
      <c r="F1393" s="4" t="str">
        <f ca="1">IF(MONTH(A1393)&lt;&gt;MONTH(A1394),IF(OR(AND(E1393&lt;计算结果!B$18,E1393&gt;计算结果!B$19),E1393&lt;计算结果!B$20),"买","卖"),F1392)</f>
        <v>卖</v>
      </c>
      <c r="G1393" s="4" t="str">
        <f t="shared" ca="1" si="66"/>
        <v/>
      </c>
      <c r="H1393" s="3">
        <f ca="1">IF(F1392="买",B1393/B1392-1,计算结果!B$21*(计算结果!B$22*(B1393/B1392-1)+(1-计算结果!B$22)*(K1393/K1392-1-IF(G1393=1,计算结果!B$16,0))))-IF(AND(计算结果!B$21=0,G1393=1),计算结果!B$16,0)</f>
        <v>6.375111564449476E-5</v>
      </c>
      <c r="I1393" s="2">
        <f t="shared" ca="1" si="67"/>
        <v>7.7824816760093194</v>
      </c>
      <c r="J1393" s="3">
        <f ca="1">1-I1393/MAX(I$2:I1393)</f>
        <v>0.27077089765139117</v>
      </c>
      <c r="K1393" s="21">
        <v>156.87</v>
      </c>
      <c r="L1393" s="37">
        <v>5.5921000000000003</v>
      </c>
    </row>
    <row r="1394" spans="1:12" x14ac:dyDescent="0.15">
      <c r="A1394" s="1">
        <v>41172</v>
      </c>
      <c r="B1394" s="16">
        <v>6.2786999999999997</v>
      </c>
      <c r="C1394" s="3">
        <f t="shared" si="65"/>
        <v>-4.754175452435494E-2</v>
      </c>
      <c r="D1394" s="3">
        <f>IFERROR(1-B1394/MAX(B$2:B1394),0)</f>
        <v>0.28377669282715834</v>
      </c>
      <c r="E1394" s="3">
        <f ca="1">IFERROR(B1394/AVERAGE(OFFSET(B1394,0,0,-计算结果!B$17,1))-1,B1394/AVERAGE(OFFSET(B1394,0,0,-ROW(),1))-1)</f>
        <v>-0.11159900482260121</v>
      </c>
      <c r="F1394" s="4" t="str">
        <f ca="1">IF(MONTH(A1394)&lt;&gt;MONTH(A1395),IF(OR(AND(E1394&lt;计算结果!B$18,E1394&gt;计算结果!B$19),E1394&lt;计算结果!B$20),"买","卖"),F1393)</f>
        <v>卖</v>
      </c>
      <c r="G1394" s="4" t="str">
        <f t="shared" ca="1" si="66"/>
        <v/>
      </c>
      <c r="H1394" s="3">
        <f ca="1">IF(F1393="买",B1394/B1393-1,计算结果!B$21*(计算结果!B$22*(B1394/B1393-1)+(1-计算结果!B$22)*(K1394/K1393-1-IF(G1394=1,计算结果!B$16,0))))-IF(AND(计算结果!B$21=0,G1394=1),计算结果!B$16,0)</f>
        <v>1.2749410339751854E-4</v>
      </c>
      <c r="I1394" s="2">
        <f t="shared" ca="1" si="67"/>
        <v>7.7834738965328096</v>
      </c>
      <c r="J1394" s="3">
        <f ca="1">1-I1394/MAX(I$2:I1394)</f>
        <v>0.27067792524081591</v>
      </c>
      <c r="K1394" s="21">
        <v>156.88999999999999</v>
      </c>
      <c r="L1394" s="37">
        <v>5.2786999999999997</v>
      </c>
    </row>
    <row r="1395" spans="1:12" x14ac:dyDescent="0.15">
      <c r="A1395" s="1">
        <v>41173</v>
      </c>
      <c r="B1395" s="16">
        <v>6.1736000000000004</v>
      </c>
      <c r="C1395" s="3">
        <f t="shared" si="65"/>
        <v>-1.6739133897144209E-2</v>
      </c>
      <c r="D1395" s="3">
        <f>IFERROR(1-B1395/MAX(B$2:B1395),0)</f>
        <v>0.29576565066617999</v>
      </c>
      <c r="E1395" s="3">
        <f ca="1">IFERROR(B1395/AVERAGE(OFFSET(B1395,0,0,-计算结果!B$17,1))-1,B1395/AVERAGE(OFFSET(B1395,0,0,-ROW(),1))-1)</f>
        <v>-0.12547331423742214</v>
      </c>
      <c r="F1395" s="4" t="str">
        <f ca="1">IF(MONTH(A1395)&lt;&gt;MONTH(A1396),IF(OR(AND(E1395&lt;计算结果!B$18,E1395&gt;计算结果!B$19),E1395&lt;计算结果!B$20),"买","卖"),F1394)</f>
        <v>卖</v>
      </c>
      <c r="G1395" s="4" t="str">
        <f t="shared" ca="1" si="66"/>
        <v/>
      </c>
      <c r="H1395" s="3">
        <f ca="1">IF(F1394="买",B1395/B1394-1,计算结果!B$21*(计算结果!B$22*(B1395/B1394-1)+(1-计算结果!B$22)*(K1395/K1394-1-IF(G1395=1,计算结果!B$16,0))))-IF(AND(计算结果!B$21=0,G1395=1),计算结果!B$16,0)</f>
        <v>2.5495570144706825E-4</v>
      </c>
      <c r="I1395" s="2">
        <f t="shared" ca="1" si="67"/>
        <v>7.7854583375797954</v>
      </c>
      <c r="J1395" s="3">
        <f ca="1">1-I1395/MAX(I$2:I1395)</f>
        <v>0.27049198041966482</v>
      </c>
      <c r="K1395" s="21">
        <v>156.93</v>
      </c>
      <c r="L1395" s="37">
        <v>5.1736000000000004</v>
      </c>
    </row>
    <row r="1396" spans="1:12" x14ac:dyDescent="0.15">
      <c r="A1396" s="1">
        <v>41176</v>
      </c>
      <c r="B1396" s="16">
        <v>6.2081</v>
      </c>
      <c r="C1396" s="3">
        <f t="shared" si="65"/>
        <v>5.5883115200205946E-3</v>
      </c>
      <c r="D1396" s="3">
        <f>IFERROR(1-B1396/MAX(B$2:B1396),0)</f>
        <v>0.29183016973900355</v>
      </c>
      <c r="E1396" s="3">
        <f ca="1">IFERROR(B1396/AVERAGE(OFFSET(B1396,0,0,-计算结果!B$17,1))-1,B1396/AVERAGE(OFFSET(B1396,0,0,-ROW(),1))-1)</f>
        <v>-0.1196281379575781</v>
      </c>
      <c r="F1396" s="4" t="str">
        <f ca="1">IF(MONTH(A1396)&lt;&gt;MONTH(A1397),IF(OR(AND(E1396&lt;计算结果!B$18,E1396&gt;计算结果!B$19),E1396&lt;计算结果!B$20),"买","卖"),F1395)</f>
        <v>卖</v>
      </c>
      <c r="G1396" s="4" t="str">
        <f t="shared" ca="1" si="66"/>
        <v/>
      </c>
      <c r="H1396" s="3">
        <f ca="1">IF(F1395="买",B1396/B1395-1,计算结果!B$21*(计算结果!B$22*(B1396/B1395-1)+(1-计算结果!B$22)*(K1396/K1395-1-IF(G1396=1,计算结果!B$16,0))))-IF(AND(计算结果!B$21=0,G1396=1),计算结果!B$16,0)</f>
        <v>2.5489071560569343E-4</v>
      </c>
      <c r="I1396" s="2">
        <f t="shared" ca="1" si="67"/>
        <v>7.7874427786267795</v>
      </c>
      <c r="J1396" s="3">
        <f ca="1">1-I1396/MAX(I$2:I1396)</f>
        <v>0.27030603559851385</v>
      </c>
      <c r="K1396" s="21">
        <v>156.97</v>
      </c>
      <c r="L1396" s="37">
        <v>5.2081</v>
      </c>
    </row>
    <row r="1397" spans="1:12" x14ac:dyDescent="0.15">
      <c r="A1397" s="1">
        <v>41177</v>
      </c>
      <c r="B1397" s="16">
        <v>6.1468999999999996</v>
      </c>
      <c r="C1397" s="3">
        <f t="shared" si="65"/>
        <v>-9.8580886261497858E-3</v>
      </c>
      <c r="D1397" s="3">
        <f>IFERROR(1-B1397/MAX(B$2:B1397),0)</f>
        <v>0.29881137068808183</v>
      </c>
      <c r="E1397" s="3">
        <f ca="1">IFERROR(B1397/AVERAGE(OFFSET(B1397,0,0,-计算结果!B$17,1))-1,B1397/AVERAGE(OFFSET(B1397,0,0,-ROW(),1))-1)</f>
        <v>-0.12730760955091802</v>
      </c>
      <c r="F1397" s="4" t="str">
        <f ca="1">IF(MONTH(A1397)&lt;&gt;MONTH(A1398),IF(OR(AND(E1397&lt;计算结果!B$18,E1397&gt;计算结果!B$19),E1397&lt;计算结果!B$20),"买","卖"),F1396)</f>
        <v>卖</v>
      </c>
      <c r="G1397" s="4" t="str">
        <f t="shared" ca="1" si="66"/>
        <v/>
      </c>
      <c r="H1397" s="3">
        <f ca="1">IF(F1396="买",B1397/B1396-1,计算结果!B$21*(计算结果!B$22*(B1397/B1396-1)+(1-计算结果!B$22)*(K1397/K1396-1-IF(G1397=1,计算结果!B$16,0))))-IF(AND(计算结果!B$21=0,G1397=1),计算结果!B$16,0)</f>
        <v>1.9111932216353544E-4</v>
      </c>
      <c r="I1397" s="2">
        <f t="shared" ca="1" si="67"/>
        <v>7.7889311094120179</v>
      </c>
      <c r="J1397" s="3">
        <f ca="1">1-I1397/MAX(I$2:I1397)</f>
        <v>0.27016657698265067</v>
      </c>
      <c r="K1397" s="21">
        <v>157</v>
      </c>
      <c r="L1397" s="37">
        <v>5.1468999999999996</v>
      </c>
    </row>
    <row r="1398" spans="1:12" x14ac:dyDescent="0.15">
      <c r="A1398" s="1">
        <v>41178</v>
      </c>
      <c r="B1398" s="16">
        <v>6.0823999999999998</v>
      </c>
      <c r="C1398" s="3">
        <f t="shared" si="65"/>
        <v>-1.04930940799427E-2</v>
      </c>
      <c r="D1398" s="3">
        <f>IFERROR(1-B1398/MAX(B$2:B1398),0)</f>
        <v>0.30616900894323795</v>
      </c>
      <c r="E1398" s="3">
        <f ca="1">IFERROR(B1398/AVERAGE(OFFSET(B1398,0,0,-计算结果!B$17,1))-1,B1398/AVERAGE(OFFSET(B1398,0,0,-ROW(),1))-1)</f>
        <v>-0.13552044864450907</v>
      </c>
      <c r="F1398" s="4" t="str">
        <f ca="1">IF(MONTH(A1398)&lt;&gt;MONTH(A1399),IF(OR(AND(E1398&lt;计算结果!B$18,E1398&gt;计算结果!B$19),E1398&lt;计算结果!B$20),"买","卖"),F1397)</f>
        <v>卖</v>
      </c>
      <c r="G1398" s="4" t="str">
        <f t="shared" ca="1" si="66"/>
        <v/>
      </c>
      <c r="H1398" s="3">
        <f ca="1">IF(F1397="买",B1398/B1397-1,计算结果!B$21*(计算结果!B$22*(B1398/B1397-1)+(1-计算结果!B$22)*(K1398/K1397-1-IF(G1398=1,计算结果!B$16,0))))-IF(AND(计算结果!B$21=0,G1398=1),计算结果!B$16,0)</f>
        <v>5.0955414012743283E-4</v>
      </c>
      <c r="I1398" s="2">
        <f t="shared" ca="1" si="67"/>
        <v>7.792899991505986</v>
      </c>
      <c r="J1398" s="3">
        <f ca="1">1-I1398/MAX(I$2:I1398)</f>
        <v>0.26979468734034884</v>
      </c>
      <c r="K1398" s="21">
        <v>157.08000000000001</v>
      </c>
      <c r="L1398" s="37">
        <v>5.0823999999999998</v>
      </c>
    </row>
    <row r="1399" spans="1:12" x14ac:dyDescent="0.15">
      <c r="A1399" s="1">
        <v>41179</v>
      </c>
      <c r="B1399" s="16">
        <v>6.2667999999999999</v>
      </c>
      <c r="C1399" s="3">
        <f t="shared" si="65"/>
        <v>3.0316980139418748E-2</v>
      </c>
      <c r="D1399" s="3">
        <f>IFERROR(1-B1399/MAX(B$2:B1399),0)</f>
        <v>0.28513414856725683</v>
      </c>
      <c r="E1399" s="3">
        <f ca="1">IFERROR(B1399/AVERAGE(OFFSET(B1399,0,0,-计算结果!B$17,1))-1,B1399/AVERAGE(OFFSET(B1399,0,0,-ROW(),1))-1)</f>
        <v>-0.10845540920262042</v>
      </c>
      <c r="F1399" s="4" t="str">
        <f ca="1">IF(MONTH(A1399)&lt;&gt;MONTH(A1400),IF(OR(AND(E1399&lt;计算结果!B$18,E1399&gt;计算结果!B$19),E1399&lt;计算结果!B$20),"买","卖"),F1398)</f>
        <v>卖</v>
      </c>
      <c r="G1399" s="4" t="str">
        <f t="shared" ca="1" si="66"/>
        <v/>
      </c>
      <c r="H1399" s="3">
        <f ca="1">IF(F1398="买",B1399/B1398-1,计算结果!B$21*(计算结果!B$22*(B1399/B1398-1)+(1-计算结果!B$22)*(K1399/K1398-1-IF(G1399=1,计算结果!B$16,0))))-IF(AND(计算结果!B$21=0,G1399=1),计算结果!B$16,0)</f>
        <v>3.8197097020620241E-4</v>
      </c>
      <c r="I1399" s="2">
        <f t="shared" ca="1" si="67"/>
        <v>7.7958766530764612</v>
      </c>
      <c r="J1399" s="3">
        <f ca="1">1-I1399/MAX(I$2:I1399)</f>
        <v>0.26951577010862249</v>
      </c>
      <c r="K1399" s="21">
        <v>157.13999999999999</v>
      </c>
      <c r="L1399" s="37">
        <v>5.2667999999999999</v>
      </c>
    </row>
    <row r="1400" spans="1:12" x14ac:dyDescent="0.15">
      <c r="A1400" s="1">
        <v>41180</v>
      </c>
      <c r="B1400" s="16">
        <v>6.4406999999999996</v>
      </c>
      <c r="C1400" s="3">
        <f t="shared" si="65"/>
        <v>2.7749409587030094E-2</v>
      </c>
      <c r="D1400" s="3">
        <f>IFERROR(1-B1400/MAX(B$2:B1400),0)</f>
        <v>0.26529704325606873</v>
      </c>
      <c r="E1400" s="3">
        <f ca="1">IFERROR(B1400/AVERAGE(OFFSET(B1400,0,0,-计算结果!B$17,1))-1,B1400/AVERAGE(OFFSET(B1400,0,0,-ROW(),1))-1)</f>
        <v>-8.2884555688772954E-2</v>
      </c>
      <c r="F1400" s="4" t="str">
        <f ca="1">IF(MONTH(A1400)&lt;&gt;MONTH(A1401),IF(OR(AND(E1400&lt;计算结果!B$18,E1400&gt;计算结果!B$19),E1400&lt;计算结果!B$20),"买","卖"),F1399)</f>
        <v>卖</v>
      </c>
      <c r="G1400" s="4" t="str">
        <f t="shared" ca="1" si="66"/>
        <v/>
      </c>
      <c r="H1400" s="3">
        <f ca="1">IF(F1399="买",B1400/B1399-1,计算结果!B$21*(计算结果!B$22*(B1400/B1399-1)+(1-计算结果!B$22)*(K1400/K1399-1-IF(G1400=1,计算结果!B$16,0))))-IF(AND(计算结果!B$21=0,G1400=1),计算结果!B$16,0)</f>
        <v>5.7273768613974596E-4</v>
      </c>
      <c r="I1400" s="2">
        <f t="shared" ca="1" si="67"/>
        <v>7.8003416454321748</v>
      </c>
      <c r="J1400" s="3">
        <f ca="1">1-I1400/MAX(I$2:I1400)</f>
        <v>0.26909739426103296</v>
      </c>
      <c r="K1400" s="21">
        <v>157.22999999999999</v>
      </c>
      <c r="L1400" s="37">
        <v>5.4406999999999996</v>
      </c>
    </row>
    <row r="1401" spans="1:12" x14ac:dyDescent="0.15">
      <c r="A1401" s="1">
        <v>41190</v>
      </c>
      <c r="B1401" s="16">
        <v>6.4767000000000001</v>
      </c>
      <c r="C1401" s="3">
        <f t="shared" si="65"/>
        <v>5.5894545623924596E-3</v>
      </c>
      <c r="D1401" s="3">
        <f>IFERROR(1-B1401/MAX(B$2:B1401),0)</f>
        <v>0.26119045446249323</v>
      </c>
      <c r="E1401" s="3">
        <f ca="1">IFERROR(B1401/AVERAGE(OFFSET(B1401,0,0,-计算结果!B$17,1))-1,B1401/AVERAGE(OFFSET(B1401,0,0,-ROW(),1))-1)</f>
        <v>-7.6816672054998647E-2</v>
      </c>
      <c r="F1401" s="4" t="str">
        <f ca="1">IF(MONTH(A1401)&lt;&gt;MONTH(A1402),IF(OR(AND(E1401&lt;计算结果!B$18,E1401&gt;计算结果!B$19),E1401&lt;计算结果!B$20),"买","卖"),F1400)</f>
        <v>卖</v>
      </c>
      <c r="G1401" s="4" t="str">
        <f t="shared" ca="1" si="66"/>
        <v/>
      </c>
      <c r="H1401" s="3">
        <f ca="1">IF(F1400="买",B1401/B1400-1,计算结果!B$21*(计算结果!B$22*(B1401/B1400-1)+(1-计算结果!B$22)*(K1401/K1400-1-IF(G1401=1,计算结果!B$16,0))))-IF(AND(计算结果!B$21=0,G1401=1),计算结果!B$16,0)</f>
        <v>1.335622972715278E-3</v>
      </c>
      <c r="I1401" s="2">
        <f t="shared" ca="1" si="67"/>
        <v>7.8107599609288414</v>
      </c>
      <c r="J1401" s="3">
        <f ca="1">1-I1401/MAX(I$2:I1401)</f>
        <v>0.26812118394999063</v>
      </c>
      <c r="K1401" s="21">
        <v>157.44</v>
      </c>
      <c r="L1401" s="37">
        <v>5.4767000000000001</v>
      </c>
    </row>
    <row r="1402" spans="1:12" x14ac:dyDescent="0.15">
      <c r="A1402" s="1">
        <v>41191</v>
      </c>
      <c r="B1402" s="16">
        <v>6.7455999999999996</v>
      </c>
      <c r="C1402" s="3">
        <f t="shared" si="65"/>
        <v>4.1518057035218492E-2</v>
      </c>
      <c r="D1402" s="3">
        <f>IFERROR(1-B1402/MAX(B$2:B1402),0)</f>
        <v>0.2305165176127032</v>
      </c>
      <c r="E1402" s="3">
        <f ca="1">IFERROR(B1402/AVERAGE(OFFSET(B1402,0,0,-计算结果!B$17,1))-1,B1402/AVERAGE(OFFSET(B1402,0,0,-ROW(),1))-1)</f>
        <v>-3.766105782402096E-2</v>
      </c>
      <c r="F1402" s="4" t="str">
        <f ca="1">IF(MONTH(A1402)&lt;&gt;MONTH(A1403),IF(OR(AND(E1402&lt;计算结果!B$18,E1402&gt;计算结果!B$19),E1402&lt;计算结果!B$20),"买","卖"),F1401)</f>
        <v>卖</v>
      </c>
      <c r="G1402" s="4" t="str">
        <f t="shared" ca="1" si="66"/>
        <v/>
      </c>
      <c r="H1402" s="3">
        <f ca="1">IF(F1401="买",B1402/B1401-1,计算结果!B$21*(计算结果!B$22*(B1402/B1401-1)+(1-计算结果!B$22)*(K1402/K1401-1-IF(G1402=1,计算结果!B$16,0))))-IF(AND(计算结果!B$21=0,G1402=1),计算结果!B$16,0)</f>
        <v>6.3516260162543858E-5</v>
      </c>
      <c r="I1402" s="2">
        <f t="shared" ca="1" si="67"/>
        <v>7.811256071190587</v>
      </c>
      <c r="J1402" s="3">
        <f ca="1">1-I1402/MAX(I$2:I1402)</f>
        <v>0.26807469774470294</v>
      </c>
      <c r="K1402" s="21">
        <v>157.44999999999999</v>
      </c>
      <c r="L1402" s="37">
        <v>5.7455999999999996</v>
      </c>
    </row>
    <row r="1403" spans="1:12" x14ac:dyDescent="0.15">
      <c r="A1403" s="1">
        <v>41192</v>
      </c>
      <c r="B1403" s="16">
        <v>6.7956000000000003</v>
      </c>
      <c r="C1403" s="3">
        <f t="shared" si="65"/>
        <v>7.4122390891842027E-3</v>
      </c>
      <c r="D1403" s="3">
        <f>IFERROR(1-B1403/MAX(B$2:B1403),0)</f>
        <v>0.22481292206607051</v>
      </c>
      <c r="E1403" s="3">
        <f ca="1">IFERROR(B1403/AVERAGE(OFFSET(B1403,0,0,-计算结果!B$17,1))-1,B1403/AVERAGE(OFFSET(B1403,0,0,-ROW(),1))-1)</f>
        <v>-2.9638921526976891E-2</v>
      </c>
      <c r="F1403" s="4" t="str">
        <f ca="1">IF(MONTH(A1403)&lt;&gt;MONTH(A1404),IF(OR(AND(E1403&lt;计算结果!B$18,E1403&gt;计算结果!B$19),E1403&lt;计算结果!B$20),"买","卖"),F1402)</f>
        <v>卖</v>
      </c>
      <c r="G1403" s="4" t="str">
        <f t="shared" ca="1" si="66"/>
        <v/>
      </c>
      <c r="H1403" s="3">
        <f ca="1">IF(F1402="买",B1403/B1402-1,计算结果!B$21*(计算结果!B$22*(B1403/B1402-1)+(1-计算结果!B$22)*(K1403/K1402-1-IF(G1403=1,计算结果!B$16,0))))-IF(AND(计算结果!B$21=0,G1403=1),计算结果!B$16,0)</f>
        <v>4.445855827248657E-4</v>
      </c>
      <c r="I1403" s="2">
        <f t="shared" ca="1" si="67"/>
        <v>7.8147288430228103</v>
      </c>
      <c r="J1403" s="3">
        <f ca="1">1-I1403/MAX(I$2:I1403)</f>
        <v>0.26774929430768868</v>
      </c>
      <c r="K1403" s="21">
        <v>157.52000000000001</v>
      </c>
      <c r="L1403" s="37">
        <v>5.7956000000000003</v>
      </c>
    </row>
    <row r="1404" spans="1:12" x14ac:dyDescent="0.15">
      <c r="A1404" s="1">
        <v>41193</v>
      </c>
      <c r="B1404" s="16">
        <v>6.5898000000000003</v>
      </c>
      <c r="C1404" s="3">
        <f t="shared" si="65"/>
        <v>-3.0284301606922082E-2</v>
      </c>
      <c r="D1404" s="3">
        <f>IFERROR(1-B1404/MAX(B$2:B1404),0)</f>
        <v>0.24828892133601022</v>
      </c>
      <c r="E1404" s="3">
        <f ca="1">IFERROR(B1404/AVERAGE(OFFSET(B1404,0,0,-计算结果!B$17,1))-1,B1404/AVERAGE(OFFSET(B1404,0,0,-ROW(),1))-1)</f>
        <v>-5.8010982740424488E-2</v>
      </c>
      <c r="F1404" s="4" t="str">
        <f ca="1">IF(MONTH(A1404)&lt;&gt;MONTH(A1405),IF(OR(AND(E1404&lt;计算结果!B$18,E1404&gt;计算结果!B$19),E1404&lt;计算结果!B$20),"买","卖"),F1403)</f>
        <v>卖</v>
      </c>
      <c r="G1404" s="4" t="str">
        <f t="shared" ca="1" si="66"/>
        <v/>
      </c>
      <c r="H1404" s="3">
        <f ca="1">IF(F1403="买",B1404/B1403-1,计算结果!B$21*(计算结果!B$22*(B1404/B1403-1)+(1-计算结果!B$22)*(K1404/K1403-1-IF(G1404=1,计算结果!B$16,0))))-IF(AND(计算结果!B$21=0,G1404=1),计算结果!B$16,0)</f>
        <v>3.8090401218893177E-4</v>
      </c>
      <c r="I1404" s="2">
        <f t="shared" ca="1" si="67"/>
        <v>7.8177055045932864</v>
      </c>
      <c r="J1404" s="3">
        <f ca="1">1-I1404/MAX(I$2:I1404)</f>
        <v>0.26747037707596222</v>
      </c>
      <c r="K1404" s="21">
        <v>157.58000000000001</v>
      </c>
      <c r="L1404" s="37">
        <v>5.5898000000000003</v>
      </c>
    </row>
    <row r="1405" spans="1:12" x14ac:dyDescent="0.15">
      <c r="A1405" s="1">
        <v>41194</v>
      </c>
      <c r="B1405" s="16">
        <v>6.5537999999999998</v>
      </c>
      <c r="C1405" s="3">
        <f t="shared" si="65"/>
        <v>-5.4629882545753627E-3</v>
      </c>
      <c r="D1405" s="3">
        <f>IFERROR(1-B1405/MAX(B$2:B1405),0)</f>
        <v>0.25239551012958583</v>
      </c>
      <c r="E1405" s="3">
        <f ca="1">IFERROR(B1405/AVERAGE(OFFSET(B1405,0,0,-计算结果!B$17,1))-1,B1405/AVERAGE(OFFSET(B1405,0,0,-ROW(),1))-1)</f>
        <v>-6.211540406305005E-2</v>
      </c>
      <c r="F1405" s="4" t="str">
        <f ca="1">IF(MONTH(A1405)&lt;&gt;MONTH(A1406),IF(OR(AND(E1405&lt;计算结果!B$18,E1405&gt;计算结果!B$19),E1405&lt;计算结果!B$20),"买","卖"),F1404)</f>
        <v>卖</v>
      </c>
      <c r="G1405" s="4" t="str">
        <f t="shared" ca="1" si="66"/>
        <v/>
      </c>
      <c r="H1405" s="3">
        <f ca="1">IF(F1404="买",B1405/B1404-1,计算结果!B$21*(计算结果!B$22*(B1405/B1404-1)+(1-计算结果!B$22)*(K1405/K1404-1-IF(G1405=1,计算结果!B$16,0))))-IF(AND(计算结果!B$21=0,G1405=1),计算结果!B$16,0)</f>
        <v>6.3459829927658973E-4</v>
      </c>
      <c r="I1405" s="2">
        <f t="shared" ca="1" si="67"/>
        <v>7.8226666072107465</v>
      </c>
      <c r="J1405" s="3">
        <f ca="1">1-I1405/MAX(I$2:I1405)</f>
        <v>0.26700551502308489</v>
      </c>
      <c r="K1405" s="21">
        <v>157.68</v>
      </c>
      <c r="L1405" s="37">
        <v>5.5537999999999998</v>
      </c>
    </row>
    <row r="1406" spans="1:12" x14ac:dyDescent="0.15">
      <c r="A1406" s="1">
        <v>41197</v>
      </c>
      <c r="B1406" s="16">
        <v>6.4001000000000001</v>
      </c>
      <c r="C1406" s="3">
        <f t="shared" si="65"/>
        <v>-2.3452043089505326E-2</v>
      </c>
      <c r="D1406" s="3">
        <f>IFERROR(1-B1406/MAX(B$2:B1406),0)</f>
        <v>0.26992836283993438</v>
      </c>
      <c r="E1406" s="3">
        <f ca="1">IFERROR(B1406/AVERAGE(OFFSET(B1406,0,0,-计算结果!B$17,1))-1,B1406/AVERAGE(OFFSET(B1406,0,0,-ROW(),1))-1)</f>
        <v>-8.3080277879641229E-2</v>
      </c>
      <c r="F1406" s="4" t="str">
        <f ca="1">IF(MONTH(A1406)&lt;&gt;MONTH(A1407),IF(OR(AND(E1406&lt;计算结果!B$18,E1406&gt;计算结果!B$19),E1406&lt;计算结果!B$20),"买","卖"),F1405)</f>
        <v>卖</v>
      </c>
      <c r="G1406" s="4" t="str">
        <f t="shared" ca="1" si="66"/>
        <v/>
      </c>
      <c r="H1406" s="3">
        <f ca="1">IF(F1405="买",B1406/B1405-1,计算结果!B$21*(计算结果!B$22*(B1406/B1405-1)+(1-计算结果!B$22)*(K1406/K1405-1-IF(G1406=1,计算结果!B$16,0))))-IF(AND(计算结果!B$21=0,G1406=1),计算结果!B$16,0)</f>
        <v>4.4393708777268337E-4</v>
      </c>
      <c r="I1406" s="2">
        <f t="shared" ca="1" si="67"/>
        <v>7.8261393790429681</v>
      </c>
      <c r="J1406" s="3">
        <f ca="1">1-I1406/MAX(I$2:I1406)</f>
        <v>0.26668011158607086</v>
      </c>
      <c r="K1406" s="21">
        <v>157.75</v>
      </c>
      <c r="L1406" s="37">
        <v>5.4001000000000001</v>
      </c>
    </row>
    <row r="1407" spans="1:12" x14ac:dyDescent="0.15">
      <c r="A1407" s="1">
        <v>41198</v>
      </c>
      <c r="B1407" s="16">
        <v>6.4092000000000002</v>
      </c>
      <c r="C1407" s="3">
        <f t="shared" si="65"/>
        <v>1.421852783550337E-3</v>
      </c>
      <c r="D1407" s="3">
        <f>IFERROR(1-B1407/MAX(B$2:B1407),0)</f>
        <v>0.26889030845044726</v>
      </c>
      <c r="E1407" s="3">
        <f ca="1">IFERROR(B1407/AVERAGE(OFFSET(B1407,0,0,-计算结果!B$17,1))-1,B1407/AVERAGE(OFFSET(B1407,0,0,-ROW(),1))-1)</f>
        <v>-8.0702527196289786E-2</v>
      </c>
      <c r="F1407" s="4" t="str">
        <f ca="1">IF(MONTH(A1407)&lt;&gt;MONTH(A1408),IF(OR(AND(E1407&lt;计算结果!B$18,E1407&gt;计算结果!B$19),E1407&lt;计算结果!B$20),"买","卖"),F1406)</f>
        <v>卖</v>
      </c>
      <c r="G1407" s="4" t="str">
        <f t="shared" ca="1" si="66"/>
        <v/>
      </c>
      <c r="H1407" s="3">
        <f ca="1">IF(F1406="买",B1407/B1406-1,计算结果!B$21*(计算结果!B$22*(B1407/B1406-1)+(1-计算结果!B$22)*(K1407/K1406-1-IF(G1407=1,计算结果!B$16,0))))-IF(AND(计算结果!B$21=0,G1407=1),计算结果!B$16,0)</f>
        <v>3.1695721077662498E-4</v>
      </c>
      <c r="I1407" s="2">
        <f t="shared" ca="1" si="67"/>
        <v>7.8286199303516986</v>
      </c>
      <c r="J1407" s="3">
        <f ca="1">1-I1407/MAX(I$2:I1407)</f>
        <v>0.26644768055963219</v>
      </c>
      <c r="K1407" s="21">
        <v>157.80000000000001</v>
      </c>
      <c r="L1407" s="37">
        <v>5.4092000000000002</v>
      </c>
    </row>
    <row r="1408" spans="1:12" x14ac:dyDescent="0.15">
      <c r="A1408" s="1">
        <v>41199</v>
      </c>
      <c r="B1408" s="16">
        <v>6.4562999999999997</v>
      </c>
      <c r="C1408" s="3">
        <f t="shared" si="65"/>
        <v>7.3488110840664866E-3</v>
      </c>
      <c r="D1408" s="3">
        <f>IFERROR(1-B1408/MAX(B$2:B1408),0)</f>
        <v>0.26351752144551932</v>
      </c>
      <c r="E1408" s="3">
        <f ca="1">IFERROR(B1408/AVERAGE(OFFSET(B1408,0,0,-计算结果!B$17,1))-1,B1408/AVERAGE(OFFSET(B1408,0,0,-ROW(),1))-1)</f>
        <v>-7.2887084444823058E-2</v>
      </c>
      <c r="F1408" s="4" t="str">
        <f ca="1">IF(MONTH(A1408)&lt;&gt;MONTH(A1409),IF(OR(AND(E1408&lt;计算结果!B$18,E1408&gt;计算结果!B$19),E1408&lt;计算结果!B$20),"买","卖"),F1407)</f>
        <v>卖</v>
      </c>
      <c r="G1408" s="4" t="str">
        <f t="shared" ca="1" si="66"/>
        <v/>
      </c>
      <c r="H1408" s="3">
        <f ca="1">IF(F1407="买",B1408/B1407-1,计算结果!B$21*(计算结果!B$22*(B1408/B1407-1)+(1-计算结果!B$22)*(K1408/K1407-1-IF(G1408=1,计算结果!B$16,0))))-IF(AND(计算结果!B$21=0,G1408=1),计算结果!B$16,0)</f>
        <v>1.9011406844104961E-4</v>
      </c>
      <c r="I1408" s="2">
        <f t="shared" ca="1" si="67"/>
        <v>7.8301082611369361</v>
      </c>
      <c r="J1408" s="3">
        <f ca="1">1-I1408/MAX(I$2:I1408)</f>
        <v>0.26630822194376902</v>
      </c>
      <c r="K1408" s="21">
        <v>157.83000000000001</v>
      </c>
      <c r="L1408" s="37">
        <v>5.4562999999999997</v>
      </c>
    </row>
    <row r="1409" spans="1:12" x14ac:dyDescent="0.15">
      <c r="A1409" s="1">
        <v>41200</v>
      </c>
      <c r="B1409" s="16">
        <v>6.5773999999999999</v>
      </c>
      <c r="C1409" s="3">
        <f t="shared" si="65"/>
        <v>1.8756873131669849E-2</v>
      </c>
      <c r="D1409" s="3">
        <f>IFERROR(1-B1409/MAX(B$2:B1409),0)</f>
        <v>0.24970341303157517</v>
      </c>
      <c r="E1409" s="3">
        <f ca="1">IFERROR(B1409/AVERAGE(OFFSET(B1409,0,0,-计算结果!B$17,1))-1,B1409/AVERAGE(OFFSET(B1409,0,0,-ROW(),1))-1)</f>
        <v>-5.4536971218367092E-2</v>
      </c>
      <c r="F1409" s="4" t="str">
        <f ca="1">IF(MONTH(A1409)&lt;&gt;MONTH(A1410),IF(OR(AND(E1409&lt;计算结果!B$18,E1409&gt;计算结果!B$19),E1409&lt;计算结果!B$20),"买","卖"),F1408)</f>
        <v>卖</v>
      </c>
      <c r="G1409" s="4" t="str">
        <f t="shared" ca="1" si="66"/>
        <v/>
      </c>
      <c r="H1409" s="3">
        <f ca="1">IF(F1408="买",B1409/B1408-1,计算结果!B$21*(计算结果!B$22*(B1409/B1408-1)+(1-计算结果!B$22)*(K1409/K1408-1-IF(G1409=1,计算结果!B$16,0))))-IF(AND(计算结果!B$21=0,G1409=1),计算结果!B$16,0)</f>
        <v>3.1679655325334011E-4</v>
      </c>
      <c r="I1409" s="2">
        <f t="shared" ca="1" si="67"/>
        <v>7.8325888124456648</v>
      </c>
      <c r="J1409" s="3">
        <f ca="1">1-I1409/MAX(I$2:I1409)</f>
        <v>0.26607579091733047</v>
      </c>
      <c r="K1409" s="21">
        <v>157.88</v>
      </c>
      <c r="L1409" s="37">
        <v>5.5773999999999999</v>
      </c>
    </row>
    <row r="1410" spans="1:12" x14ac:dyDescent="0.15">
      <c r="A1410" s="1">
        <v>41201</v>
      </c>
      <c r="B1410" s="16">
        <v>6.5944000000000003</v>
      </c>
      <c r="C1410" s="3">
        <f t="shared" si="65"/>
        <v>2.5846078997779909E-3</v>
      </c>
      <c r="D1410" s="3">
        <f>IFERROR(1-B1410/MAX(B$2:B1410),0)</f>
        <v>0.24776419054572008</v>
      </c>
      <c r="E1410" s="3">
        <f ca="1">IFERROR(B1410/AVERAGE(OFFSET(B1410,0,0,-计算结果!B$17,1))-1,B1410/AVERAGE(OFFSET(B1410,0,0,-ROW(),1))-1)</f>
        <v>-5.1217090719444136E-2</v>
      </c>
      <c r="F1410" s="4" t="str">
        <f ca="1">IF(MONTH(A1410)&lt;&gt;MONTH(A1411),IF(OR(AND(E1410&lt;计算结果!B$18,E1410&gt;计算结果!B$19),E1410&lt;计算结果!B$20),"买","卖"),F1409)</f>
        <v>卖</v>
      </c>
      <c r="G1410" s="4" t="str">
        <f t="shared" ca="1" si="66"/>
        <v/>
      </c>
      <c r="H1410" s="3">
        <f ca="1">IF(F1409="买",B1410/B1409-1,计算结果!B$21*(计算结果!B$22*(B1410/B1409-1)+(1-计算结果!B$22)*(K1410/K1409-1-IF(G1410=1,计算结果!B$16,0))))-IF(AND(计算结果!B$21=0,G1410=1),计算结果!B$16,0)</f>
        <v>2.5335697998474238E-4</v>
      </c>
      <c r="I1410" s="2">
        <f t="shared" ca="1" si="67"/>
        <v>7.834573253492648</v>
      </c>
      <c r="J1410" s="3">
        <f ca="1">1-I1410/MAX(I$2:I1410)</f>
        <v>0.26588984609617961</v>
      </c>
      <c r="K1410" s="21">
        <v>157.91999999999999</v>
      </c>
      <c r="L1410" s="37">
        <v>5.5944000000000003</v>
      </c>
    </row>
    <row r="1411" spans="1:12" x14ac:dyDescent="0.15">
      <c r="A1411" s="1">
        <v>41204</v>
      </c>
      <c r="B1411" s="16">
        <v>6.6294000000000004</v>
      </c>
      <c r="C1411" s="3">
        <f t="shared" si="65"/>
        <v>5.3075336649277549E-3</v>
      </c>
      <c r="D1411" s="3">
        <f>IFERROR(1-B1411/MAX(B$2:B1411),0)</f>
        <v>0.24377167366307728</v>
      </c>
      <c r="E1411" s="3">
        <f ca="1">IFERROR(B1411/AVERAGE(OFFSET(B1411,0,0,-计算结果!B$17,1))-1,B1411/AVERAGE(OFFSET(B1411,0,0,-ROW(),1))-1)</f>
        <v>-4.5384372230218517E-2</v>
      </c>
      <c r="F1411" s="4" t="str">
        <f ca="1">IF(MONTH(A1411)&lt;&gt;MONTH(A1412),IF(OR(AND(E1411&lt;计算结果!B$18,E1411&gt;计算结果!B$19),E1411&lt;计算结果!B$20),"买","卖"),F1410)</f>
        <v>卖</v>
      </c>
      <c r="G1411" s="4" t="str">
        <f t="shared" ca="1" si="66"/>
        <v/>
      </c>
      <c r="H1411" s="3">
        <f ca="1">IF(F1410="买",B1411/B1410-1,计算结果!B$21*(计算结果!B$22*(B1411/B1410-1)+(1-计算结果!B$22)*(K1411/K1410-1-IF(G1411=1,计算结果!B$16,0))))-IF(AND(计算结果!B$21=0,G1411=1),计算结果!B$16,0)</f>
        <v>5.0658561296867965E-4</v>
      </c>
      <c r="I1411" s="2">
        <f t="shared" ca="1" si="67"/>
        <v>7.8385421355866169</v>
      </c>
      <c r="J1411" s="3">
        <f ca="1">1-I1411/MAX(I$2:I1411)</f>
        <v>0.26551795645387777</v>
      </c>
      <c r="K1411" s="21">
        <v>158</v>
      </c>
      <c r="L1411" s="37">
        <v>5.6294000000000004</v>
      </c>
    </row>
    <row r="1412" spans="1:12" x14ac:dyDescent="0.15">
      <c r="A1412" s="1">
        <v>41205</v>
      </c>
      <c r="B1412" s="16">
        <v>6.5265000000000004</v>
      </c>
      <c r="C1412" s="3">
        <f t="shared" ref="C1412:C1475" si="68">IFERROR(B1412/B1411-1,0)</f>
        <v>-1.5521766675717252E-2</v>
      </c>
      <c r="D1412" s="3">
        <f>IFERROR(1-B1412/MAX(B$2:B1412),0)</f>
        <v>0.25550967329804708</v>
      </c>
      <c r="E1412" s="3">
        <f ca="1">IFERROR(B1412/AVERAGE(OFFSET(B1412,0,0,-计算结果!B$17,1))-1,B1412/AVERAGE(OFFSET(B1412,0,0,-ROW(),1))-1)</f>
        <v>-5.9277042725404794E-2</v>
      </c>
      <c r="F1412" s="4" t="str">
        <f ca="1">IF(MONTH(A1412)&lt;&gt;MONTH(A1413),IF(OR(AND(E1412&lt;计算结果!B$18,E1412&gt;计算结果!B$19),E1412&lt;计算结果!B$20),"买","卖"),F1411)</f>
        <v>卖</v>
      </c>
      <c r="G1412" s="4" t="str">
        <f t="shared" ca="1" si="66"/>
        <v/>
      </c>
      <c r="H1412" s="3">
        <f ca="1">IF(F1411="买",B1412/B1411-1,计算结果!B$21*(计算结果!B$22*(B1412/B1411-1)+(1-计算结果!B$22)*(K1412/K1411-1-IF(G1412=1,计算结果!B$16,0))))-IF(AND(计算结果!B$21=0,G1412=1),计算结果!B$16,0)</f>
        <v>2.5316455696189344E-4</v>
      </c>
      <c r="I1412" s="2">
        <f t="shared" ca="1" si="67"/>
        <v>7.8405265766336001</v>
      </c>
      <c r="J1412" s="3">
        <f ca="1">1-I1412/MAX(I$2:I1412)</f>
        <v>0.26533201163272691</v>
      </c>
      <c r="K1412" s="21">
        <v>158.04</v>
      </c>
      <c r="L1412" s="37">
        <v>5.5265000000000004</v>
      </c>
    </row>
    <row r="1413" spans="1:12" x14ac:dyDescent="0.15">
      <c r="A1413" s="1">
        <v>41206</v>
      </c>
      <c r="B1413" s="16">
        <v>6.4497999999999998</v>
      </c>
      <c r="C1413" s="3">
        <f t="shared" si="68"/>
        <v>-1.1752087642687647E-2</v>
      </c>
      <c r="D1413" s="3">
        <f>IFERROR(1-B1413/MAX(B$2:B1413),0)</f>
        <v>0.26425898886658161</v>
      </c>
      <c r="E1413" s="3">
        <f ca="1">IFERROR(B1413/AVERAGE(OFFSET(B1413,0,0,-计算结果!B$17,1))-1,B1413/AVERAGE(OFFSET(B1413,0,0,-ROW(),1))-1)</f>
        <v>-6.94103036547149E-2</v>
      </c>
      <c r="F1413" s="4" t="str">
        <f ca="1">IF(MONTH(A1413)&lt;&gt;MONTH(A1414),IF(OR(AND(E1413&lt;计算结果!B$18,E1413&gt;计算结果!B$19),E1413&lt;计算结果!B$20),"买","卖"),F1412)</f>
        <v>卖</v>
      </c>
      <c r="G1413" s="4" t="str">
        <f t="shared" ca="1" si="66"/>
        <v/>
      </c>
      <c r="H1413" s="3">
        <f ca="1">IF(F1412="买",B1413/B1412-1,计算结果!B$21*(计算结果!B$22*(B1413/B1412-1)+(1-计算结果!B$22)*(K1413/K1412-1-IF(G1413=1,计算结果!B$16,0))))-IF(AND(计算结果!B$21=0,G1413=1),计算结果!B$16,0)</f>
        <v>6.3275120222749948E-5</v>
      </c>
      <c r="I1413" s="2">
        <f t="shared" ca="1" si="67"/>
        <v>7.8410226868953465</v>
      </c>
      <c r="J1413" s="3">
        <f ca="1">1-I1413/MAX(I$2:I1413)</f>
        <v>0.26528552542743911</v>
      </c>
      <c r="K1413" s="21">
        <v>158.05000000000001</v>
      </c>
      <c r="L1413" s="37">
        <v>5.4497999999999998</v>
      </c>
    </row>
    <row r="1414" spans="1:12" x14ac:dyDescent="0.15">
      <c r="A1414" s="1">
        <v>41207</v>
      </c>
      <c r="B1414" s="16">
        <v>6.3659999999999997</v>
      </c>
      <c r="C1414" s="3">
        <f t="shared" si="68"/>
        <v>-1.2992650934912753E-2</v>
      </c>
      <c r="D1414" s="3">
        <f>IFERROR(1-B1414/MAX(B$2:B1414),0)</f>
        <v>0.27381821500273784</v>
      </c>
      <c r="E1414" s="3">
        <f ca="1">IFERROR(B1414/AVERAGE(OFFSET(B1414,0,0,-计算结果!B$17,1))-1,B1414/AVERAGE(OFFSET(B1414,0,0,-ROW(),1))-1)</f>
        <v>-8.0587287560792253E-2</v>
      </c>
      <c r="F1414" s="4" t="str">
        <f ca="1">IF(MONTH(A1414)&lt;&gt;MONTH(A1415),IF(OR(AND(E1414&lt;计算结果!B$18,E1414&gt;计算结果!B$19),E1414&lt;计算结果!B$20),"买","卖"),F1413)</f>
        <v>卖</v>
      </c>
      <c r="G1414" s="4" t="str">
        <f t="shared" ca="1" si="66"/>
        <v/>
      </c>
      <c r="H1414" s="3">
        <f ca="1">IF(F1413="买",B1414/B1413-1,计算结果!B$21*(计算结果!B$22*(B1414/B1413-1)+(1-计算结果!B$22)*(K1414/K1413-1-IF(G1414=1,计算结果!B$16,0))))-IF(AND(计算结果!B$21=0,G1414=1),计算结果!B$16,0)</f>
        <v>0</v>
      </c>
      <c r="I1414" s="2">
        <f t="shared" ca="1" si="67"/>
        <v>7.8410226868953465</v>
      </c>
      <c r="J1414" s="3">
        <f ca="1">1-I1414/MAX(I$2:I1414)</f>
        <v>0.26528552542743911</v>
      </c>
      <c r="K1414" s="21">
        <v>158.05000000000001</v>
      </c>
      <c r="L1414" s="37">
        <v>5.3659999999999997</v>
      </c>
    </row>
    <row r="1415" spans="1:12" x14ac:dyDescent="0.15">
      <c r="A1415" s="1">
        <v>41208</v>
      </c>
      <c r="B1415" s="16">
        <v>6.1946000000000003</v>
      </c>
      <c r="C1415" s="3">
        <f t="shared" si="68"/>
        <v>-2.6924285265472747E-2</v>
      </c>
      <c r="D1415" s="3">
        <f>IFERROR(1-B1415/MAX(B$2:B1415),0)</f>
        <v>0.29337014053659427</v>
      </c>
      <c r="E1415" s="3">
        <f ca="1">IFERROR(B1415/AVERAGE(OFFSET(B1415,0,0,-计算结果!B$17,1))-1,B1415/AVERAGE(OFFSET(B1415,0,0,-ROW(),1))-1)</f>
        <v>-0.10443335320218738</v>
      </c>
      <c r="F1415" s="4" t="str">
        <f ca="1">IF(MONTH(A1415)&lt;&gt;MONTH(A1416),IF(OR(AND(E1415&lt;计算结果!B$18,E1415&gt;计算结果!B$19),E1415&lt;计算结果!B$20),"买","卖"),F1414)</f>
        <v>卖</v>
      </c>
      <c r="G1415" s="4" t="str">
        <f t="shared" ca="1" si="66"/>
        <v/>
      </c>
      <c r="H1415" s="3">
        <f ca="1">IF(F1414="买",B1415/B1414-1,计算结果!B$21*(计算结果!B$22*(B1415/B1414-1)+(1-计算结果!B$22)*(K1415/K1414-1-IF(G1415=1,计算结果!B$16,0))))-IF(AND(计算结果!B$21=0,G1415=1),计算结果!B$16,0)</f>
        <v>2.5308446694083386E-4</v>
      </c>
      <c r="I1415" s="2">
        <f t="shared" ca="1" si="67"/>
        <v>7.8430071279423306</v>
      </c>
      <c r="J1415" s="3">
        <f ca="1">1-I1415/MAX(I$2:I1415)</f>
        <v>0.26509958060628813</v>
      </c>
      <c r="K1415" s="21">
        <v>158.09</v>
      </c>
      <c r="L1415" s="37">
        <v>5.1946000000000003</v>
      </c>
    </row>
    <row r="1416" spans="1:12" x14ac:dyDescent="0.15">
      <c r="A1416" s="1">
        <v>41211</v>
      </c>
      <c r="B1416" s="16">
        <v>6.1508000000000003</v>
      </c>
      <c r="C1416" s="3">
        <f t="shared" si="68"/>
        <v>-7.070674458399262E-3</v>
      </c>
      <c r="D1416" s="3">
        <f>IFERROR(1-B1416/MAX(B$2:B1416),0)</f>
        <v>0.29836649023544448</v>
      </c>
      <c r="E1416" s="3">
        <f ca="1">IFERROR(B1416/AVERAGE(OFFSET(B1416,0,0,-计算结果!B$17,1))-1,B1416/AVERAGE(OFFSET(B1416,0,0,-ROW(),1))-1)</f>
        <v>-0.10977990649964819</v>
      </c>
      <c r="F1416" s="4" t="str">
        <f ca="1">IF(MONTH(A1416)&lt;&gt;MONTH(A1417),IF(OR(AND(E1416&lt;计算结果!B$18,E1416&gt;计算结果!B$19),E1416&lt;计算结果!B$20),"买","卖"),F1415)</f>
        <v>卖</v>
      </c>
      <c r="G1416" s="4" t="str">
        <f t="shared" ca="1" si="66"/>
        <v/>
      </c>
      <c r="H1416" s="3">
        <f ca="1">IF(F1415="买",B1416/B1415-1,计算结果!B$21*(计算结果!B$22*(B1416/B1415-1)+(1-计算结果!B$22)*(K1416/K1415-1-IF(G1416=1,计算结果!B$16,0))))-IF(AND(计算结果!B$21=0,G1416=1),计算结果!B$16,0)</f>
        <v>6.3255107849879977E-5</v>
      </c>
      <c r="I1416" s="2">
        <f t="shared" ca="1" si="67"/>
        <v>7.8435032382040761</v>
      </c>
      <c r="J1416" s="3">
        <f ca="1">1-I1416/MAX(I$2:I1416)</f>
        <v>0.26505309440100044</v>
      </c>
      <c r="K1416" s="21">
        <v>158.1</v>
      </c>
      <c r="L1416" s="37">
        <v>5.1508000000000003</v>
      </c>
    </row>
    <row r="1417" spans="1:12" x14ac:dyDescent="0.15">
      <c r="A1417" s="1">
        <v>41212</v>
      </c>
      <c r="B1417" s="16">
        <v>6.1490999999999998</v>
      </c>
      <c r="C1417" s="3">
        <f t="shared" si="68"/>
        <v>-2.76386811471796E-4</v>
      </c>
      <c r="D1417" s="3">
        <f>IFERROR(1-B1417/MAX(B$2:B1417),0)</f>
        <v>0.29856041248402998</v>
      </c>
      <c r="E1417" s="3">
        <f ca="1">IFERROR(B1417/AVERAGE(OFFSET(B1417,0,0,-计算结果!B$17,1))-1,B1417/AVERAGE(OFFSET(B1417,0,0,-ROW(),1))-1)</f>
        <v>-0.10901002401758608</v>
      </c>
      <c r="F1417" s="4" t="str">
        <f ca="1">IF(MONTH(A1417)&lt;&gt;MONTH(A1418),IF(OR(AND(E1417&lt;计算结果!B$18,E1417&gt;计算结果!B$19),E1417&lt;计算结果!B$20),"买","卖"),F1416)</f>
        <v>卖</v>
      </c>
      <c r="G1417" s="4" t="str">
        <f t="shared" ca="1" si="66"/>
        <v/>
      </c>
      <c r="H1417" s="3">
        <f ca="1">IF(F1416="买",B1417/B1416-1,计算结果!B$21*(计算结果!B$22*(B1417/B1416-1)+(1-计算结果!B$22)*(K1417/K1416-1-IF(G1417=1,计算结果!B$16,0))))-IF(AND(计算结果!B$21=0,G1417=1),计算结果!B$16,0)</f>
        <v>6.325110689453517E-5</v>
      </c>
      <c r="I1417" s="2">
        <f t="shared" ca="1" si="67"/>
        <v>7.8439993484658235</v>
      </c>
      <c r="J1417" s="3">
        <f ca="1">1-I1417/MAX(I$2:I1417)</f>
        <v>0.26500660819571265</v>
      </c>
      <c r="K1417" s="21">
        <v>158.11000000000001</v>
      </c>
      <c r="L1417" s="37">
        <v>5.1490999999999998</v>
      </c>
    </row>
    <row r="1418" spans="1:12" x14ac:dyDescent="0.15">
      <c r="A1418" s="1">
        <v>41213</v>
      </c>
      <c r="B1418" s="16">
        <v>6.1723999999999997</v>
      </c>
      <c r="C1418" s="3">
        <f t="shared" si="68"/>
        <v>3.7891723992129478E-3</v>
      </c>
      <c r="D1418" s="3">
        <f>IFERROR(1-B1418/MAX(B$2:B1418),0)</f>
        <v>0.29590253695929924</v>
      </c>
      <c r="E1418" s="3">
        <f ca="1">IFERROR(B1418/AVERAGE(OFFSET(B1418,0,0,-计算结果!B$17,1))-1,B1418/AVERAGE(OFFSET(B1418,0,0,-ROW(),1))-1)</f>
        <v>-0.10465201676361202</v>
      </c>
      <c r="F1418" s="4" t="str">
        <f ca="1">IF(MONTH(A1418)&lt;&gt;MONTH(A1419),IF(OR(AND(E1418&lt;计算结果!B$18,E1418&gt;计算结果!B$19),E1418&lt;计算结果!B$20),"买","卖"),F1417)</f>
        <v>卖</v>
      </c>
      <c r="G1418" s="4" t="str">
        <f t="shared" ca="1" si="66"/>
        <v/>
      </c>
      <c r="H1418" s="3">
        <f ca="1">IF(F1417="买",B1418/B1417-1,计算结果!B$21*(计算结果!B$22*(B1418/B1417-1)+(1-计算结果!B$22)*(K1418/K1417-1-IF(G1418=1,计算结果!B$16,0))))-IF(AND(计算结果!B$21=0,G1418=1),计算结果!B$16,0)</f>
        <v>3.7948263866915966E-4</v>
      </c>
      <c r="I1418" s="2">
        <f t="shared" ca="1" si="67"/>
        <v>7.8469760100362986</v>
      </c>
      <c r="J1418" s="3">
        <f ca="1">1-I1418/MAX(I$2:I1418)</f>
        <v>0.2647276909639863</v>
      </c>
      <c r="K1418" s="21">
        <v>158.16999999999999</v>
      </c>
      <c r="L1418" s="37">
        <v>5.1723999999999997</v>
      </c>
    </row>
    <row r="1419" spans="1:12" x14ac:dyDescent="0.15">
      <c r="A1419" s="1">
        <v>41214</v>
      </c>
      <c r="B1419" s="16">
        <v>6.2803000000000004</v>
      </c>
      <c r="C1419" s="3">
        <f t="shared" si="68"/>
        <v>1.7481044650379252E-2</v>
      </c>
      <c r="D1419" s="3">
        <f>IFERROR(1-B1419/MAX(B$2:B1419),0)</f>
        <v>0.283594177769666</v>
      </c>
      <c r="E1419" s="3">
        <f ca="1">IFERROR(B1419/AVERAGE(OFFSET(B1419,0,0,-计算结果!B$17,1))-1,B1419/AVERAGE(OFFSET(B1419,0,0,-ROW(),1))-1)</f>
        <v>-8.8137202660537373E-2</v>
      </c>
      <c r="F1419" s="4" t="str">
        <f ca="1">IF(MONTH(A1419)&lt;&gt;MONTH(A1420),IF(OR(AND(E1419&lt;计算结果!B$18,E1419&gt;计算结果!B$19),E1419&lt;计算结果!B$20),"买","卖"),F1418)</f>
        <v>卖</v>
      </c>
      <c r="G1419" s="4" t="str">
        <f t="shared" ca="1" si="66"/>
        <v/>
      </c>
      <c r="H1419" s="3">
        <f ca="1">IF(F1418="买",B1419/B1418-1,计算结果!B$21*(计算结果!B$22*(B1419/B1418-1)+(1-计算结果!B$22)*(K1419/K1418-1-IF(G1419=1,计算结果!B$16,0))))-IF(AND(计算结果!B$21=0,G1419=1),计算结果!B$16,0)</f>
        <v>2.5289245748250089E-4</v>
      </c>
      <c r="I1419" s="2">
        <f t="shared" ca="1" si="67"/>
        <v>7.8489604510832827</v>
      </c>
      <c r="J1419" s="3">
        <f ca="1">1-I1419/MAX(I$2:I1419)</f>
        <v>0.26454174614283543</v>
      </c>
      <c r="K1419" s="21">
        <v>158.21</v>
      </c>
      <c r="L1419" s="37">
        <v>5.2803000000000004</v>
      </c>
    </row>
    <row r="1420" spans="1:12" x14ac:dyDescent="0.15">
      <c r="A1420" s="1">
        <v>41215</v>
      </c>
      <c r="B1420" s="16">
        <v>6.3949999999999996</v>
      </c>
      <c r="C1420" s="3">
        <f t="shared" si="68"/>
        <v>1.826345875197033E-2</v>
      </c>
      <c r="D1420" s="3">
        <f>IFERROR(1-B1420/MAX(B$2:B1420),0)</f>
        <v>0.27051012958569098</v>
      </c>
      <c r="E1420" s="3">
        <f ca="1">IFERROR(B1420/AVERAGE(OFFSET(B1420,0,0,-计算结果!B$17,1))-1,B1420/AVERAGE(OFFSET(B1420,0,0,-ROW(),1))-1)</f>
        <v>-7.0655930737291484E-2</v>
      </c>
      <c r="F1420" s="4" t="str">
        <f ca="1">IF(MONTH(A1420)&lt;&gt;MONTH(A1421),IF(OR(AND(E1420&lt;计算结果!B$18,E1420&gt;计算结果!B$19),E1420&lt;计算结果!B$20),"买","卖"),F1419)</f>
        <v>卖</v>
      </c>
      <c r="G1420" s="4" t="str">
        <f t="shared" ca="1" si="66"/>
        <v/>
      </c>
      <c r="H1420" s="3">
        <f ca="1">IF(F1419="买",B1420/B1419-1,计算结果!B$21*(计算结果!B$22*(B1420/B1419-1)+(1-计算结果!B$22)*(K1420/K1419-1-IF(G1420=1,计算结果!B$16,0))))-IF(AND(计算结果!B$21=0,G1420=1),计算结果!B$16,0)</f>
        <v>6.3207129764153436E-5</v>
      </c>
      <c r="I1420" s="2">
        <f t="shared" ca="1" si="67"/>
        <v>7.8494565613450282</v>
      </c>
      <c r="J1420" s="3">
        <f ca="1">1-I1420/MAX(I$2:I1420)</f>
        <v>0.26449525993754774</v>
      </c>
      <c r="K1420" s="21">
        <v>158.22</v>
      </c>
      <c r="L1420" s="37">
        <v>5.3949999999999996</v>
      </c>
    </row>
    <row r="1421" spans="1:12" x14ac:dyDescent="0.15">
      <c r="A1421" s="1">
        <v>41218</v>
      </c>
      <c r="B1421" s="16">
        <v>6.3983999999999996</v>
      </c>
      <c r="C1421" s="3">
        <f t="shared" si="68"/>
        <v>5.3166536356519245E-4</v>
      </c>
      <c r="D1421" s="3">
        <f>IFERROR(1-B1421/MAX(B$2:B1421),0)</f>
        <v>0.27012228508851988</v>
      </c>
      <c r="E1421" s="3">
        <f ca="1">IFERROR(B1421/AVERAGE(OFFSET(B1421,0,0,-计算结果!B$17,1))-1,B1421/AVERAGE(OFFSET(B1421,0,0,-ROW(),1))-1)</f>
        <v>-6.9229217972656798E-2</v>
      </c>
      <c r="F1421" s="4" t="str">
        <f ca="1">IF(MONTH(A1421)&lt;&gt;MONTH(A1422),IF(OR(AND(E1421&lt;计算结果!B$18,E1421&gt;计算结果!B$19),E1421&lt;计算结果!B$20),"买","卖"),F1420)</f>
        <v>卖</v>
      </c>
      <c r="G1421" s="4" t="str">
        <f t="shared" ca="1" si="66"/>
        <v/>
      </c>
      <c r="H1421" s="3">
        <f ca="1">IF(F1420="买",B1421/B1420-1,计算结果!B$21*(计算结果!B$22*(B1421/B1420-1)+(1-计算结果!B$22)*(K1421/K1420-1-IF(G1421=1,计算结果!B$16,0))))-IF(AND(计算结果!B$21=0,G1421=1),计算结果!B$16,0)</f>
        <v>3.1601567437755662E-4</v>
      </c>
      <c r="I1421" s="2">
        <f t="shared" ca="1" si="67"/>
        <v>7.8519371126537587</v>
      </c>
      <c r="J1421" s="3">
        <f ca="1">1-I1421/MAX(I$2:I1421)</f>
        <v>0.26426282891110897</v>
      </c>
      <c r="K1421" s="21">
        <v>158.27000000000001</v>
      </c>
      <c r="L1421" s="37">
        <v>5.3983999999999996</v>
      </c>
    </row>
    <row r="1422" spans="1:12" x14ac:dyDescent="0.15">
      <c r="A1422" s="1">
        <v>41219</v>
      </c>
      <c r="B1422" s="16">
        <v>6.3887999999999998</v>
      </c>
      <c r="C1422" s="3">
        <f t="shared" si="68"/>
        <v>-1.5003750937734317E-3</v>
      </c>
      <c r="D1422" s="3">
        <f>IFERROR(1-B1422/MAX(B$2:B1422),0)</f>
        <v>0.27121737543347335</v>
      </c>
      <c r="E1422" s="3">
        <f ca="1">IFERROR(B1422/AVERAGE(OFFSET(B1422,0,0,-计算结果!B$17,1))-1,B1422/AVERAGE(OFFSET(B1422,0,0,-ROW(),1))-1)</f>
        <v>-6.981885804844612E-2</v>
      </c>
      <c r="F1422" s="4" t="str">
        <f ca="1">IF(MONTH(A1422)&lt;&gt;MONTH(A1423),IF(OR(AND(E1422&lt;计算结果!B$18,E1422&gt;计算结果!B$19),E1422&lt;计算结果!B$20),"买","卖"),F1421)</f>
        <v>卖</v>
      </c>
      <c r="G1422" s="4" t="str">
        <f t="shared" ca="1" si="66"/>
        <v/>
      </c>
      <c r="H1422" s="3">
        <f ca="1">IF(F1421="买",B1422/B1421-1,计算结果!B$21*(计算结果!B$22*(B1422/B1421-1)+(1-计算结果!B$22)*(K1422/K1421-1-IF(G1422=1,计算结果!B$16,0))))-IF(AND(计算结果!B$21=0,G1422=1),计算结果!B$16,0)</f>
        <v>2.5273267201608718E-4</v>
      </c>
      <c r="I1422" s="2">
        <f t="shared" ca="1" si="67"/>
        <v>7.8539215537007419</v>
      </c>
      <c r="J1422" s="3">
        <f ca="1">1-I1422/MAX(I$2:I1422)</f>
        <v>0.26407688408995822</v>
      </c>
      <c r="K1422" s="21">
        <v>158.31</v>
      </c>
      <c r="L1422" s="37">
        <v>5.3887999999999998</v>
      </c>
    </row>
    <row r="1423" spans="1:12" x14ac:dyDescent="0.15">
      <c r="A1423" s="1">
        <v>41220</v>
      </c>
      <c r="B1423" s="16">
        <v>6.4972000000000003</v>
      </c>
      <c r="C1423" s="3">
        <f t="shared" si="68"/>
        <v>1.6967192587027391E-2</v>
      </c>
      <c r="D1423" s="3">
        <f>IFERROR(1-B1423/MAX(B$2:B1423),0)</f>
        <v>0.25885198028837386</v>
      </c>
      <c r="E1423" s="3">
        <f ca="1">IFERROR(B1423/AVERAGE(OFFSET(B1423,0,0,-计算结果!B$17,1))-1,B1423/AVERAGE(OFFSET(B1423,0,0,-ROW(),1))-1)</f>
        <v>-5.3300612527526714E-2</v>
      </c>
      <c r="F1423" s="4" t="str">
        <f ca="1">IF(MONTH(A1423)&lt;&gt;MONTH(A1424),IF(OR(AND(E1423&lt;计算结果!B$18,E1423&gt;计算结果!B$19),E1423&lt;计算结果!B$20),"买","卖"),F1422)</f>
        <v>卖</v>
      </c>
      <c r="G1423" s="4" t="str">
        <f t="shared" ca="1" si="66"/>
        <v/>
      </c>
      <c r="H1423" s="3">
        <f ca="1">IF(F1422="买",B1423/B1422-1,计算结果!B$21*(计算结果!B$22*(B1423/B1422-1)+(1-计算结果!B$22)*(K1423/K1422-1-IF(G1423=1,计算结果!B$16,0))))-IF(AND(计算结果!B$21=0,G1423=1),计算结果!B$16,0)</f>
        <v>4.4217042511518478E-4</v>
      </c>
      <c r="I1423" s="2">
        <f t="shared" ca="1" si="67"/>
        <v>7.8573943255329635</v>
      </c>
      <c r="J1423" s="3">
        <f ca="1">1-I1423/MAX(I$2:I1423)</f>
        <v>0.26375148065294407</v>
      </c>
      <c r="K1423" s="21">
        <v>158.38</v>
      </c>
      <c r="L1423" s="37">
        <v>5.4972000000000003</v>
      </c>
    </row>
    <row r="1424" spans="1:12" x14ac:dyDescent="0.15">
      <c r="A1424" s="1">
        <v>41221</v>
      </c>
      <c r="B1424" s="16">
        <v>6.3472</v>
      </c>
      <c r="C1424" s="3">
        <f t="shared" si="68"/>
        <v>-2.3086868189373888E-2</v>
      </c>
      <c r="D1424" s="3">
        <f>IFERROR(1-B1424/MAX(B$2:B1424),0)</f>
        <v>0.27596276692827171</v>
      </c>
      <c r="E1424" s="3">
        <f ca="1">IFERROR(B1424/AVERAGE(OFFSET(B1424,0,0,-计算结果!B$17,1))-1,B1424/AVERAGE(OFFSET(B1424,0,0,-ROW(),1))-1)</f>
        <v>-7.442092302660297E-2</v>
      </c>
      <c r="F1424" s="4" t="str">
        <f ca="1">IF(MONTH(A1424)&lt;&gt;MONTH(A1425),IF(OR(AND(E1424&lt;计算结果!B$18,E1424&gt;计算结果!B$19),E1424&lt;计算结果!B$20),"买","卖"),F1423)</f>
        <v>卖</v>
      </c>
      <c r="G1424" s="4" t="str">
        <f t="shared" ca="1" si="66"/>
        <v/>
      </c>
      <c r="H1424" s="3">
        <f ca="1">IF(F1423="买",B1424/B1423-1,计算结果!B$21*(计算结果!B$22*(B1424/B1423-1)+(1-计算结果!B$22)*(K1424/K1423-1-IF(G1424=1,计算结果!B$16,0))))-IF(AND(计算结果!B$21=0,G1424=1),计算结果!B$16,0)</f>
        <v>0</v>
      </c>
      <c r="I1424" s="2">
        <f t="shared" ca="1" si="67"/>
        <v>7.8573943255329635</v>
      </c>
      <c r="J1424" s="3">
        <f ca="1">1-I1424/MAX(I$2:I1424)</f>
        <v>0.26375148065294407</v>
      </c>
      <c r="K1424" s="21">
        <v>158.38</v>
      </c>
      <c r="L1424" s="37">
        <v>5.3472</v>
      </c>
    </row>
    <row r="1425" spans="1:12" x14ac:dyDescent="0.15">
      <c r="A1425" s="1">
        <v>41222</v>
      </c>
      <c r="B1425" s="16">
        <v>6.3513000000000002</v>
      </c>
      <c r="C1425" s="3">
        <f t="shared" si="68"/>
        <v>6.4595412150247888E-4</v>
      </c>
      <c r="D1425" s="3">
        <f>IFERROR(1-B1425/MAX(B$2:B1425),0)</f>
        <v>0.27549507209344781</v>
      </c>
      <c r="E1425" s="3">
        <f ca="1">IFERROR(B1425/AVERAGE(OFFSET(B1425,0,0,-计算结果!B$17,1))-1,B1425/AVERAGE(OFFSET(B1425,0,0,-ROW(),1))-1)</f>
        <v>-7.3064837153881013E-2</v>
      </c>
      <c r="F1425" s="4" t="str">
        <f ca="1">IF(MONTH(A1425)&lt;&gt;MONTH(A1426),IF(OR(AND(E1425&lt;计算结果!B$18,E1425&gt;计算结果!B$19),E1425&lt;计算结果!B$20),"买","卖"),F1424)</f>
        <v>卖</v>
      </c>
      <c r="G1425" s="4" t="str">
        <f t="shared" ca="1" si="66"/>
        <v/>
      </c>
      <c r="H1425" s="3">
        <f ca="1">IF(F1424="买",B1425/B1424-1,计算结果!B$21*(计算结果!B$22*(B1425/B1424-1)+(1-计算结果!B$22)*(K1425/K1424-1-IF(G1425=1,计算结果!B$16,0))))-IF(AND(计算结果!B$21=0,G1425=1),计算结果!B$16,0)</f>
        <v>1.8941785578996395E-4</v>
      </c>
      <c r="I1425" s="2">
        <f t="shared" ca="1" si="67"/>
        <v>7.8588826563182019</v>
      </c>
      <c r="J1425" s="3">
        <f ca="1">1-I1425/MAX(I$2:I1425)</f>
        <v>0.2636120220370809</v>
      </c>
      <c r="K1425" s="21">
        <v>158.41</v>
      </c>
      <c r="L1425" s="37">
        <v>5.3513000000000002</v>
      </c>
    </row>
    <row r="1426" spans="1:12" x14ac:dyDescent="0.15">
      <c r="A1426" s="1">
        <v>41225</v>
      </c>
      <c r="B1426" s="16">
        <v>6.4154</v>
      </c>
      <c r="C1426" s="3">
        <f t="shared" si="68"/>
        <v>1.0092422023837644E-2</v>
      </c>
      <c r="D1426" s="3">
        <f>IFERROR(1-B1426/MAX(B$2:B1426),0)</f>
        <v>0.26818306260266478</v>
      </c>
      <c r="E1426" s="3">
        <f ca="1">IFERROR(B1426/AVERAGE(OFFSET(B1426,0,0,-计算结果!B$17,1))-1,B1426/AVERAGE(OFFSET(B1426,0,0,-ROW(),1))-1)</f>
        <v>-6.3006370596835781E-2</v>
      </c>
      <c r="F1426" s="4" t="str">
        <f ca="1">IF(MONTH(A1426)&lt;&gt;MONTH(A1427),IF(OR(AND(E1426&lt;计算结果!B$18,E1426&gt;计算结果!B$19),E1426&lt;计算结果!B$20),"买","卖"),F1425)</f>
        <v>卖</v>
      </c>
      <c r="G1426" s="4" t="str">
        <f t="shared" ca="1" si="66"/>
        <v/>
      </c>
      <c r="H1426" s="3">
        <f ca="1">IF(F1425="买",B1426/B1425-1,计算结果!B$21*(计算结果!B$22*(B1426/B1425-1)+(1-计算结果!B$22)*(K1426/K1425-1-IF(G1426=1,计算结果!B$16,0))))-IF(AND(计算结果!B$21=0,G1426=1),计算结果!B$16,0)</f>
        <v>5.0501862256169261E-4</v>
      </c>
      <c r="I1426" s="2">
        <f t="shared" ca="1" si="67"/>
        <v>7.86285153841217</v>
      </c>
      <c r="J1426" s="3">
        <f ca="1">1-I1426/MAX(I$2:I1426)</f>
        <v>0.26324013239477906</v>
      </c>
      <c r="K1426" s="21">
        <v>158.49</v>
      </c>
      <c r="L1426" s="37">
        <v>5.4154</v>
      </c>
    </row>
    <row r="1427" spans="1:12" x14ac:dyDescent="0.15">
      <c r="A1427" s="1">
        <v>41226</v>
      </c>
      <c r="B1427" s="16">
        <v>6.2122000000000002</v>
      </c>
      <c r="C1427" s="3">
        <f t="shared" si="68"/>
        <v>-3.16737849549521E-2</v>
      </c>
      <c r="D1427" s="3">
        <f>IFERROR(1-B1427/MAX(B$2:B1427),0)</f>
        <v>0.29136247490417966</v>
      </c>
      <c r="E1427" s="3">
        <f ca="1">IFERROR(B1427/AVERAGE(OFFSET(B1427,0,0,-计算结果!B$17,1))-1,B1427/AVERAGE(OFFSET(B1427,0,0,-ROW(),1))-1)</f>
        <v>-9.2032594051533301E-2</v>
      </c>
      <c r="F1427" s="4" t="str">
        <f ca="1">IF(MONTH(A1427)&lt;&gt;MONTH(A1428),IF(OR(AND(E1427&lt;计算结果!B$18,E1427&gt;计算结果!B$19),E1427&lt;计算结果!B$20),"买","卖"),F1426)</f>
        <v>卖</v>
      </c>
      <c r="G1427" s="4" t="str">
        <f t="shared" ca="1" si="66"/>
        <v/>
      </c>
      <c r="H1427" s="3">
        <f ca="1">IF(F1426="买",B1427/B1426-1,计算结果!B$21*(计算结果!B$22*(B1427/B1426-1)+(1-计算结果!B$22)*(K1427/K1426-1-IF(G1427=1,计算结果!B$16,0))))-IF(AND(计算结果!B$21=0,G1427=1),计算结果!B$16,0)</f>
        <v>4.4166824405311722E-4</v>
      </c>
      <c r="I1427" s="2">
        <f t="shared" ca="1" si="67"/>
        <v>7.8663243102443907</v>
      </c>
      <c r="J1427" s="3">
        <f ca="1">1-I1427/MAX(I$2:I1427)</f>
        <v>0.26291472895776502</v>
      </c>
      <c r="K1427" s="21">
        <v>158.56</v>
      </c>
      <c r="L1427" s="37">
        <v>5.2122000000000002</v>
      </c>
    </row>
    <row r="1428" spans="1:12" x14ac:dyDescent="0.15">
      <c r="A1428" s="1">
        <v>41227</v>
      </c>
      <c r="B1428" s="16">
        <v>6.2666000000000004</v>
      </c>
      <c r="C1428" s="3">
        <f t="shared" si="68"/>
        <v>8.756962106822197E-3</v>
      </c>
      <c r="D1428" s="3">
        <f>IFERROR(1-B1428/MAX(B$2:B1428),0)</f>
        <v>0.28515696294944337</v>
      </c>
      <c r="E1428" s="3">
        <f ca="1">IFERROR(B1428/AVERAGE(OFFSET(B1428,0,0,-计算结果!B$17,1))-1,B1428/AVERAGE(OFFSET(B1428,0,0,-ROW(),1))-1)</f>
        <v>-8.35073442067783E-2</v>
      </c>
      <c r="F1428" s="4" t="str">
        <f ca="1">IF(MONTH(A1428)&lt;&gt;MONTH(A1429),IF(OR(AND(E1428&lt;计算结果!B$18,E1428&gt;计算结果!B$19),E1428&lt;计算结果!B$20),"买","卖"),F1427)</f>
        <v>卖</v>
      </c>
      <c r="G1428" s="4" t="str">
        <f t="shared" ca="1" si="66"/>
        <v/>
      </c>
      <c r="H1428" s="3">
        <f ca="1">IF(F1427="买",B1428/B1427-1,计算结果!B$21*(计算结果!B$22*(B1428/B1427-1)+(1-计算结果!B$22)*(K1428/K1427-1-IF(G1428=1,计算结果!B$16,0))))-IF(AND(计算结果!B$21=0,G1428=1),计算结果!B$16,0)</f>
        <v>6.306760847629711E-5</v>
      </c>
      <c r="I1428" s="2">
        <f t="shared" ca="1" si="67"/>
        <v>7.8668204205061372</v>
      </c>
      <c r="J1428" s="3">
        <f ca="1">1-I1428/MAX(I$2:I1428)</f>
        <v>0.26286824275247722</v>
      </c>
      <c r="K1428" s="21">
        <v>158.57</v>
      </c>
      <c r="L1428" s="37">
        <v>5.2666000000000004</v>
      </c>
    </row>
    <row r="1429" spans="1:12" x14ac:dyDescent="0.15">
      <c r="A1429" s="1">
        <v>41228</v>
      </c>
      <c r="B1429" s="16">
        <v>6.1254999999999997</v>
      </c>
      <c r="C1429" s="3">
        <f t="shared" si="68"/>
        <v>-2.2516196980819081E-2</v>
      </c>
      <c r="D1429" s="3">
        <f>IFERROR(1-B1429/MAX(B$2:B1429),0)</f>
        <v>0.30125250958204064</v>
      </c>
      <c r="E1429" s="3">
        <f ca="1">IFERROR(B1429/AVERAGE(OFFSET(B1429,0,0,-计算结果!B$17,1))-1,B1429/AVERAGE(OFFSET(B1429,0,0,-ROW(),1))-1)</f>
        <v>-0.10355524142274675</v>
      </c>
      <c r="F1429" s="4" t="str">
        <f ca="1">IF(MONTH(A1429)&lt;&gt;MONTH(A1430),IF(OR(AND(E1429&lt;计算结果!B$18,E1429&gt;计算结果!B$19),E1429&lt;计算结果!B$20),"买","卖"),F1428)</f>
        <v>卖</v>
      </c>
      <c r="G1429" s="4" t="str">
        <f t="shared" ca="1" si="66"/>
        <v/>
      </c>
      <c r="H1429" s="3">
        <f ca="1">IF(F1428="买",B1429/B1428-1,计算结果!B$21*(计算结果!B$22*(B1429/B1428-1)+(1-计算结果!B$22)*(K1429/K1428-1-IF(G1429=1,计算结果!B$16,0))))-IF(AND(计算结果!B$21=0,G1429=1),计算结果!B$16,0)</f>
        <v>3.7838178722338078E-4</v>
      </c>
      <c r="I1429" s="2">
        <f t="shared" ca="1" si="67"/>
        <v>7.8697970820766141</v>
      </c>
      <c r="J1429" s="3">
        <f ca="1">1-I1429/MAX(I$2:I1429)</f>
        <v>0.26258932552075076</v>
      </c>
      <c r="K1429" s="21">
        <v>158.63</v>
      </c>
      <c r="L1429" s="37">
        <v>5.1254999999999997</v>
      </c>
    </row>
    <row r="1430" spans="1:12" x14ac:dyDescent="0.15">
      <c r="A1430" s="1">
        <v>41229</v>
      </c>
      <c r="B1430" s="16">
        <v>6.085</v>
      </c>
      <c r="C1430" s="3">
        <f t="shared" si="68"/>
        <v>-6.6117051669251081E-3</v>
      </c>
      <c r="D1430" s="3">
        <f>IFERROR(1-B1430/MAX(B$2:B1430),0)</f>
        <v>0.30587242197481301</v>
      </c>
      <c r="E1430" s="3">
        <f ca="1">IFERROR(B1430/AVERAGE(OFFSET(B1430,0,0,-计算结果!B$17,1))-1,B1430/AVERAGE(OFFSET(B1430,0,0,-ROW(),1))-1)</f>
        <v>-0.10884854086457862</v>
      </c>
      <c r="F1430" s="4" t="str">
        <f ca="1">IF(MONTH(A1430)&lt;&gt;MONTH(A1431),IF(OR(AND(E1430&lt;计算结果!B$18,E1430&gt;计算结果!B$19),E1430&lt;计算结果!B$20),"买","卖"),F1429)</f>
        <v>卖</v>
      </c>
      <c r="G1430" s="4" t="str">
        <f t="shared" ca="1" si="66"/>
        <v/>
      </c>
      <c r="H1430" s="3">
        <f ca="1">IF(F1429="买",B1430/B1429-1,计算结果!B$21*(计算结果!B$22*(B1430/B1429-1)+(1-计算结果!B$22)*(K1430/K1429-1-IF(G1430=1,计算结果!B$16,0))))-IF(AND(计算结果!B$21=0,G1430=1),计算结果!B$16,0)</f>
        <v>2.5215911239984123E-4</v>
      </c>
      <c r="I1430" s="2">
        <f t="shared" ca="1" si="67"/>
        <v>7.8717815231235972</v>
      </c>
      <c r="J1430" s="3">
        <f ca="1">1-I1430/MAX(I$2:I1430)</f>
        <v>0.2624033806995999</v>
      </c>
      <c r="K1430" s="21">
        <v>158.66999999999999</v>
      </c>
      <c r="L1430" s="37">
        <v>5.085</v>
      </c>
    </row>
    <row r="1431" spans="1:12" x14ac:dyDescent="0.15">
      <c r="A1431" s="1">
        <v>41232</v>
      </c>
      <c r="B1431" s="16">
        <v>6.1581000000000001</v>
      </c>
      <c r="C1431" s="3">
        <f t="shared" si="68"/>
        <v>1.2013147082990949E-2</v>
      </c>
      <c r="D1431" s="3">
        <f>IFERROR(1-B1431/MAX(B$2:B1431),0)</f>
        <v>0.29753376528563613</v>
      </c>
      <c r="E1431" s="3">
        <f ca="1">IFERROR(B1431/AVERAGE(OFFSET(B1431,0,0,-计算结果!B$17,1))-1,B1431/AVERAGE(OFFSET(B1431,0,0,-ROW(),1))-1)</f>
        <v>-9.7417514731881982E-2</v>
      </c>
      <c r="F1431" s="4" t="str">
        <f ca="1">IF(MONTH(A1431)&lt;&gt;MONTH(A1432),IF(OR(AND(E1431&lt;计算结果!B$18,E1431&gt;计算结果!B$19),E1431&lt;计算结果!B$20),"买","卖"),F1430)</f>
        <v>卖</v>
      </c>
      <c r="G1431" s="4" t="str">
        <f t="shared" ca="1" si="66"/>
        <v/>
      </c>
      <c r="H1431" s="3">
        <f ca="1">IF(F1430="买",B1431/B1430-1,计算结果!B$21*(计算结果!B$22*(B1431/B1430-1)+(1-计算结果!B$22)*(K1431/K1430-1-IF(G1431=1,计算结果!B$16,0))))-IF(AND(计算结果!B$21=0,G1431=1),计算结果!B$16,0)</f>
        <v>-1.2604777210556417E-4</v>
      </c>
      <c r="I1431" s="2">
        <f t="shared" ca="1" si="67"/>
        <v>7.8707893026001061</v>
      </c>
      <c r="J1431" s="3">
        <f ca="1">1-I1431/MAX(I$2:I1431)</f>
        <v>0.26249635311017527</v>
      </c>
      <c r="K1431" s="21">
        <v>158.65</v>
      </c>
      <c r="L1431" s="37">
        <v>5.1581000000000001</v>
      </c>
    </row>
    <row r="1432" spans="1:12" x14ac:dyDescent="0.15">
      <c r="A1432" s="1">
        <v>41233</v>
      </c>
      <c r="B1432" s="16">
        <v>6.2012</v>
      </c>
      <c r="C1432" s="3">
        <f t="shared" si="68"/>
        <v>6.9989120020785833E-3</v>
      </c>
      <c r="D1432" s="3">
        <f>IFERROR(1-B1432/MAX(B$2:B1432),0)</f>
        <v>0.29261726592443882</v>
      </c>
      <c r="E1432" s="3">
        <f ca="1">IFERROR(B1432/AVERAGE(OFFSET(B1432,0,0,-计算结果!B$17,1))-1,B1432/AVERAGE(OFFSET(B1432,0,0,-ROW(),1))-1)</f>
        <v>-9.0333435854757171E-2</v>
      </c>
      <c r="F1432" s="4" t="str">
        <f ca="1">IF(MONTH(A1432)&lt;&gt;MONTH(A1433),IF(OR(AND(E1432&lt;计算结果!B$18,E1432&gt;计算结果!B$19),E1432&lt;计算结果!B$20),"买","卖"),F1431)</f>
        <v>卖</v>
      </c>
      <c r="G1432" s="4" t="str">
        <f t="shared" ca="1" si="66"/>
        <v/>
      </c>
      <c r="H1432" s="3">
        <f ca="1">IF(F1431="买",B1432/B1431-1,计算结果!B$21*(计算结果!B$22*(B1432/B1431-1)+(1-计算结果!B$22)*(K1432/K1431-1-IF(G1432=1,计算结果!B$16,0))))-IF(AND(计算结果!B$21=0,G1432=1),计算结果!B$16,0)</f>
        <v>3.1515915537339012E-4</v>
      </c>
      <c r="I1432" s="2">
        <f t="shared" ca="1" si="67"/>
        <v>7.8732698539088357</v>
      </c>
      <c r="J1432" s="3">
        <f ca="1">1-I1432/MAX(I$2:I1432)</f>
        <v>0.26226392208373672</v>
      </c>
      <c r="K1432" s="21">
        <v>158.69999999999999</v>
      </c>
      <c r="L1432" s="37">
        <v>5.2012</v>
      </c>
    </row>
    <row r="1433" spans="1:12" x14ac:dyDescent="0.15">
      <c r="A1433" s="1">
        <v>41234</v>
      </c>
      <c r="B1433" s="16">
        <v>6.2680999999999996</v>
      </c>
      <c r="C1433" s="3">
        <f t="shared" si="68"/>
        <v>1.078823453525124E-2</v>
      </c>
      <c r="D1433" s="3">
        <f>IFERROR(1-B1433/MAX(B$2:B1433),0)</f>
        <v>0.28498585508304453</v>
      </c>
      <c r="E1433" s="3">
        <f ca="1">IFERROR(B1433/AVERAGE(OFFSET(B1433,0,0,-计算结果!B$17,1))-1,B1433/AVERAGE(OFFSET(B1433,0,0,-ROW(),1))-1)</f>
        <v>-7.9797962881926976E-2</v>
      </c>
      <c r="F1433" s="4" t="str">
        <f ca="1">IF(MONTH(A1433)&lt;&gt;MONTH(A1434),IF(OR(AND(E1433&lt;计算结果!B$18,E1433&gt;计算结果!B$19),E1433&lt;计算结果!B$20),"买","卖"),F1432)</f>
        <v>卖</v>
      </c>
      <c r="G1433" s="4" t="str">
        <f t="shared" ca="1" si="66"/>
        <v/>
      </c>
      <c r="H1433" s="3">
        <f ca="1">IF(F1432="买",B1433/B1432-1,计算结果!B$21*(计算结果!B$22*(B1433/B1432-1)+(1-计算结果!B$22)*(K1433/K1432-1-IF(G1433=1,计算结果!B$16,0))))-IF(AND(计算结果!B$21=0,G1433=1),计算结果!B$16,0)</f>
        <v>1.890359168241762E-4</v>
      </c>
      <c r="I1433" s="2">
        <f t="shared" ca="1" si="67"/>
        <v>7.8747581846940733</v>
      </c>
      <c r="J1433" s="3">
        <f ca="1">1-I1433/MAX(I$2:I1433)</f>
        <v>0.26212446346787355</v>
      </c>
      <c r="K1433" s="21">
        <v>158.72999999999999</v>
      </c>
      <c r="L1433" s="37">
        <v>5.2680999999999996</v>
      </c>
    </row>
    <row r="1434" spans="1:12" x14ac:dyDescent="0.15">
      <c r="A1434" s="1">
        <v>41235</v>
      </c>
      <c r="B1434" s="16">
        <v>6.1905999999999999</v>
      </c>
      <c r="C1434" s="3">
        <f t="shared" si="68"/>
        <v>-1.2364193296214077E-2</v>
      </c>
      <c r="D1434" s="3">
        <f>IFERROR(1-B1434/MAX(B$2:B1434),0)</f>
        <v>0.29382642818032501</v>
      </c>
      <c r="E1434" s="3">
        <f ca="1">IFERROR(B1434/AVERAGE(OFFSET(B1434,0,0,-计算结果!B$17,1))-1,B1434/AVERAGE(OFFSET(B1434,0,0,-ROW(),1))-1)</f>
        <v>-9.0387250786834183E-2</v>
      </c>
      <c r="F1434" s="4" t="str">
        <f ca="1">IF(MONTH(A1434)&lt;&gt;MONTH(A1435),IF(OR(AND(E1434&lt;计算结果!B$18,E1434&gt;计算结果!B$19),E1434&lt;计算结果!B$20),"买","卖"),F1433)</f>
        <v>卖</v>
      </c>
      <c r="G1434" s="4" t="str">
        <f t="shared" ca="1" si="66"/>
        <v/>
      </c>
      <c r="H1434" s="3">
        <f ca="1">IF(F1433="买",B1434/B1433-1,计算结果!B$21*(计算结果!B$22*(B1434/B1433-1)+(1-计算结果!B$22)*(K1434/K1433-1-IF(G1434=1,计算结果!B$16,0))))-IF(AND(计算结果!B$21=0,G1434=1),计算结果!B$16,0)</f>
        <v>3.1500031500031334E-4</v>
      </c>
      <c r="I1434" s="2">
        <f t="shared" ca="1" si="67"/>
        <v>7.8772387360028029</v>
      </c>
      <c r="J1434" s="3">
        <f ca="1">1-I1434/MAX(I$2:I1434)</f>
        <v>0.261892032441435</v>
      </c>
      <c r="K1434" s="21">
        <v>158.78</v>
      </c>
      <c r="L1434" s="37">
        <v>5.1905999999999999</v>
      </c>
    </row>
    <row r="1435" spans="1:12" x14ac:dyDescent="0.15">
      <c r="A1435" s="1">
        <v>41236</v>
      </c>
      <c r="B1435" s="16">
        <v>6.1881000000000004</v>
      </c>
      <c r="C1435" s="3">
        <f t="shared" si="68"/>
        <v>-4.0383807708455066E-4</v>
      </c>
      <c r="D1435" s="3">
        <f>IFERROR(1-B1435/MAX(B$2:B1435),0)</f>
        <v>0.29411160795765656</v>
      </c>
      <c r="E1435" s="3">
        <f ca="1">IFERROR(B1435/AVERAGE(OFFSET(B1435,0,0,-计算结果!B$17,1))-1,B1435/AVERAGE(OFFSET(B1435,0,0,-ROW(),1))-1)</f>
        <v>-9.0105919509363419E-2</v>
      </c>
      <c r="F1435" s="4" t="str">
        <f ca="1">IF(MONTH(A1435)&lt;&gt;MONTH(A1436),IF(OR(AND(E1435&lt;计算结果!B$18,E1435&gt;计算结果!B$19),E1435&lt;计算结果!B$20),"买","卖"),F1434)</f>
        <v>卖</v>
      </c>
      <c r="G1435" s="4" t="str">
        <f t="shared" ca="1" si="66"/>
        <v/>
      </c>
      <c r="H1435" s="3">
        <f ca="1">IF(F1434="买",B1435/B1434-1,计算结果!B$21*(计算结果!B$22*(B1435/B1434-1)+(1-计算结果!B$22)*(K1435/K1434-1-IF(G1435=1,计算结果!B$16,0))))-IF(AND(计算结果!B$21=0,G1435=1),计算结果!B$16,0)</f>
        <v>2.519208968383424E-4</v>
      </c>
      <c r="I1435" s="2">
        <f t="shared" ca="1" si="67"/>
        <v>7.879223177049786</v>
      </c>
      <c r="J1435" s="3">
        <f ca="1">1-I1435/MAX(I$2:I1435)</f>
        <v>0.26170608762028413</v>
      </c>
      <c r="K1435" s="21">
        <v>158.82</v>
      </c>
      <c r="L1435" s="37">
        <v>5.1881000000000004</v>
      </c>
    </row>
    <row r="1436" spans="1:12" x14ac:dyDescent="0.15">
      <c r="A1436" s="1">
        <v>41239</v>
      </c>
      <c r="B1436" s="16">
        <v>6.1543000000000001</v>
      </c>
      <c r="C1436" s="3">
        <f t="shared" si="68"/>
        <v>-5.462096604773703E-3</v>
      </c>
      <c r="D1436" s="3">
        <f>IFERROR(1-B1436/MAX(B$2:B1436),0)</f>
        <v>0.29796723854718021</v>
      </c>
      <c r="E1436" s="3">
        <f ca="1">IFERROR(B1436/AVERAGE(OFFSET(B1436,0,0,-计算结果!B$17,1))-1,B1436/AVERAGE(OFFSET(B1436,0,0,-ROW(),1))-1)</f>
        <v>-9.4419784784358307E-2</v>
      </c>
      <c r="F1436" s="4" t="str">
        <f ca="1">IF(MONTH(A1436)&lt;&gt;MONTH(A1437),IF(OR(AND(E1436&lt;计算结果!B$18,E1436&gt;计算结果!B$19),E1436&lt;计算结果!B$20),"买","卖"),F1435)</f>
        <v>卖</v>
      </c>
      <c r="G1436" s="4" t="str">
        <f t="shared" ca="1" si="66"/>
        <v/>
      </c>
      <c r="H1436" s="3">
        <f ca="1">IF(F1435="买",B1436/B1435-1,计算结果!B$21*(计算结果!B$22*(B1436/B1435-1)+(1-计算结果!B$22)*(K1436/K1435-1-IF(G1436=1,计算结果!B$16,0))))-IF(AND(计算结果!B$21=0,G1436=1),计算结果!B$16,0)</f>
        <v>5.037148973681127E-4</v>
      </c>
      <c r="I1436" s="2">
        <f t="shared" ca="1" si="67"/>
        <v>7.8831920591437541</v>
      </c>
      <c r="J1436" s="3">
        <f ca="1">1-I1436/MAX(I$2:I1436)</f>
        <v>0.2613341979779823</v>
      </c>
      <c r="K1436" s="21">
        <v>158.9</v>
      </c>
      <c r="L1436" s="37">
        <v>5.1543000000000001</v>
      </c>
    </row>
    <row r="1437" spans="1:12" x14ac:dyDescent="0.15">
      <c r="A1437" s="1">
        <v>41240</v>
      </c>
      <c r="B1437" s="16">
        <v>5.8358999999999996</v>
      </c>
      <c r="C1437" s="3">
        <f t="shared" si="68"/>
        <v>-5.1736184456396384E-2</v>
      </c>
      <c r="D1437" s="3">
        <f>IFERROR(1-B1437/MAX(B$2:B1437),0)</f>
        <v>0.33428773498813658</v>
      </c>
      <c r="E1437" s="3">
        <f ca="1">IFERROR(B1437/AVERAGE(OFFSET(B1437,0,0,-计算结果!B$17,1))-1,B1437/AVERAGE(OFFSET(B1437,0,0,-ROW(),1))-1)</f>
        <v>-0.14061081097531647</v>
      </c>
      <c r="F1437" s="4" t="str">
        <f ca="1">IF(MONTH(A1437)&lt;&gt;MONTH(A1438),IF(OR(AND(E1437&lt;计算结果!B$18,E1437&gt;计算结果!B$19),E1437&lt;计算结果!B$20),"买","卖"),F1436)</f>
        <v>卖</v>
      </c>
      <c r="G1437" s="4" t="str">
        <f t="shared" ca="1" si="66"/>
        <v/>
      </c>
      <c r="H1437" s="3">
        <f ca="1">IF(F1436="买",B1437/B1436-1,计算结果!B$21*(计算结果!B$22*(B1437/B1436-1)+(1-计算结果!B$22)*(K1437/K1436-1-IF(G1437=1,计算结果!B$16,0))))-IF(AND(计算结果!B$21=0,G1437=1),计算结果!B$16,0)</f>
        <v>2.5173064820638302E-4</v>
      </c>
      <c r="I1437" s="2">
        <f t="shared" ca="1" si="67"/>
        <v>7.8851765001907381</v>
      </c>
      <c r="J1437" s="3">
        <f ca="1">1-I1437/MAX(I$2:I1437)</f>
        <v>0.26114825315683132</v>
      </c>
      <c r="K1437" s="21">
        <v>158.94</v>
      </c>
      <c r="L1437" s="37">
        <v>4.8358999999999996</v>
      </c>
    </row>
    <row r="1438" spans="1:12" x14ac:dyDescent="0.15">
      <c r="A1438" s="1">
        <v>41241</v>
      </c>
      <c r="B1438" s="16">
        <v>5.6162000000000001</v>
      </c>
      <c r="C1438" s="3">
        <f t="shared" si="68"/>
        <v>-3.7646292774036527E-2</v>
      </c>
      <c r="D1438" s="3">
        <f>IFERROR(1-B1438/MAX(B$2:B1438),0)</f>
        <v>0.3593493338200402</v>
      </c>
      <c r="E1438" s="3">
        <f ca="1">IFERROR(B1438/AVERAGE(OFFSET(B1438,0,0,-计算结果!B$17,1))-1,B1438/AVERAGE(OFFSET(B1438,0,0,-ROW(),1))-1)</f>
        <v>-0.17231823152092629</v>
      </c>
      <c r="F1438" s="4" t="str">
        <f ca="1">IF(MONTH(A1438)&lt;&gt;MONTH(A1439),IF(OR(AND(E1438&lt;计算结果!B$18,E1438&gt;计算结果!B$19),E1438&lt;计算结果!B$20),"买","卖"),F1437)</f>
        <v>卖</v>
      </c>
      <c r="G1438" s="4" t="str">
        <f t="shared" ca="1" si="66"/>
        <v/>
      </c>
      <c r="H1438" s="3">
        <f ca="1">IF(F1437="买",B1438/B1437-1,计算结果!B$21*(计算结果!B$22*(B1438/B1437-1)+(1-计算结果!B$22)*(K1438/K1437-1-IF(G1438=1,计算结果!B$16,0))))-IF(AND(计算结果!B$21=0,G1438=1),计算结果!B$16,0)</f>
        <v>1.8875047187627558E-4</v>
      </c>
      <c r="I1438" s="2">
        <f t="shared" ca="1" si="67"/>
        <v>7.8866648309759766</v>
      </c>
      <c r="J1438" s="3">
        <f ca="1">1-I1438/MAX(I$2:I1438)</f>
        <v>0.26100879454096815</v>
      </c>
      <c r="K1438" s="21">
        <v>158.97</v>
      </c>
      <c r="L1438" s="37">
        <v>4.6162000000000001</v>
      </c>
    </row>
    <row r="1439" spans="1:12" x14ac:dyDescent="0.15">
      <c r="A1439" s="1">
        <v>41242</v>
      </c>
      <c r="B1439" s="16">
        <v>5.5292000000000003</v>
      </c>
      <c r="C1439" s="3">
        <f t="shared" si="68"/>
        <v>-1.549090132117803E-2</v>
      </c>
      <c r="D1439" s="3">
        <f>IFERROR(1-B1439/MAX(B$2:B1439),0)</f>
        <v>0.36927359007118088</v>
      </c>
      <c r="E1439" s="3">
        <f ca="1">IFERROR(B1439/AVERAGE(OFFSET(B1439,0,0,-计算结果!B$17,1))-1,B1439/AVERAGE(OFFSET(B1439,0,0,-ROW(),1))-1)</f>
        <v>-0.18439030104072884</v>
      </c>
      <c r="F1439" s="4" t="str">
        <f ca="1">IF(MONTH(A1439)&lt;&gt;MONTH(A1440),IF(OR(AND(E1439&lt;计算结果!B$18,E1439&gt;计算结果!B$19),E1439&lt;计算结果!B$20),"买","卖"),F1438)</f>
        <v>卖</v>
      </c>
      <c r="G1439" s="4" t="str">
        <f t="shared" ca="1" si="66"/>
        <v/>
      </c>
      <c r="H1439" s="3">
        <f ca="1">IF(F1438="买",B1439/B1438-1,计算结果!B$21*(计算结果!B$22*(B1439/B1438-1)+(1-计算结果!B$22)*(K1439/K1438-1-IF(G1439=1,计算结果!B$16,0))))-IF(AND(计算结果!B$21=0,G1439=1),计算结果!B$16,0)</f>
        <v>-1.8871485185889547E-4</v>
      </c>
      <c r="I1439" s="2">
        <f t="shared" ca="1" si="67"/>
        <v>7.8851765001907381</v>
      </c>
      <c r="J1439" s="3">
        <f ca="1">1-I1439/MAX(I$2:I1439)</f>
        <v>0.26114825315683132</v>
      </c>
      <c r="K1439" s="21">
        <v>158.94</v>
      </c>
      <c r="L1439" s="37">
        <v>4.5292000000000003</v>
      </c>
    </row>
    <row r="1440" spans="1:12" x14ac:dyDescent="0.15">
      <c r="A1440" s="1">
        <v>41243</v>
      </c>
      <c r="B1440" s="16">
        <v>5.6003999999999996</v>
      </c>
      <c r="C1440" s="3">
        <f t="shared" si="68"/>
        <v>1.2877088909788004E-2</v>
      </c>
      <c r="D1440" s="3">
        <f>IFERROR(1-B1440/MAX(B$2:B1440),0)</f>
        <v>0.36115167001277615</v>
      </c>
      <c r="E1440" s="3">
        <f ca="1">IFERROR(B1440/AVERAGE(OFFSET(B1440,0,0,-计算结果!B$17,1))-1,B1440/AVERAGE(OFFSET(B1440,0,0,-ROW(),1))-1)</f>
        <v>-0.17307777282437653</v>
      </c>
      <c r="F1440" s="4" t="str">
        <f ca="1">IF(MONTH(A1440)&lt;&gt;MONTH(A1441),IF(OR(AND(E1440&lt;计算结果!B$18,E1440&gt;计算结果!B$19),E1440&lt;计算结果!B$20),"买","卖"),F1439)</f>
        <v>卖</v>
      </c>
      <c r="G1440" s="4" t="str">
        <f t="shared" ref="G1440:G1503" ca="1" si="69">IF(F1439&lt;&gt;F1440,1,"")</f>
        <v/>
      </c>
      <c r="H1440" s="3">
        <f ca="1">IF(F1439="买",B1440/B1439-1,计算结果!B$21*(计算结果!B$22*(B1440/B1439-1)+(1-计算结果!B$22)*(K1440/K1439-1-IF(G1440=1,计算结果!B$16,0))))-IF(AND(计算结果!B$21=0,G1440=1),计算结果!B$16,0)</f>
        <v>3.7750094375232912E-4</v>
      </c>
      <c r="I1440" s="2">
        <f t="shared" ref="I1440:I1503" ca="1" si="70">IFERROR(I1439*(1+H1440),I1439)</f>
        <v>7.8881531617612142</v>
      </c>
      <c r="J1440" s="3">
        <f ca="1">1-I1440/MAX(I$2:I1440)</f>
        <v>0.26086933592510497</v>
      </c>
      <c r="K1440" s="21">
        <v>159</v>
      </c>
      <c r="L1440" s="37">
        <v>4.6003999999999996</v>
      </c>
    </row>
    <row r="1441" spans="1:12" x14ac:dyDescent="0.15">
      <c r="A1441" s="1">
        <v>41246</v>
      </c>
      <c r="B1441" s="16">
        <v>5.4269999999999996</v>
      </c>
      <c r="C1441" s="3">
        <f t="shared" si="68"/>
        <v>-3.0962074137561579E-2</v>
      </c>
      <c r="D1441" s="3">
        <f>IFERROR(1-B1441/MAX(B$2:B1441),0)</f>
        <v>0.380931739368498</v>
      </c>
      <c r="E1441" s="3">
        <f ca="1">IFERROR(B1441/AVERAGE(OFFSET(B1441,0,0,-计算结果!B$17,1))-1,B1441/AVERAGE(OFFSET(B1441,0,0,-ROW(),1))-1)</f>
        <v>-0.1977940362507814</v>
      </c>
      <c r="F1441" s="4" t="str">
        <f ca="1">IF(MONTH(A1441)&lt;&gt;MONTH(A1442),IF(OR(AND(E1441&lt;计算结果!B$18,E1441&gt;计算结果!B$19),E1441&lt;计算结果!B$20),"买","卖"),F1440)</f>
        <v>卖</v>
      </c>
      <c r="G1441" s="4" t="str">
        <f t="shared" ca="1" si="69"/>
        <v/>
      </c>
      <c r="H1441" s="3">
        <f ca="1">IF(F1440="买",B1441/B1440-1,计算结果!B$21*(计算结果!B$22*(B1441/B1440-1)+(1-计算结果!B$22)*(K1441/K1440-1-IF(G1441=1,计算结果!B$16,0))))-IF(AND(计算结果!B$21=0,G1441=1),计算结果!B$16,0)</f>
        <v>3.1446540880519791E-4</v>
      </c>
      <c r="I1441" s="2">
        <f t="shared" ca="1" si="70"/>
        <v>7.8906337130699455</v>
      </c>
      <c r="J1441" s="3">
        <f ca="1">1-I1441/MAX(I$2:I1441)</f>
        <v>0.2606369048986662</v>
      </c>
      <c r="K1441" s="21">
        <v>159.05000000000001</v>
      </c>
      <c r="L1441" s="37">
        <v>4.4269999999999996</v>
      </c>
    </row>
    <row r="1442" spans="1:12" x14ac:dyDescent="0.15">
      <c r="A1442" s="1">
        <v>41247</v>
      </c>
      <c r="B1442" s="16">
        <v>5.4413</v>
      </c>
      <c r="C1442" s="3">
        <f t="shared" si="68"/>
        <v>2.63497328173945E-3</v>
      </c>
      <c r="D1442" s="3">
        <f>IFERROR(1-B1442/MAX(B$2:B1442),0)</f>
        <v>0.379300511042161</v>
      </c>
      <c r="E1442" s="3">
        <f ca="1">IFERROR(B1442/AVERAGE(OFFSET(B1442,0,0,-计算结果!B$17,1))-1,B1442/AVERAGE(OFFSET(B1442,0,0,-ROW(),1))-1)</f>
        <v>-0.19480583113311567</v>
      </c>
      <c r="F1442" s="4" t="str">
        <f ca="1">IF(MONTH(A1442)&lt;&gt;MONTH(A1443),IF(OR(AND(E1442&lt;计算结果!B$18,E1442&gt;计算结果!B$19),E1442&lt;计算结果!B$20),"买","卖"),F1441)</f>
        <v>卖</v>
      </c>
      <c r="G1442" s="4" t="str">
        <f t="shared" ca="1" si="69"/>
        <v/>
      </c>
      <c r="H1442" s="3">
        <f ca="1">IF(F1441="买",B1442/B1441-1,计算结果!B$21*(计算结果!B$22*(B1442/B1441-1)+(1-计算结果!B$22)*(K1442/K1441-1-IF(G1442=1,计算结果!B$16,0))))-IF(AND(计算结果!B$21=0,G1442=1),计算结果!B$16,0)</f>
        <v>6.2873310279654149E-5</v>
      </c>
      <c r="I1442" s="2">
        <f t="shared" ca="1" si="70"/>
        <v>7.8911298233316902</v>
      </c>
      <c r="J1442" s="3">
        <f ca="1">1-I1442/MAX(I$2:I1442)</f>
        <v>0.26059041869337851</v>
      </c>
      <c r="K1442" s="21">
        <v>159.06</v>
      </c>
      <c r="L1442" s="37">
        <v>4.4413</v>
      </c>
    </row>
    <row r="1443" spans="1:12" x14ac:dyDescent="0.15">
      <c r="A1443" s="1">
        <v>41248</v>
      </c>
      <c r="B1443" s="16">
        <v>5.6397000000000004</v>
      </c>
      <c r="C1443" s="3">
        <f t="shared" si="68"/>
        <v>3.6461874919596404E-2</v>
      </c>
      <c r="D1443" s="3">
        <f>IFERROR(1-B1443/MAX(B$2:B1443),0)</f>
        <v>0.35666864391312281</v>
      </c>
      <c r="E1443" s="3">
        <f ca="1">IFERROR(B1443/AVERAGE(OFFSET(B1443,0,0,-计算结果!B$17,1))-1,B1443/AVERAGE(OFFSET(B1443,0,0,-ROW(),1))-1)</f>
        <v>-0.16452336232820441</v>
      </c>
      <c r="F1443" s="4" t="str">
        <f ca="1">IF(MONTH(A1443)&lt;&gt;MONTH(A1444),IF(OR(AND(E1443&lt;计算结果!B$18,E1443&gt;计算结果!B$19),E1443&lt;计算结果!B$20),"买","卖"),F1442)</f>
        <v>卖</v>
      </c>
      <c r="G1443" s="4" t="str">
        <f t="shared" ca="1" si="69"/>
        <v/>
      </c>
      <c r="H1443" s="3">
        <f ca="1">IF(F1442="买",B1443/B1442-1,计算结果!B$21*(计算结果!B$22*(B1443/B1442-1)+(1-计算结果!B$22)*(K1443/K1442-1-IF(G1443=1,计算结果!B$16,0))))-IF(AND(计算结果!B$21=0,G1443=1),计算结果!B$16,0)</f>
        <v>-6.2869357475126009E-5</v>
      </c>
      <c r="I1443" s="2">
        <f t="shared" ca="1" si="70"/>
        <v>7.8906337130699447</v>
      </c>
      <c r="J1443" s="3">
        <f ca="1">1-I1443/MAX(I$2:I1443)</f>
        <v>0.2606369048986662</v>
      </c>
      <c r="K1443" s="21">
        <v>159.05000000000001</v>
      </c>
      <c r="L1443" s="37">
        <v>4.6397000000000004</v>
      </c>
    </row>
    <row r="1444" spans="1:12" x14ac:dyDescent="0.15">
      <c r="A1444" s="1">
        <v>41249</v>
      </c>
      <c r="B1444" s="16">
        <v>5.7195</v>
      </c>
      <c r="C1444" s="3">
        <f t="shared" si="68"/>
        <v>1.414968881323464E-2</v>
      </c>
      <c r="D1444" s="3">
        <f>IFERROR(1-B1444/MAX(B$2:B1444),0)</f>
        <v>0.34756570542069731</v>
      </c>
      <c r="E1444" s="3">
        <f ca="1">IFERROR(B1444/AVERAGE(OFFSET(B1444,0,0,-计算结果!B$17,1))-1,B1444/AVERAGE(OFFSET(B1444,0,0,-ROW(),1))-1)</f>
        <v>-0.15176621239567711</v>
      </c>
      <c r="F1444" s="4" t="str">
        <f ca="1">IF(MONTH(A1444)&lt;&gt;MONTH(A1445),IF(OR(AND(E1444&lt;计算结果!B$18,E1444&gt;计算结果!B$19),E1444&lt;计算结果!B$20),"买","卖"),F1443)</f>
        <v>卖</v>
      </c>
      <c r="G1444" s="4" t="str">
        <f t="shared" ca="1" si="69"/>
        <v/>
      </c>
      <c r="H1444" s="3">
        <f ca="1">IF(F1443="买",B1444/B1443-1,计算结果!B$21*(计算结果!B$22*(B1444/B1443-1)+(1-计算结果!B$22)*(K1444/K1443-1-IF(G1444=1,计算结果!B$16,0))))-IF(AND(计算结果!B$21=0,G1444=1),计算结果!B$16,0)</f>
        <v>2.5149324111906068E-4</v>
      </c>
      <c r="I1444" s="2">
        <f t="shared" ca="1" si="70"/>
        <v>7.8926181541169278</v>
      </c>
      <c r="J1444" s="3">
        <f ca="1">1-I1444/MAX(I$2:I1444)</f>
        <v>0.26045096007751545</v>
      </c>
      <c r="K1444" s="21">
        <v>159.09</v>
      </c>
      <c r="L1444" s="37">
        <v>4.7195</v>
      </c>
    </row>
    <row r="1445" spans="1:12" x14ac:dyDescent="0.15">
      <c r="A1445" s="1">
        <v>41250</v>
      </c>
      <c r="B1445" s="16">
        <v>5.8952999999999998</v>
      </c>
      <c r="C1445" s="3">
        <f t="shared" si="68"/>
        <v>3.0736952530815653E-2</v>
      </c>
      <c r="D1445" s="3">
        <f>IFERROR(1-B1445/MAX(B$2:B1445),0)</f>
        <v>0.32751186347873706</v>
      </c>
      <c r="E1445" s="3">
        <f ca="1">IFERROR(B1445/AVERAGE(OFFSET(B1445,0,0,-计算结果!B$17,1))-1,B1445/AVERAGE(OFFSET(B1445,0,0,-ROW(),1))-1)</f>
        <v>-0.12479892266093762</v>
      </c>
      <c r="F1445" s="4" t="str">
        <f ca="1">IF(MONTH(A1445)&lt;&gt;MONTH(A1446),IF(OR(AND(E1445&lt;计算结果!B$18,E1445&gt;计算结果!B$19),E1445&lt;计算结果!B$20),"买","卖"),F1444)</f>
        <v>卖</v>
      </c>
      <c r="G1445" s="4" t="str">
        <f t="shared" ca="1" si="69"/>
        <v/>
      </c>
      <c r="H1445" s="3">
        <f ca="1">IF(F1444="买",B1445/B1444-1,计算结果!B$21*(计算结果!B$22*(B1445/B1444-1)+(1-计算结果!B$22)*(K1445/K1444-1-IF(G1445=1,计算结果!B$16,0))))-IF(AND(计算结果!B$21=0,G1445=1),计算结果!B$16,0)</f>
        <v>-6.2857502042823477E-5</v>
      </c>
      <c r="I1445" s="2">
        <f t="shared" ca="1" si="70"/>
        <v>7.8921220438551822</v>
      </c>
      <c r="J1445" s="3">
        <f ca="1">1-I1445/MAX(I$2:I1445)</f>
        <v>0.26049744628280314</v>
      </c>
      <c r="K1445" s="21">
        <v>159.08000000000001</v>
      </c>
      <c r="L1445" s="37">
        <v>4.8952999999999998</v>
      </c>
    </row>
    <row r="1446" spans="1:12" x14ac:dyDescent="0.15">
      <c r="A1446" s="1">
        <v>41253</v>
      </c>
      <c r="B1446" s="16">
        <v>6.1063000000000001</v>
      </c>
      <c r="C1446" s="3">
        <f t="shared" si="68"/>
        <v>3.5791223517039006E-2</v>
      </c>
      <c r="D1446" s="3">
        <f>IFERROR(1-B1446/MAX(B$2:B1446),0)</f>
        <v>0.30344269027194748</v>
      </c>
      <c r="E1446" s="3">
        <f ca="1">IFERROR(B1446/AVERAGE(OFFSET(B1446,0,0,-计算结果!B$17,1))-1,B1446/AVERAGE(OFFSET(B1446,0,0,-ROW(),1))-1)</f>
        <v>-9.2536606606353433E-2</v>
      </c>
      <c r="F1446" s="4" t="str">
        <f ca="1">IF(MONTH(A1446)&lt;&gt;MONTH(A1447),IF(OR(AND(E1446&lt;计算结果!B$18,E1446&gt;计算结果!B$19),E1446&lt;计算结果!B$20),"买","卖"),F1445)</f>
        <v>卖</v>
      </c>
      <c r="G1446" s="4" t="str">
        <f t="shared" ca="1" si="69"/>
        <v/>
      </c>
      <c r="H1446" s="3">
        <f ca="1">IF(F1445="买",B1446/B1445-1,计算结果!B$21*(计算结果!B$22*(B1446/B1445-1)+(1-计算结果!B$22)*(K1446/K1445-1-IF(G1446=1,计算结果!B$16,0))))-IF(AND(计算结果!B$21=0,G1446=1),计算结果!B$16,0)</f>
        <v>5.0289162685435151E-4</v>
      </c>
      <c r="I1446" s="2">
        <f t="shared" ca="1" si="70"/>
        <v>7.8960909259491494</v>
      </c>
      <c r="J1446" s="3">
        <f ca="1">1-I1446/MAX(I$2:I1446)</f>
        <v>0.2601255566405013</v>
      </c>
      <c r="K1446" s="21">
        <v>159.16</v>
      </c>
      <c r="L1446" s="37">
        <v>5.1063000000000001</v>
      </c>
    </row>
    <row r="1447" spans="1:12" x14ac:dyDescent="0.15">
      <c r="A1447" s="1">
        <v>41254</v>
      </c>
      <c r="B1447" s="16">
        <v>6.0738000000000003</v>
      </c>
      <c r="C1447" s="3">
        <f t="shared" si="68"/>
        <v>-5.32237197648322E-3</v>
      </c>
      <c r="D1447" s="3">
        <f>IFERROR(1-B1447/MAX(B$2:B1447),0)</f>
        <v>0.30715002737725861</v>
      </c>
      <c r="E1447" s="3">
        <f ca="1">IFERROR(B1447/AVERAGE(OFFSET(B1447,0,0,-计算结果!B$17,1))-1,B1447/AVERAGE(OFFSET(B1447,0,0,-ROW(),1))-1)</f>
        <v>-9.6422912993996857E-2</v>
      </c>
      <c r="F1447" s="4" t="str">
        <f ca="1">IF(MONTH(A1447)&lt;&gt;MONTH(A1448),IF(OR(AND(E1447&lt;计算结果!B$18,E1447&gt;计算结果!B$19),E1447&lt;计算结果!B$20),"买","卖"),F1446)</f>
        <v>卖</v>
      </c>
      <c r="G1447" s="4" t="str">
        <f t="shared" ca="1" si="69"/>
        <v/>
      </c>
      <c r="H1447" s="3">
        <f ca="1">IF(F1446="买",B1447/B1446-1,计算结果!B$21*(计算结果!B$22*(B1447/B1446-1)+(1-计算结果!B$22)*(K1447/K1446-1-IF(G1447=1,计算结果!B$16,0))))-IF(AND(计算结果!B$21=0,G1447=1),计算结果!B$16,0)</f>
        <v>-6.282985674788133E-5</v>
      </c>
      <c r="I1447" s="2">
        <f t="shared" ca="1" si="70"/>
        <v>7.8955948156874038</v>
      </c>
      <c r="J1447" s="3">
        <f ca="1">1-I1447/MAX(I$2:I1447)</f>
        <v>0.26017204284578899</v>
      </c>
      <c r="K1447" s="21">
        <v>159.15</v>
      </c>
      <c r="L1447" s="37">
        <v>5.0738000000000003</v>
      </c>
    </row>
    <row r="1448" spans="1:12" x14ac:dyDescent="0.15">
      <c r="A1448" s="1">
        <v>41255</v>
      </c>
      <c r="B1448" s="16">
        <v>6.1802999999999999</v>
      </c>
      <c r="C1448" s="3">
        <f t="shared" si="68"/>
        <v>1.7534327768448099E-2</v>
      </c>
      <c r="D1448" s="3">
        <f>IFERROR(1-B1448/MAX(B$2:B1448),0)</f>
        <v>0.29500136886293127</v>
      </c>
      <c r="E1448" s="3">
        <f ca="1">IFERROR(B1448/AVERAGE(OFFSET(B1448,0,0,-计算结果!B$17,1))-1,B1448/AVERAGE(OFFSET(B1448,0,0,-ROW(),1))-1)</f>
        <v>-7.9647953474341948E-2</v>
      </c>
      <c r="F1448" s="4" t="str">
        <f ca="1">IF(MONTH(A1448)&lt;&gt;MONTH(A1449),IF(OR(AND(E1448&lt;计算结果!B$18,E1448&gt;计算结果!B$19),E1448&lt;计算结果!B$20),"买","卖"),F1447)</f>
        <v>卖</v>
      </c>
      <c r="G1448" s="4" t="str">
        <f t="shared" ca="1" si="69"/>
        <v/>
      </c>
      <c r="H1448" s="3">
        <f ca="1">IF(F1447="买",B1448/B1447-1,计算结果!B$21*(计算结果!B$22*(B1448/B1447-1)+(1-计算结果!B$22)*(K1448/K1447-1-IF(G1448=1,计算结果!B$16,0))))-IF(AND(计算结果!B$21=0,G1448=1),计算结果!B$16,0)</f>
        <v>4.3983663210811486E-4</v>
      </c>
      <c r="I1448" s="2">
        <f t="shared" ca="1" si="70"/>
        <v>7.8990675875196263</v>
      </c>
      <c r="J1448" s="3">
        <f ca="1">1-I1448/MAX(I$2:I1448)</f>
        <v>0.25984663940877484</v>
      </c>
      <c r="K1448" s="21">
        <v>159.22</v>
      </c>
      <c r="L1448" s="37">
        <v>5.1802999999999999</v>
      </c>
    </row>
    <row r="1449" spans="1:12" x14ac:dyDescent="0.15">
      <c r="A1449" s="1">
        <v>41256</v>
      </c>
      <c r="B1449" s="16">
        <v>6.0662000000000003</v>
      </c>
      <c r="C1449" s="3">
        <f t="shared" si="68"/>
        <v>-1.8461886963415997E-2</v>
      </c>
      <c r="D1449" s="3">
        <f>IFERROR(1-B1449/MAX(B$2:B1449),0)</f>
        <v>0.30801697390034677</v>
      </c>
      <c r="E1449" s="3">
        <f ca="1">IFERROR(B1449/AVERAGE(OFFSET(B1449,0,0,-计算结果!B$17,1))-1,B1449/AVERAGE(OFFSET(B1449,0,0,-ROW(),1))-1)</f>
        <v>-9.5669863408589295E-2</v>
      </c>
      <c r="F1449" s="4" t="str">
        <f ca="1">IF(MONTH(A1449)&lt;&gt;MONTH(A1450),IF(OR(AND(E1449&lt;计算结果!B$18,E1449&gt;计算结果!B$19),E1449&lt;计算结果!B$20),"买","卖"),F1448)</f>
        <v>卖</v>
      </c>
      <c r="G1449" s="4" t="str">
        <f t="shared" ca="1" si="69"/>
        <v/>
      </c>
      <c r="H1449" s="3">
        <f ca="1">IF(F1448="买",B1449/B1448-1,计算结果!B$21*(计算结果!B$22*(B1449/B1448-1)+(1-计算结果!B$22)*(K1449/K1448-1-IF(G1449=1,计算结果!B$16,0))))-IF(AND(计算结果!B$21=0,G1449=1),计算结果!B$16,0)</f>
        <v>2.5122472051242184E-4</v>
      </c>
      <c r="I1449" s="2">
        <f t="shared" ca="1" si="70"/>
        <v>7.9010520285666095</v>
      </c>
      <c r="J1449" s="3">
        <f ca="1">1-I1449/MAX(I$2:I1449)</f>
        <v>0.25966069458762397</v>
      </c>
      <c r="K1449" s="21">
        <v>159.26</v>
      </c>
      <c r="L1449" s="37">
        <v>5.0662000000000003</v>
      </c>
    </row>
    <row r="1450" spans="1:12" x14ac:dyDescent="0.15">
      <c r="A1450" s="1">
        <v>41257</v>
      </c>
      <c r="B1450" s="16">
        <v>6.3380000000000001</v>
      </c>
      <c r="C1450" s="3">
        <f t="shared" si="68"/>
        <v>4.4805644390227828E-2</v>
      </c>
      <c r="D1450" s="3">
        <f>IFERROR(1-B1450/MAX(B$2:B1450),0)</f>
        <v>0.27701222850885199</v>
      </c>
      <c r="E1450" s="3">
        <f ca="1">IFERROR(B1450/AVERAGE(OFFSET(B1450,0,0,-计算结果!B$17,1))-1,B1450/AVERAGE(OFFSET(B1450,0,0,-ROW(),1))-1)</f>
        <v>-5.4325785612362676E-2</v>
      </c>
      <c r="F1450" s="4" t="str">
        <f ca="1">IF(MONTH(A1450)&lt;&gt;MONTH(A1451),IF(OR(AND(E1450&lt;计算结果!B$18,E1450&gt;计算结果!B$19),E1450&lt;计算结果!B$20),"买","卖"),F1449)</f>
        <v>卖</v>
      </c>
      <c r="G1450" s="4" t="str">
        <f t="shared" ca="1" si="69"/>
        <v/>
      </c>
      <c r="H1450" s="3">
        <f ca="1">IF(F1449="买",B1450/B1449-1,计算结果!B$21*(计算结果!B$22*(B1450/B1449-1)+(1-计算结果!B$22)*(K1450/K1449-1-IF(G1450=1,计算结果!B$16,0))))-IF(AND(计算结果!B$21=0,G1450=1),计算结果!B$16,0)</f>
        <v>1.2558081125213505E-4</v>
      </c>
      <c r="I1450" s="2">
        <f t="shared" ca="1" si="70"/>
        <v>7.9020442490901024</v>
      </c>
      <c r="J1450" s="3">
        <f ca="1">1-I1450/MAX(I$2:I1450)</f>
        <v>0.25956772217704849</v>
      </c>
      <c r="K1450" s="21">
        <v>159.28</v>
      </c>
      <c r="L1450" s="37">
        <v>5.3380000000000001</v>
      </c>
    </row>
    <row r="1451" spans="1:12" x14ac:dyDescent="0.15">
      <c r="A1451" s="1">
        <v>41260</v>
      </c>
      <c r="B1451" s="16">
        <v>6.3535000000000004</v>
      </c>
      <c r="C1451" s="3">
        <f t="shared" si="68"/>
        <v>2.445566424739809E-3</v>
      </c>
      <c r="D1451" s="3">
        <f>IFERROR(1-B1451/MAX(B$2:B1451),0)</f>
        <v>0.27524411388939596</v>
      </c>
      <c r="E1451" s="3">
        <f ca="1">IFERROR(B1451/AVERAGE(OFFSET(B1451,0,0,-计算结果!B$17,1))-1,B1451/AVERAGE(OFFSET(B1451,0,0,-ROW(),1))-1)</f>
        <v>-5.1084804429526121E-2</v>
      </c>
      <c r="F1451" s="4" t="str">
        <f ca="1">IF(MONTH(A1451)&lt;&gt;MONTH(A1452),IF(OR(AND(E1451&lt;计算结果!B$18,E1451&gt;计算结果!B$19),E1451&lt;计算结果!B$20),"买","卖"),F1450)</f>
        <v>卖</v>
      </c>
      <c r="G1451" s="4" t="str">
        <f t="shared" ca="1" si="69"/>
        <v/>
      </c>
      <c r="H1451" s="3">
        <f ca="1">IF(F1450="买",B1451/B1450-1,计算结果!B$21*(计算结果!B$22*(B1451/B1450-1)+(1-计算结果!B$22)*(K1451/K1450-1-IF(G1451=1,计算结果!B$16,0))))-IF(AND(计算结果!B$21=0,G1451=1),计算结果!B$16,0)</f>
        <v>3.1391260673041543E-4</v>
      </c>
      <c r="I1451" s="2">
        <f t="shared" ca="1" si="70"/>
        <v>7.9045248003988338</v>
      </c>
      <c r="J1451" s="3">
        <f ca="1">1-I1451/MAX(I$2:I1451)</f>
        <v>0.25933529115060971</v>
      </c>
      <c r="K1451" s="21">
        <v>159.33000000000001</v>
      </c>
      <c r="L1451" s="37">
        <v>5.3535000000000004</v>
      </c>
    </row>
    <row r="1452" spans="1:12" x14ac:dyDescent="0.15">
      <c r="A1452" s="1">
        <v>41261</v>
      </c>
      <c r="B1452" s="16">
        <v>6.3116000000000003</v>
      </c>
      <c r="C1452" s="3">
        <f t="shared" si="68"/>
        <v>-6.5947902730778551E-3</v>
      </c>
      <c r="D1452" s="3">
        <f>IFERROR(1-B1452/MAX(B$2:B1452),0)</f>
        <v>0.28002372695747402</v>
      </c>
      <c r="E1452" s="3">
        <f ca="1">IFERROR(B1452/AVERAGE(OFFSET(B1452,0,0,-计算结果!B$17,1))-1,B1452/AVERAGE(OFFSET(B1452,0,0,-ROW(),1))-1)</f>
        <v>-5.6451970564245779E-2</v>
      </c>
      <c r="F1452" s="4" t="str">
        <f ca="1">IF(MONTH(A1452)&lt;&gt;MONTH(A1453),IF(OR(AND(E1452&lt;计算结果!B$18,E1452&gt;计算结果!B$19),E1452&lt;计算结果!B$20),"买","卖"),F1451)</f>
        <v>卖</v>
      </c>
      <c r="G1452" s="4" t="str">
        <f t="shared" ca="1" si="69"/>
        <v/>
      </c>
      <c r="H1452" s="3">
        <f ca="1">IF(F1451="买",B1452/B1451-1,计算结果!B$21*(计算结果!B$22*(B1452/B1451-1)+(1-计算结果!B$22)*(K1452/K1451-1-IF(G1452=1,计算结果!B$16,0))))-IF(AND(计算结果!B$21=0,G1452=1),计算结果!B$16,0)</f>
        <v>1.2552563861167876E-4</v>
      </c>
      <c r="I1452" s="2">
        <f t="shared" ca="1" si="70"/>
        <v>7.9055170209223258</v>
      </c>
      <c r="J1452" s="3">
        <f ca="1">1-I1452/MAX(I$2:I1452)</f>
        <v>0.25924231874003423</v>
      </c>
      <c r="K1452" s="21">
        <v>159.35</v>
      </c>
      <c r="L1452" s="37">
        <v>5.3116000000000003</v>
      </c>
    </row>
    <row r="1453" spans="1:12" x14ac:dyDescent="0.15">
      <c r="A1453" s="1">
        <v>41262</v>
      </c>
      <c r="B1453" s="16">
        <v>6.3490000000000002</v>
      </c>
      <c r="C1453" s="3">
        <f t="shared" si="68"/>
        <v>5.9255973128842232E-3</v>
      </c>
      <c r="D1453" s="3">
        <f>IFERROR(1-B1453/MAX(B$2:B1453),0)</f>
        <v>0.27575743748859283</v>
      </c>
      <c r="E1453" s="3">
        <f ca="1">IFERROR(B1453/AVERAGE(OFFSET(B1453,0,0,-计算结果!B$17,1))-1,B1453/AVERAGE(OFFSET(B1453,0,0,-ROW(),1))-1)</f>
        <v>-4.9972237307261747E-2</v>
      </c>
      <c r="F1453" s="4" t="str">
        <f ca="1">IF(MONTH(A1453)&lt;&gt;MONTH(A1454),IF(OR(AND(E1453&lt;计算结果!B$18,E1453&gt;计算结果!B$19),E1453&lt;计算结果!B$20),"买","卖"),F1452)</f>
        <v>卖</v>
      </c>
      <c r="G1453" s="4" t="str">
        <f t="shared" ca="1" si="69"/>
        <v/>
      </c>
      <c r="H1453" s="3">
        <f ca="1">IF(F1452="买",B1453/B1452-1,计算结果!B$21*(计算结果!B$22*(B1453/B1452-1)+(1-计算结果!B$22)*(K1453/K1452-1-IF(G1453=1,计算结果!B$16,0))))-IF(AND(计算结果!B$21=0,G1453=1),计算结果!B$16,0)</f>
        <v>1.8826482585510007E-4</v>
      </c>
      <c r="I1453" s="2">
        <f t="shared" ca="1" si="70"/>
        <v>7.9070053517075642</v>
      </c>
      <c r="J1453" s="3">
        <f ca="1">1-I1453/MAX(I$2:I1453)</f>
        <v>0.25910286012417094</v>
      </c>
      <c r="K1453" s="21">
        <v>159.38</v>
      </c>
      <c r="L1453" s="37">
        <v>5.3490000000000002</v>
      </c>
    </row>
    <row r="1454" spans="1:12" x14ac:dyDescent="0.15">
      <c r="A1454" s="1">
        <v>41263</v>
      </c>
      <c r="B1454" s="16">
        <v>6.4852999999999996</v>
      </c>
      <c r="C1454" s="3">
        <f t="shared" si="68"/>
        <v>2.1467947708300406E-2</v>
      </c>
      <c r="D1454" s="3">
        <f>IFERROR(1-B1454/MAX(B$2:B1454),0)</f>
        <v>0.26020943602847246</v>
      </c>
      <c r="E1454" s="3">
        <f ca="1">IFERROR(B1454/AVERAGE(OFFSET(B1454,0,0,-计算结果!B$17,1))-1,B1454/AVERAGE(OFFSET(B1454,0,0,-ROW(),1))-1)</f>
        <v>-2.8647458524091451E-2</v>
      </c>
      <c r="F1454" s="4" t="str">
        <f ca="1">IF(MONTH(A1454)&lt;&gt;MONTH(A1455),IF(OR(AND(E1454&lt;计算结果!B$18,E1454&gt;计算结果!B$19),E1454&lt;计算结果!B$20),"买","卖"),F1453)</f>
        <v>卖</v>
      </c>
      <c r="G1454" s="4" t="str">
        <f t="shared" ca="1" si="69"/>
        <v/>
      </c>
      <c r="H1454" s="3">
        <f ca="1">IF(F1453="买",B1454/B1453-1,计算结果!B$21*(计算结果!B$22*(B1454/B1453-1)+(1-计算结果!B$22)*(K1454/K1453-1-IF(G1454=1,计算结果!B$16,0))))-IF(AND(计算结果!B$21=0,G1454=1),计算结果!B$16,0)</f>
        <v>-1.8822938888196639E-4</v>
      </c>
      <c r="I1454" s="2">
        <f t="shared" ca="1" si="70"/>
        <v>7.9055170209223258</v>
      </c>
      <c r="J1454" s="3">
        <f ca="1">1-I1454/MAX(I$2:I1454)</f>
        <v>0.25924231874003423</v>
      </c>
      <c r="K1454" s="21">
        <v>159.35</v>
      </c>
      <c r="L1454" s="37">
        <v>5.4852999999999996</v>
      </c>
    </row>
    <row r="1455" spans="1:12" x14ac:dyDescent="0.15">
      <c r="A1455" s="1">
        <v>41264</v>
      </c>
      <c r="B1455" s="16">
        <v>6.5278999999999998</v>
      </c>
      <c r="C1455" s="3">
        <f t="shared" si="68"/>
        <v>6.5687015249873415E-3</v>
      </c>
      <c r="D1455" s="3">
        <f>IFERROR(1-B1455/MAX(B$2:B1455),0)</f>
        <v>0.25534997262274151</v>
      </c>
      <c r="E1455" s="3">
        <f ca="1">IFERROR(B1455/AVERAGE(OFFSET(B1455,0,0,-计算结果!B$17,1))-1,B1455/AVERAGE(OFFSET(B1455,0,0,-ROW(),1))-1)</f>
        <v>-2.1287120218618782E-2</v>
      </c>
      <c r="F1455" s="4" t="str">
        <f ca="1">IF(MONTH(A1455)&lt;&gt;MONTH(A1456),IF(OR(AND(E1455&lt;计算结果!B$18,E1455&gt;计算结果!B$19),E1455&lt;计算结果!B$20),"买","卖"),F1454)</f>
        <v>卖</v>
      </c>
      <c r="G1455" s="4" t="str">
        <f t="shared" ca="1" si="69"/>
        <v/>
      </c>
      <c r="H1455" s="3">
        <f ca="1">IF(F1454="买",B1455/B1454-1,计算结果!B$21*(计算结果!B$22*(B1455/B1454-1)+(1-计算结果!B$22)*(K1455/K1454-1-IF(G1455=1,计算结果!B$16,0))))-IF(AND(计算结果!B$21=0,G1455=1),计算结果!B$16,0)</f>
        <v>1.8826482585510007E-4</v>
      </c>
      <c r="I1455" s="2">
        <f t="shared" ca="1" si="70"/>
        <v>7.9070053517075642</v>
      </c>
      <c r="J1455" s="3">
        <f ca="1">1-I1455/MAX(I$2:I1455)</f>
        <v>0.25910286012417094</v>
      </c>
      <c r="K1455" s="21">
        <v>159.38</v>
      </c>
      <c r="L1455" s="37">
        <v>5.5278999999999998</v>
      </c>
    </row>
    <row r="1456" spans="1:12" x14ac:dyDescent="0.15">
      <c r="A1456" s="1">
        <v>41267</v>
      </c>
      <c r="B1456" s="16">
        <v>6.5998000000000001</v>
      </c>
      <c r="C1456" s="3">
        <f t="shared" si="68"/>
        <v>1.1014261860629038E-2</v>
      </c>
      <c r="D1456" s="3">
        <f>IFERROR(1-B1456/MAX(B$2:B1456),0)</f>
        <v>0.24714820222668377</v>
      </c>
      <c r="E1456" s="3">
        <f ca="1">IFERROR(B1456/AVERAGE(OFFSET(B1456,0,0,-计算结果!B$17,1))-1,B1456/AVERAGE(OFFSET(B1456,0,0,-ROW(),1))-1)</f>
        <v>-9.676179306061794E-3</v>
      </c>
      <c r="F1456" s="4" t="str">
        <f ca="1">IF(MONTH(A1456)&lt;&gt;MONTH(A1457),IF(OR(AND(E1456&lt;计算结果!B$18,E1456&gt;计算结果!B$19),E1456&lt;计算结果!B$20),"买","卖"),F1455)</f>
        <v>卖</v>
      </c>
      <c r="G1456" s="4" t="str">
        <f t="shared" ca="1" si="69"/>
        <v/>
      </c>
      <c r="H1456" s="3">
        <f ca="1">IF(F1455="买",B1456/B1455-1,计算结果!B$21*(计算结果!B$22*(B1456/B1455-1)+(1-计算结果!B$22)*(K1456/K1455-1-IF(G1456=1,计算结果!B$16,0))))-IF(AND(计算结果!B$21=0,G1456=1),计算结果!B$16,0)</f>
        <v>1.8822938888196639E-4</v>
      </c>
      <c r="I1456" s="2">
        <f t="shared" ca="1" si="70"/>
        <v>7.9084936824928027</v>
      </c>
      <c r="J1456" s="3">
        <f ca="1">1-I1456/MAX(I$2:I1456)</f>
        <v>0.25896340150830777</v>
      </c>
      <c r="K1456" s="21">
        <v>159.41</v>
      </c>
      <c r="L1456" s="37">
        <v>5.5998000000000001</v>
      </c>
    </row>
    <row r="1457" spans="1:12" x14ac:dyDescent="0.15">
      <c r="A1457" s="1">
        <v>41268</v>
      </c>
      <c r="B1457" s="16">
        <v>6.7461000000000002</v>
      </c>
      <c r="C1457" s="3">
        <f t="shared" si="68"/>
        <v>2.2167338404194048E-2</v>
      </c>
      <c r="D1457" s="3">
        <f>IFERROR(1-B1457/MAX(B$2:B1457),0)</f>
        <v>0.23045948165723673</v>
      </c>
      <c r="E1457" s="3">
        <f ca="1">IFERROR(B1457/AVERAGE(OFFSET(B1457,0,0,-计算结果!B$17,1))-1,B1457/AVERAGE(OFFSET(B1457,0,0,-ROW(),1))-1)</f>
        <v>1.305789815209879E-2</v>
      </c>
      <c r="F1457" s="4" t="str">
        <f ca="1">IF(MONTH(A1457)&lt;&gt;MONTH(A1458),IF(OR(AND(E1457&lt;计算结果!B$18,E1457&gt;计算结果!B$19),E1457&lt;计算结果!B$20),"买","卖"),F1456)</f>
        <v>卖</v>
      </c>
      <c r="G1457" s="4" t="str">
        <f t="shared" ca="1" si="69"/>
        <v/>
      </c>
      <c r="H1457" s="3">
        <f ca="1">IF(F1456="买",B1457/B1456-1,计算结果!B$21*(计算结果!B$22*(B1457/B1456-1)+(1-计算结果!B$22)*(K1457/K1456-1-IF(G1457=1,计算结果!B$16,0))))-IF(AND(计算结果!B$21=0,G1457=1),计算结果!B$16,0)</f>
        <v>1.8819396524683007E-4</v>
      </c>
      <c r="I1457" s="2">
        <f t="shared" ca="1" si="70"/>
        <v>7.9099820132780403</v>
      </c>
      <c r="J1457" s="3">
        <f ca="1">1-I1457/MAX(I$2:I1457)</f>
        <v>0.25882394289244459</v>
      </c>
      <c r="K1457" s="21">
        <v>159.44</v>
      </c>
      <c r="L1457" s="37">
        <v>5.7461000000000002</v>
      </c>
    </row>
    <row r="1458" spans="1:12" x14ac:dyDescent="0.15">
      <c r="A1458" s="1">
        <v>41269</v>
      </c>
      <c r="B1458" s="16">
        <v>6.9965999999999999</v>
      </c>
      <c r="C1458" s="3">
        <f t="shared" si="68"/>
        <v>3.7132565482278501E-2</v>
      </c>
      <c r="D1458" s="3">
        <f>IFERROR(1-B1458/MAX(B$2:B1458),0)</f>
        <v>0.20188446796860748</v>
      </c>
      <c r="E1458" s="3">
        <f ca="1">IFERROR(B1458/AVERAGE(OFFSET(B1458,0,0,-计算结果!B$17,1))-1,B1458/AVERAGE(OFFSET(B1458,0,0,-ROW(),1))-1)</f>
        <v>5.1203052173856678E-2</v>
      </c>
      <c r="F1458" s="4" t="str">
        <f ca="1">IF(MONTH(A1458)&lt;&gt;MONTH(A1459),IF(OR(AND(E1458&lt;计算结果!B$18,E1458&gt;计算结果!B$19),E1458&lt;计算结果!B$20),"买","卖"),F1457)</f>
        <v>卖</v>
      </c>
      <c r="G1458" s="4" t="str">
        <f t="shared" ca="1" si="69"/>
        <v/>
      </c>
      <c r="H1458" s="3">
        <f ca="1">IF(F1457="买",B1458/B1457-1,计算结果!B$21*(计算结果!B$22*(B1458/B1457-1)+(1-计算结果!B$22)*(K1458/K1457-1-IF(G1458=1,计算结果!B$16,0))))-IF(AND(计算结果!B$21=0,G1458=1),计算结果!B$16,0)</f>
        <v>0</v>
      </c>
      <c r="I1458" s="2">
        <f t="shared" ca="1" si="70"/>
        <v>7.9099820132780403</v>
      </c>
      <c r="J1458" s="3">
        <f ca="1">1-I1458/MAX(I$2:I1458)</f>
        <v>0.25882394289244459</v>
      </c>
      <c r="K1458" s="21">
        <v>159.44</v>
      </c>
      <c r="L1458" s="37">
        <v>5.9965999999999999</v>
      </c>
    </row>
    <row r="1459" spans="1:12" x14ac:dyDescent="0.15">
      <c r="A1459" s="1">
        <v>41270</v>
      </c>
      <c r="B1459" s="16">
        <v>6.7840999999999996</v>
      </c>
      <c r="C1459" s="3">
        <f t="shared" si="68"/>
        <v>-3.0371894920389941E-2</v>
      </c>
      <c r="D1459" s="3">
        <f>IFERROR(1-B1459/MAX(B$2:B1459),0)</f>
        <v>0.22612474904179602</v>
      </c>
      <c r="E1459" s="3">
        <f ca="1">IFERROR(B1459/AVERAGE(OFFSET(B1459,0,0,-计算结果!B$17,1))-1,B1459/AVERAGE(OFFSET(B1459,0,0,-ROW(),1))-1)</f>
        <v>1.989139759944214E-2</v>
      </c>
      <c r="F1459" s="4" t="str">
        <f ca="1">IF(MONTH(A1459)&lt;&gt;MONTH(A1460),IF(OR(AND(E1459&lt;计算结果!B$18,E1459&gt;计算结果!B$19),E1459&lt;计算结果!B$20),"买","卖"),F1458)</f>
        <v>卖</v>
      </c>
      <c r="G1459" s="4" t="str">
        <f t="shared" ca="1" si="69"/>
        <v/>
      </c>
      <c r="H1459" s="3">
        <f ca="1">IF(F1458="买",B1459/B1458-1,计算结果!B$21*(计算结果!B$22*(B1459/B1458-1)+(1-计算结果!B$22)*(K1459/K1458-1-IF(G1459=1,计算结果!B$16,0))))-IF(AND(计算结果!B$21=0,G1459=1),计算结果!B$16,0)</f>
        <v>-1.8815855494225264E-4</v>
      </c>
      <c r="I1459" s="2">
        <f t="shared" ca="1" si="70"/>
        <v>7.9084936824928027</v>
      </c>
      <c r="J1459" s="3">
        <f ca="1">1-I1459/MAX(I$2:I1459)</f>
        <v>0.25896340150830777</v>
      </c>
      <c r="K1459" s="21">
        <v>159.41</v>
      </c>
      <c r="L1459" s="37">
        <v>5.7840999999999996</v>
      </c>
    </row>
    <row r="1460" spans="1:12" x14ac:dyDescent="0.15">
      <c r="A1460" s="1">
        <v>41271</v>
      </c>
      <c r="B1460" s="16">
        <v>6.7992999999999997</v>
      </c>
      <c r="C1460" s="3">
        <f t="shared" si="68"/>
        <v>2.2405330110111255E-3</v>
      </c>
      <c r="D1460" s="3">
        <f>IFERROR(1-B1460/MAX(B$2:B1460),0)</f>
        <v>0.2243908559956197</v>
      </c>
      <c r="E1460" s="3">
        <f ca="1">IFERROR(B1460/AVERAGE(OFFSET(B1460,0,0,-计算结果!B$17,1))-1,B1460/AVERAGE(OFFSET(B1460,0,0,-ROW(),1))-1)</f>
        <v>2.2782143527487753E-2</v>
      </c>
      <c r="F1460" s="4" t="str">
        <f ca="1">IF(MONTH(A1460)&lt;&gt;MONTH(A1461),IF(OR(AND(E1460&lt;计算结果!B$18,E1460&gt;计算结果!B$19),E1460&lt;计算结果!B$20),"买","卖"),F1459)</f>
        <v>卖</v>
      </c>
      <c r="G1460" s="4" t="str">
        <f t="shared" ca="1" si="69"/>
        <v/>
      </c>
      <c r="H1460" s="3">
        <f ca="1">IF(F1459="买",B1460/B1459-1,计算结果!B$21*(计算结果!B$22*(B1460/B1459-1)+(1-计算结果!B$22)*(K1460/K1459-1-IF(G1460=1,计算结果!B$16,0))))-IF(AND(计算结果!B$21=0,G1460=1),计算结果!B$16,0)</f>
        <v>6.2731321748943358E-5</v>
      </c>
      <c r="I1460" s="2">
        <f t="shared" ca="1" si="70"/>
        <v>7.9089897927545483</v>
      </c>
      <c r="J1460" s="3">
        <f ca="1">1-I1460/MAX(I$2:I1460)</f>
        <v>0.25891691530302008</v>
      </c>
      <c r="K1460" s="21">
        <v>159.41999999999999</v>
      </c>
      <c r="L1460" s="37">
        <v>5.7992999999999997</v>
      </c>
    </row>
    <row r="1461" spans="1:12" hidden="1" x14ac:dyDescent="0.15">
      <c r="A1461" s="1">
        <v>41274</v>
      </c>
      <c r="B1461" s="16">
        <v>6.7531999999999996</v>
      </c>
      <c r="C1461" s="3">
        <f t="shared" si="68"/>
        <v>-6.7801097171767966E-3</v>
      </c>
      <c r="D1461" s="3">
        <f>IFERROR(1-B1461/MAX(B$2:B1461),0)</f>
        <v>0.22964957108961503</v>
      </c>
      <c r="E1461" s="3">
        <f ca="1">IFERROR(B1461/AVERAGE(OFFSET(B1461,0,0,-计算结果!B$17,1))-1,B1461/AVERAGE(OFFSET(B1461,0,0,-ROW(),1))-1)</f>
        <v>1.652819165296493E-2</v>
      </c>
      <c r="F1461" s="4" t="str">
        <f ca="1">IF(MONTH(A1461)&lt;&gt;MONTH(A1462),IF(OR(AND(E1461&lt;计算结果!B$18,E1461&gt;计算结果!B$19),E1461&lt;计算结果!B$20),"买","卖"),F1460)</f>
        <v>买</v>
      </c>
      <c r="G1461" s="4">
        <f t="shared" ca="1" si="69"/>
        <v>1</v>
      </c>
      <c r="H1461" s="3">
        <f ca="1">IF(F1460="买",B1461/B1460-1,计算结果!B$21*(计算结果!B$22*(B1461/B1460-1)+(1-计算结果!B$22)*(K1461/K1460-1-IF(G1461=1,计算结果!B$16,0))))-IF(AND(计算结果!B$21=0,G1461=1),计算结果!B$16,0)</f>
        <v>-8.7090703801284523E-4</v>
      </c>
      <c r="I1461" s="2">
        <f t="shared" ca="1" si="70"/>
        <v>7.9021017978804666</v>
      </c>
      <c r="J1461" s="3">
        <f ca="1">1-I1461/MAX(I$2:I1461)</f>
        <v>0.25956232977723492</v>
      </c>
      <c r="K1461" s="21">
        <v>159.6</v>
      </c>
      <c r="L1461" s="37">
        <v>5.7531999999999996</v>
      </c>
    </row>
    <row r="1462" spans="1:12" hidden="1" x14ac:dyDescent="0.15">
      <c r="A1462" s="1">
        <v>41278</v>
      </c>
      <c r="B1462" s="16">
        <v>6.8090000000000002</v>
      </c>
      <c r="C1462" s="3">
        <f t="shared" si="68"/>
        <v>8.2627495113427596E-3</v>
      </c>
      <c r="D1462" s="3">
        <f>IFERROR(1-B1462/MAX(B$2:B1462),0)</f>
        <v>0.22328435845957295</v>
      </c>
      <c r="E1462" s="3">
        <f ca="1">IFERROR(B1462/AVERAGE(OFFSET(B1462,0,0,-计算结果!B$17,1))-1,B1462/AVERAGE(OFFSET(B1462,0,0,-ROW(),1))-1)</f>
        <v>2.5565930613095755E-2</v>
      </c>
      <c r="F1462" s="4" t="str">
        <f ca="1">IF(MONTH(A1462)&lt;&gt;MONTH(A1463),IF(OR(AND(E1462&lt;计算结果!B$18,E1462&gt;计算结果!B$19),E1462&lt;计算结果!B$20),"买","卖"),F1461)</f>
        <v>买</v>
      </c>
      <c r="G1462" s="4" t="str">
        <f t="shared" ca="1" si="69"/>
        <v/>
      </c>
      <c r="H1462" s="3">
        <f ca="1">IF(F1461="买",B1462/B1461-1,计算结果!B$21*(计算结果!B$22*(B1462/B1461-1)+(1-计算结果!B$22)*(K1462/K1461-1-IF(G1462=1,计算结果!B$16,0))))-IF(AND(计算结果!B$21=0,G1462=1),计算结果!B$16,0)</f>
        <v>8.2627495113427596E-3</v>
      </c>
      <c r="I1462" s="2">
        <f t="shared" ca="1" si="70"/>
        <v>7.9673948856494841</v>
      </c>
      <c r="J1462" s="3">
        <f ca="1">1-I1462/MAX(I$2:I1462)</f>
        <v>0.25344427877942199</v>
      </c>
      <c r="K1462" s="21">
        <v>159.65</v>
      </c>
      <c r="L1462" s="37">
        <v>5.8090000000000002</v>
      </c>
    </row>
    <row r="1463" spans="1:12" hidden="1" x14ac:dyDescent="0.15">
      <c r="A1463" s="1">
        <v>41281</v>
      </c>
      <c r="B1463" s="16">
        <v>6.9253999999999998</v>
      </c>
      <c r="C1463" s="3">
        <f t="shared" si="68"/>
        <v>1.7095021295344237E-2</v>
      </c>
      <c r="D1463" s="3">
        <f>IFERROR(1-B1463/MAX(B$2:B1463),0)</f>
        <v>0.21000638802701233</v>
      </c>
      <c r="E1463" s="3">
        <f ca="1">IFERROR(B1463/AVERAGE(OFFSET(B1463,0,0,-计算结果!B$17,1))-1,B1463/AVERAGE(OFFSET(B1463,0,0,-ROW(),1))-1)</f>
        <v>4.3592145050008968E-2</v>
      </c>
      <c r="F1463" s="4" t="str">
        <f ca="1">IF(MONTH(A1463)&lt;&gt;MONTH(A1464),IF(OR(AND(E1463&lt;计算结果!B$18,E1463&gt;计算结果!B$19),E1463&lt;计算结果!B$20),"买","卖"),F1462)</f>
        <v>买</v>
      </c>
      <c r="G1463" s="4" t="str">
        <f t="shared" ca="1" si="69"/>
        <v/>
      </c>
      <c r="H1463" s="3">
        <f ca="1">IF(F1462="买",B1463/B1462-1,计算结果!B$21*(计算结果!B$22*(B1463/B1462-1)+(1-计算结果!B$22)*(K1463/K1462-1-IF(G1463=1,计算结果!B$16,0))))-IF(AND(计算结果!B$21=0,G1463=1),计算结果!B$16,0)</f>
        <v>1.7095021295344237E-2</v>
      </c>
      <c r="I1463" s="2">
        <f t="shared" ca="1" si="70"/>
        <v>8.1035976708880781</v>
      </c>
      <c r="J1463" s="3">
        <f ca="1">1-I1463/MAX(I$2:I1463)</f>
        <v>0.24068189282699526</v>
      </c>
      <c r="K1463" s="21">
        <v>159.72</v>
      </c>
      <c r="L1463" s="37">
        <v>5.9253999999999998</v>
      </c>
    </row>
    <row r="1464" spans="1:12" hidden="1" x14ac:dyDescent="0.15">
      <c r="A1464" s="1">
        <v>41282</v>
      </c>
      <c r="B1464" s="16">
        <v>7.0237999999999996</v>
      </c>
      <c r="C1464" s="3">
        <f t="shared" si="68"/>
        <v>1.4208565570219767E-2</v>
      </c>
      <c r="D1464" s="3">
        <f>IFERROR(1-B1464/MAX(B$2:B1464),0)</f>
        <v>0.1987817119912394</v>
      </c>
      <c r="E1464" s="3">
        <f ca="1">IFERROR(B1464/AVERAGE(OFFSET(B1464,0,0,-计算结果!B$17,1))-1,B1464/AVERAGE(OFFSET(B1464,0,0,-ROW(),1))-1)</f>
        <v>5.8856813243144623E-2</v>
      </c>
      <c r="F1464" s="4" t="str">
        <f ca="1">IF(MONTH(A1464)&lt;&gt;MONTH(A1465),IF(OR(AND(E1464&lt;计算结果!B$18,E1464&gt;计算结果!B$19),E1464&lt;计算结果!B$20),"买","卖"),F1463)</f>
        <v>买</v>
      </c>
      <c r="G1464" s="4" t="str">
        <f t="shared" ca="1" si="69"/>
        <v/>
      </c>
      <c r="H1464" s="3">
        <f ca="1">IF(F1463="买",B1464/B1463-1,计算结果!B$21*(计算结果!B$22*(B1464/B1463-1)+(1-计算结果!B$22)*(K1464/K1463-1-IF(G1464=1,计算结果!B$16,0))))-IF(AND(计算结果!B$21=0,G1464=1),计算结果!B$16,0)</f>
        <v>1.4208565570219767E-2</v>
      </c>
      <c r="I1464" s="2">
        <f t="shared" ca="1" si="70"/>
        <v>8.2187381697495709</v>
      </c>
      <c r="J1464" s="3">
        <f ca="1">1-I1464/MAX(I$2:I1464)</f>
        <v>0.22989307171257245</v>
      </c>
      <c r="K1464" s="21">
        <v>159.76</v>
      </c>
      <c r="L1464" s="37">
        <v>6.0237999999999996</v>
      </c>
    </row>
    <row r="1465" spans="1:12" hidden="1" x14ac:dyDescent="0.15">
      <c r="A1465" s="1">
        <v>41283</v>
      </c>
      <c r="B1465" s="16">
        <v>6.9755000000000003</v>
      </c>
      <c r="C1465" s="3">
        <f t="shared" si="68"/>
        <v>-6.8766194937212033E-3</v>
      </c>
      <c r="D1465" s="3">
        <f>IFERROR(1-B1465/MAX(B$2:B1465),0)</f>
        <v>0.20429138528928636</v>
      </c>
      <c r="E1465" s="3">
        <f ca="1">IFERROR(B1465/AVERAGE(OFFSET(B1465,0,0,-计算结果!B$17,1))-1,B1465/AVERAGE(OFFSET(B1465,0,0,-ROW(),1))-1)</f>
        <v>5.2121899409664607E-2</v>
      </c>
      <c r="F1465" s="4" t="str">
        <f ca="1">IF(MONTH(A1465)&lt;&gt;MONTH(A1466),IF(OR(AND(E1465&lt;计算结果!B$18,E1465&gt;计算结果!B$19),E1465&lt;计算结果!B$20),"买","卖"),F1464)</f>
        <v>买</v>
      </c>
      <c r="G1465" s="4" t="str">
        <f t="shared" ca="1" si="69"/>
        <v/>
      </c>
      <c r="H1465" s="3">
        <f ca="1">IF(F1464="买",B1465/B1464-1,计算结果!B$21*(计算结果!B$22*(B1465/B1464-1)+(1-计算结果!B$22)*(K1465/K1464-1-IF(G1465=1,计算结果!B$16,0))))-IF(AND(计算结果!B$21=0,G1465=1),计算结果!B$16,0)</f>
        <v>-6.8766194937212033E-3</v>
      </c>
      <c r="I1465" s="2">
        <f t="shared" ca="1" si="70"/>
        <v>8.16222103463768</v>
      </c>
      <c r="J1465" s="3">
        <f ca="1">1-I1465/MAX(I$2:I1465)</f>
        <v>0.23518880402788367</v>
      </c>
      <c r="K1465" s="21">
        <v>159.84</v>
      </c>
      <c r="L1465" s="37">
        <v>5.9755000000000003</v>
      </c>
    </row>
    <row r="1466" spans="1:12" hidden="1" x14ac:dyDescent="0.15">
      <c r="A1466" s="1">
        <v>41284</v>
      </c>
      <c r="B1466" s="16">
        <v>7.0921000000000003</v>
      </c>
      <c r="C1466" s="3">
        <f t="shared" si="68"/>
        <v>1.6715647623826158E-2</v>
      </c>
      <c r="D1466" s="3">
        <f>IFERROR(1-B1466/MAX(B$2:B1466),0)</f>
        <v>0.1909906004745392</v>
      </c>
      <c r="E1466" s="3">
        <f ca="1">IFERROR(B1466/AVERAGE(OFFSET(B1466,0,0,-计算结果!B$17,1))-1,B1466/AVERAGE(OFFSET(B1466,0,0,-ROW(),1))-1)</f>
        <v>6.9966893539616937E-2</v>
      </c>
      <c r="F1466" s="4" t="str">
        <f ca="1">IF(MONTH(A1466)&lt;&gt;MONTH(A1467),IF(OR(AND(E1466&lt;计算结果!B$18,E1466&gt;计算结果!B$19),E1466&lt;计算结果!B$20),"买","卖"),F1465)</f>
        <v>买</v>
      </c>
      <c r="G1466" s="4" t="str">
        <f t="shared" ca="1" si="69"/>
        <v/>
      </c>
      <c r="H1466" s="3">
        <f ca="1">IF(F1465="买",B1466/B1465-1,计算结果!B$21*(计算结果!B$22*(B1466/B1465-1)+(1-计算结果!B$22)*(K1466/K1465-1-IF(G1466=1,计算结果!B$16,0))))-IF(AND(计算结果!B$21=0,G1466=1),计算结果!B$16,0)</f>
        <v>1.6715647623826158E-2</v>
      </c>
      <c r="I1466" s="2">
        <f t="shared" ca="1" si="70"/>
        <v>8.2986578452804647</v>
      </c>
      <c r="J1466" s="3">
        <f ca="1">1-I1466/MAX(I$2:I1466)</f>
        <v>0.22240448957725667</v>
      </c>
      <c r="K1466" s="21">
        <v>159.91999999999999</v>
      </c>
      <c r="L1466" s="37">
        <v>6.0921000000000003</v>
      </c>
    </row>
    <row r="1467" spans="1:12" hidden="1" x14ac:dyDescent="0.15">
      <c r="A1467" s="1">
        <v>41285</v>
      </c>
      <c r="B1467" s="16">
        <v>7.0780000000000003</v>
      </c>
      <c r="C1467" s="3">
        <f t="shared" si="68"/>
        <v>-1.988127634974135E-3</v>
      </c>
      <c r="D1467" s="3">
        <f>IFERROR(1-B1467/MAX(B$2:B1467),0)</f>
        <v>0.19259901441868954</v>
      </c>
      <c r="E1467" s="3">
        <f ca="1">IFERROR(B1467/AVERAGE(OFFSET(B1467,0,0,-计算结果!B$17,1))-1,B1467/AVERAGE(OFFSET(B1467,0,0,-ROW(),1))-1)</f>
        <v>6.8223940332483135E-2</v>
      </c>
      <c r="F1467" s="4" t="str">
        <f ca="1">IF(MONTH(A1467)&lt;&gt;MONTH(A1468),IF(OR(AND(E1467&lt;计算结果!B$18,E1467&gt;计算结果!B$19),E1467&lt;计算结果!B$20),"买","卖"),F1466)</f>
        <v>买</v>
      </c>
      <c r="G1467" s="4" t="str">
        <f t="shared" ca="1" si="69"/>
        <v/>
      </c>
      <c r="H1467" s="3">
        <f ca="1">IF(F1466="买",B1467/B1466-1,计算结果!B$21*(计算结果!B$22*(B1467/B1466-1)+(1-计算结果!B$22)*(K1467/K1466-1-IF(G1467=1,计算结果!B$16,0))))-IF(AND(计算结果!B$21=0,G1467=1),计算结果!B$16,0)</f>
        <v>-1.988127634974135E-3</v>
      </c>
      <c r="I1467" s="2">
        <f t="shared" ca="1" si="70"/>
        <v>8.2821590542850672</v>
      </c>
      <c r="J1467" s="3">
        <f ca="1">1-I1467/MAX(I$2:I1467)</f>
        <v>0.22395044870036007</v>
      </c>
      <c r="K1467" s="21">
        <v>159.99</v>
      </c>
      <c r="L1467" s="37">
        <v>6.0780000000000003</v>
      </c>
    </row>
    <row r="1468" spans="1:12" hidden="1" x14ac:dyDescent="0.15">
      <c r="A1468" s="1">
        <v>41288</v>
      </c>
      <c r="B1468" s="16">
        <v>7.3827999999999996</v>
      </c>
      <c r="C1468" s="3">
        <f t="shared" si="68"/>
        <v>4.306301215032482E-2</v>
      </c>
      <c r="D1468" s="3">
        <f>IFERROR(1-B1468/MAX(B$2:B1468),0)</f>
        <v>0.15782989596641739</v>
      </c>
      <c r="E1468" s="3">
        <f ca="1">IFERROR(B1468/AVERAGE(OFFSET(B1468,0,0,-计算结果!B$17,1))-1,B1468/AVERAGE(OFFSET(B1468,0,0,-ROW(),1))-1)</f>
        <v>0.11432497662459773</v>
      </c>
      <c r="F1468" s="4" t="str">
        <f ca="1">IF(MONTH(A1468)&lt;&gt;MONTH(A1469),IF(OR(AND(E1468&lt;计算结果!B$18,E1468&gt;计算结果!B$19),E1468&lt;计算结果!B$20),"买","卖"),F1467)</f>
        <v>买</v>
      </c>
      <c r="G1468" s="4" t="str">
        <f t="shared" ca="1" si="69"/>
        <v/>
      </c>
      <c r="H1468" s="3">
        <f ca="1">IF(F1467="买",B1468/B1467-1,计算结果!B$21*(计算结果!B$22*(B1468/B1467-1)+(1-计算结果!B$22)*(K1468/K1467-1-IF(G1468=1,计算结果!B$16,0))))-IF(AND(计算结果!B$21=0,G1468=1),计算结果!B$16,0)</f>
        <v>4.306301215032482E-2</v>
      </c>
      <c r="I1468" s="2">
        <f t="shared" ca="1" si="70"/>
        <v>8.6388137702706675</v>
      </c>
      <c r="J1468" s="3">
        <f ca="1">1-I1468/MAX(I$2:I1468)</f>
        <v>0.19053141744348956</v>
      </c>
      <c r="K1468" s="21">
        <v>160.04</v>
      </c>
      <c r="L1468" s="37">
        <v>6.3827999999999996</v>
      </c>
    </row>
    <row r="1469" spans="1:12" hidden="1" x14ac:dyDescent="0.15">
      <c r="A1469" s="1">
        <v>41289</v>
      </c>
      <c r="B1469" s="16">
        <v>7.5948000000000002</v>
      </c>
      <c r="C1469" s="3">
        <f t="shared" si="68"/>
        <v>2.8715392533998019E-2</v>
      </c>
      <c r="D1469" s="3">
        <f>IFERROR(1-B1469/MAX(B$2:B1469),0)</f>
        <v>0.13364665084869509</v>
      </c>
      <c r="E1469" s="3">
        <f ca="1">IFERROR(B1469/AVERAGE(OFFSET(B1469,0,0,-计算结果!B$17,1))-1,B1469/AVERAGE(OFFSET(B1469,0,0,-ROW(),1))-1)</f>
        <v>0.14612988975758312</v>
      </c>
      <c r="F1469" s="4" t="str">
        <f ca="1">IF(MONTH(A1469)&lt;&gt;MONTH(A1470),IF(OR(AND(E1469&lt;计算结果!B$18,E1469&gt;计算结果!B$19),E1469&lt;计算结果!B$20),"买","卖"),F1468)</f>
        <v>买</v>
      </c>
      <c r="G1469" s="4" t="str">
        <f t="shared" ca="1" si="69"/>
        <v/>
      </c>
      <c r="H1469" s="3">
        <f ca="1">IF(F1468="买",B1469/B1468-1,计算结果!B$21*(计算结果!B$22*(B1469/B1468-1)+(1-计算结果!B$22)*(K1469/K1468-1-IF(G1469=1,计算结果!B$16,0))))-IF(AND(计算结果!B$21=0,G1469=1),计算结果!B$16,0)</f>
        <v>2.8715392533998019E-2</v>
      </c>
      <c r="I1469" s="2">
        <f t="shared" ca="1" si="70"/>
        <v>8.8868806987120976</v>
      </c>
      <c r="J1469" s="3">
        <f ca="1">1-I1469/MAX(I$2:I1469)</f>
        <v>0.16728720935144037</v>
      </c>
      <c r="K1469" s="21">
        <v>160.08000000000001</v>
      </c>
      <c r="L1469" s="37">
        <v>6.5948000000000002</v>
      </c>
    </row>
    <row r="1470" spans="1:12" hidden="1" x14ac:dyDescent="0.15">
      <c r="A1470" s="1">
        <v>41290</v>
      </c>
      <c r="B1470" s="16">
        <v>7.5861999999999998</v>
      </c>
      <c r="C1470" s="3">
        <f t="shared" si="68"/>
        <v>-1.1323537157003072E-3</v>
      </c>
      <c r="D1470" s="3">
        <f>IFERROR(1-B1470/MAX(B$2:B1470),0)</f>
        <v>0.13462766928271597</v>
      </c>
      <c r="E1470" s="3">
        <f ca="1">IFERROR(B1470/AVERAGE(OFFSET(B1470,0,0,-计算结果!B$17,1))-1,B1470/AVERAGE(OFFSET(B1470,0,0,-ROW(),1))-1)</f>
        <v>0.14464224572013906</v>
      </c>
      <c r="F1470" s="4" t="str">
        <f ca="1">IF(MONTH(A1470)&lt;&gt;MONTH(A1471),IF(OR(AND(E1470&lt;计算结果!B$18,E1470&gt;计算结果!B$19),E1470&lt;计算结果!B$20),"买","卖"),F1469)</f>
        <v>买</v>
      </c>
      <c r="G1470" s="4" t="str">
        <f t="shared" ca="1" si="69"/>
        <v/>
      </c>
      <c r="H1470" s="3">
        <f ca="1">IF(F1469="买",B1470/B1469-1,计算结果!B$21*(计算结果!B$22*(B1470/B1469-1)+(1-计算结果!B$22)*(K1470/K1469-1-IF(G1470=1,计算结果!B$16,0))))-IF(AND(计算结果!B$21=0,G1470=1),计算结果!B$16,0)</f>
        <v>-1.1323537157003072E-3</v>
      </c>
      <c r="I1470" s="2">
        <f t="shared" ca="1" si="70"/>
        <v>8.876817606331926</v>
      </c>
      <c r="J1470" s="3">
        <f ca="1">1-I1470/MAX(I$2:I1470)</f>
        <v>0.16823013477404236</v>
      </c>
      <c r="K1470" s="21">
        <v>160.09</v>
      </c>
      <c r="L1470" s="37">
        <v>6.5861999999999998</v>
      </c>
    </row>
    <row r="1471" spans="1:12" hidden="1" x14ac:dyDescent="0.15">
      <c r="A1471" s="1">
        <v>41291</v>
      </c>
      <c r="B1471" s="16">
        <v>7.5191999999999997</v>
      </c>
      <c r="C1471" s="3">
        <f t="shared" si="68"/>
        <v>-8.8318262107510703E-3</v>
      </c>
      <c r="D1471" s="3">
        <f>IFERROR(1-B1471/MAX(B$2:B1471),0)</f>
        <v>0.14227048731520364</v>
      </c>
      <c r="E1471" s="3">
        <f ca="1">IFERROR(B1471/AVERAGE(OFFSET(B1471,0,0,-计算结果!B$17,1))-1,B1471/AVERAGE(OFFSET(B1471,0,0,-ROW(),1))-1)</f>
        <v>0.13438462445801047</v>
      </c>
      <c r="F1471" s="4" t="str">
        <f ca="1">IF(MONTH(A1471)&lt;&gt;MONTH(A1472),IF(OR(AND(E1471&lt;计算结果!B$18,E1471&gt;计算结果!B$19),E1471&lt;计算结果!B$20),"买","卖"),F1470)</f>
        <v>买</v>
      </c>
      <c r="G1471" s="4" t="str">
        <f t="shared" ca="1" si="69"/>
        <v/>
      </c>
      <c r="H1471" s="3">
        <f ca="1">IF(F1470="买",B1471/B1470-1,计算结果!B$21*(计算结果!B$22*(B1471/B1470-1)+(1-计算结果!B$22)*(K1471/K1470-1-IF(G1471=1,计算结果!B$16,0))))-IF(AND(计算结果!B$21=0,G1471=1),计算结果!B$16,0)</f>
        <v>-8.8318262107510703E-3</v>
      </c>
      <c r="I1471" s="2">
        <f t="shared" ca="1" si="70"/>
        <v>8.7984190959282671</v>
      </c>
      <c r="J1471" s="3">
        <f ca="1">1-I1471/MAX(I$2:I1471)</f>
        <v>0.17557618167105782</v>
      </c>
      <c r="K1471" s="21">
        <v>160.13</v>
      </c>
      <c r="L1471" s="37">
        <v>6.5191999999999997</v>
      </c>
    </row>
    <row r="1472" spans="1:12" hidden="1" x14ac:dyDescent="0.15">
      <c r="A1472" s="1">
        <v>41292</v>
      </c>
      <c r="B1472" s="16">
        <v>7.585</v>
      </c>
      <c r="C1472" s="3">
        <f t="shared" si="68"/>
        <v>8.7509309501010435E-3</v>
      </c>
      <c r="D1472" s="3">
        <f>IFERROR(1-B1472/MAX(B$2:B1472),0)</f>
        <v>0.13476455557583511</v>
      </c>
      <c r="E1472" s="3">
        <f ca="1">IFERROR(B1472/AVERAGE(OFFSET(B1472,0,0,-计算结果!B$17,1))-1,B1472/AVERAGE(OFFSET(B1472,0,0,-ROW(),1))-1)</f>
        <v>0.14410678441719837</v>
      </c>
      <c r="F1472" s="4" t="str">
        <f ca="1">IF(MONTH(A1472)&lt;&gt;MONTH(A1473),IF(OR(AND(E1472&lt;计算结果!B$18,E1472&gt;计算结果!B$19),E1472&lt;计算结果!B$20),"买","卖"),F1471)</f>
        <v>买</v>
      </c>
      <c r="G1472" s="4" t="str">
        <f t="shared" ca="1" si="69"/>
        <v/>
      </c>
      <c r="H1472" s="3">
        <f ca="1">IF(F1471="买",B1472/B1471-1,计算结果!B$21*(计算结果!B$22*(B1472/B1471-1)+(1-计算结果!B$22)*(K1472/K1471-1-IF(G1472=1,计算结果!B$16,0))))-IF(AND(计算结果!B$21=0,G1472=1),计算结果!B$16,0)</f>
        <v>8.7509309501010435E-3</v>
      </c>
      <c r="I1472" s="2">
        <f t="shared" ca="1" si="70"/>
        <v>8.8754134539067859</v>
      </c>
      <c r="J1472" s="3">
        <f ca="1">1-I1472/MAX(I$2:I1472)</f>
        <v>0.16836170576324261</v>
      </c>
      <c r="K1472" s="21">
        <v>160.19</v>
      </c>
      <c r="L1472" s="37">
        <v>6.585</v>
      </c>
    </row>
    <row r="1473" spans="1:12" hidden="1" x14ac:dyDescent="0.15">
      <c r="A1473" s="1">
        <v>41295</v>
      </c>
      <c r="B1473" s="16">
        <v>7.7027999999999999</v>
      </c>
      <c r="C1473" s="3">
        <f t="shared" si="68"/>
        <v>1.5530652603823247E-2</v>
      </c>
      <c r="D1473" s="3">
        <f>IFERROR(1-B1473/MAX(B$2:B1473),0)</f>
        <v>0.12132688446796869</v>
      </c>
      <c r="E1473" s="3">
        <f ca="1">IFERROR(B1473/AVERAGE(OFFSET(B1473,0,0,-计算结果!B$17,1))-1,B1473/AVERAGE(OFFSET(B1473,0,0,-ROW(),1))-1)</f>
        <v>0.16151472588108207</v>
      </c>
      <c r="F1473" s="4" t="str">
        <f ca="1">IF(MONTH(A1473)&lt;&gt;MONTH(A1474),IF(OR(AND(E1473&lt;计算结果!B$18,E1473&gt;计算结果!B$19),E1473&lt;计算结果!B$20),"买","卖"),F1472)</f>
        <v>买</v>
      </c>
      <c r="G1473" s="4" t="str">
        <f t="shared" ca="1" si="69"/>
        <v/>
      </c>
      <c r="H1473" s="3">
        <f ca="1">IF(F1472="买",B1473/B1472-1,计算结果!B$21*(计算结果!B$22*(B1473/B1472-1)+(1-计算结果!B$22)*(K1473/K1472-1-IF(G1473=1,计算结果!B$16,0))))-IF(AND(计算结果!B$21=0,G1473=1),计算结果!B$16,0)</f>
        <v>1.5530652603823247E-2</v>
      </c>
      <c r="I1473" s="2">
        <f t="shared" ca="1" si="70"/>
        <v>9.0132544169747106</v>
      </c>
      <c r="J1473" s="3">
        <f ca="1">1-I1473/MAX(I$2:I1473)</f>
        <v>0.15544582032341547</v>
      </c>
      <c r="K1473" s="21">
        <v>160.32</v>
      </c>
      <c r="L1473" s="37">
        <v>6.7027999999999999</v>
      </c>
    </row>
    <row r="1474" spans="1:12" hidden="1" x14ac:dyDescent="0.15">
      <c r="A1474" s="1">
        <v>41296</v>
      </c>
      <c r="B1474" s="16">
        <v>7.4604999999999997</v>
      </c>
      <c r="C1474" s="3">
        <f t="shared" si="68"/>
        <v>-3.1456093887936909E-2</v>
      </c>
      <c r="D1474" s="3">
        <f>IFERROR(1-B1474/MAX(B$2:B1474),0)</f>
        <v>0.14896650848695026</v>
      </c>
      <c r="E1474" s="3">
        <f ca="1">IFERROR(B1474/AVERAGE(OFFSET(B1474,0,0,-计算结果!B$17,1))-1,B1474/AVERAGE(OFFSET(B1474,0,0,-ROW(),1))-1)</f>
        <v>0.12478258424792377</v>
      </c>
      <c r="F1474" s="4" t="str">
        <f ca="1">IF(MONTH(A1474)&lt;&gt;MONTH(A1475),IF(OR(AND(E1474&lt;计算结果!B$18,E1474&gt;计算结果!B$19),E1474&lt;计算结果!B$20),"买","卖"),F1473)</f>
        <v>买</v>
      </c>
      <c r="G1474" s="4" t="str">
        <f t="shared" ca="1" si="69"/>
        <v/>
      </c>
      <c r="H1474" s="3">
        <f ca="1">IF(F1473="买",B1474/B1473-1,计算结果!B$21*(计算结果!B$22*(B1474/B1473-1)+(1-计算结果!B$22)*(K1474/K1473-1-IF(G1474=1,计算结果!B$16,0))))-IF(AND(计算结果!B$21=0,G1474=1),计算结果!B$16,0)</f>
        <v>-3.1456093887936909E-2</v>
      </c>
      <c r="I1474" s="2">
        <f t="shared" ca="1" si="70"/>
        <v>8.7297326397984918</v>
      </c>
      <c r="J1474" s="3">
        <f ca="1">1-I1474/MAX(I$2:I1474)</f>
        <v>0.18201219589277162</v>
      </c>
      <c r="K1474" s="21">
        <v>160.32</v>
      </c>
      <c r="L1474" s="37">
        <v>6.4604999999999997</v>
      </c>
    </row>
    <row r="1475" spans="1:12" hidden="1" x14ac:dyDescent="0.15">
      <c r="A1475" s="1">
        <v>41297</v>
      </c>
      <c r="B1475" s="16">
        <v>7.4935999999999998</v>
      </c>
      <c r="C1475" s="3">
        <f t="shared" si="68"/>
        <v>4.436699953086265E-3</v>
      </c>
      <c r="D1475" s="3">
        <f>IFERROR(1-B1475/MAX(B$2:B1475),0)</f>
        <v>0.1451907282350795</v>
      </c>
      <c r="E1475" s="3">
        <f ca="1">IFERROR(B1475/AVERAGE(OFFSET(B1475,0,0,-计算结果!B$17,1))-1,B1475/AVERAGE(OFFSET(B1475,0,0,-ROW(),1))-1)</f>
        <v>0.12932562034508877</v>
      </c>
      <c r="F1475" s="4" t="str">
        <f ca="1">IF(MONTH(A1475)&lt;&gt;MONTH(A1476),IF(OR(AND(E1475&lt;计算结果!B$18,E1475&gt;计算结果!B$19),E1475&lt;计算结果!B$20),"买","卖"),F1474)</f>
        <v>买</v>
      </c>
      <c r="G1475" s="4" t="str">
        <f t="shared" ca="1" si="69"/>
        <v/>
      </c>
      <c r="H1475" s="3">
        <f ca="1">IF(F1474="买",B1475/B1474-1,计算结果!B$21*(计算结果!B$22*(B1475/B1474-1)+(1-计算结果!B$22)*(K1475/K1474-1-IF(G1475=1,计算结果!B$16,0))))-IF(AND(计算结果!B$21=0,G1475=1),计算结果!B$16,0)</f>
        <v>4.436699953086265E-3</v>
      </c>
      <c r="I1475" s="2">
        <f t="shared" ca="1" si="70"/>
        <v>8.7684638441919418</v>
      </c>
      <c r="J1475" s="3">
        <f ca="1">1-I1475/MAX(I$2:I1475)</f>
        <v>0.17838302944066398</v>
      </c>
      <c r="K1475" s="21">
        <v>160.38999999999999</v>
      </c>
      <c r="L1475" s="37">
        <v>6.4935999999999998</v>
      </c>
    </row>
    <row r="1476" spans="1:12" hidden="1" x14ac:dyDescent="0.15">
      <c r="A1476" s="1">
        <v>41298</v>
      </c>
      <c r="B1476" s="16">
        <v>7.2381000000000002</v>
      </c>
      <c r="C1476" s="3">
        <f t="shared" ref="C1476:C1539" si="71">IFERROR(B1476/B1475-1,0)</f>
        <v>-3.4095761716664841E-2</v>
      </c>
      <c r="D1476" s="3">
        <f>IFERROR(1-B1476/MAX(B$2:B1476),0)</f>
        <v>0.17433610147837197</v>
      </c>
      <c r="E1476" s="3">
        <f ca="1">IFERROR(B1476/AVERAGE(OFFSET(B1476,0,0,-计算结果!B$17,1))-1,B1476/AVERAGE(OFFSET(B1476,0,0,-ROW(),1))-1)</f>
        <v>9.0441275387885822E-2</v>
      </c>
      <c r="F1476" s="4" t="str">
        <f ca="1">IF(MONTH(A1476)&lt;&gt;MONTH(A1477),IF(OR(AND(E1476&lt;计算结果!B$18,E1476&gt;计算结果!B$19),E1476&lt;计算结果!B$20),"买","卖"),F1475)</f>
        <v>买</v>
      </c>
      <c r="G1476" s="4" t="str">
        <f t="shared" ca="1" si="69"/>
        <v/>
      </c>
      <c r="H1476" s="3">
        <f ca="1">IF(F1475="买",B1476/B1475-1,计算结果!B$21*(计算结果!B$22*(B1476/B1475-1)+(1-计算结果!B$22)*(K1476/K1475-1-IF(G1476=1,计算结果!B$16,0))))-IF(AND(计算结果!B$21=0,G1476=1),计算结果!B$16,0)</f>
        <v>-3.4095761716664841E-2</v>
      </c>
      <c r="I1476" s="2">
        <f t="shared" ca="1" si="70"/>
        <v>8.4694963903391827</v>
      </c>
      <c r="J1476" s="3">
        <f ca="1">1-I1476/MAX(I$2:I1476)</f>
        <v>0.20639668589122306</v>
      </c>
      <c r="K1476" s="21">
        <v>160.43</v>
      </c>
      <c r="L1476" s="37">
        <v>6.2381000000000002</v>
      </c>
    </row>
    <row r="1477" spans="1:12" hidden="1" x14ac:dyDescent="0.15">
      <c r="A1477" s="1">
        <v>41299</v>
      </c>
      <c r="B1477" s="16">
        <v>7.2610000000000001</v>
      </c>
      <c r="C1477" s="3">
        <f t="shared" si="71"/>
        <v>3.1638137080172157E-3</v>
      </c>
      <c r="D1477" s="3">
        <f>IFERROR(1-B1477/MAX(B$2:B1477),0)</f>
        <v>0.17172385471801432</v>
      </c>
      <c r="E1477" s="3">
        <f ca="1">IFERROR(B1477/AVERAGE(OFFSET(B1477,0,0,-计算结果!B$17,1))-1,B1477/AVERAGE(OFFSET(B1477,0,0,-ROW(),1))-1)</f>
        <v>9.3355104473756834E-2</v>
      </c>
      <c r="F1477" s="4" t="str">
        <f ca="1">IF(MONTH(A1477)&lt;&gt;MONTH(A1478),IF(OR(AND(E1477&lt;计算结果!B$18,E1477&gt;计算结果!B$19),E1477&lt;计算结果!B$20),"买","卖"),F1476)</f>
        <v>买</v>
      </c>
      <c r="G1477" s="4" t="str">
        <f t="shared" ca="1" si="69"/>
        <v/>
      </c>
      <c r="H1477" s="3">
        <f ca="1">IF(F1476="买",B1477/B1476-1,计算结果!B$21*(计算结果!B$22*(B1477/B1476-1)+(1-计算结果!B$22)*(K1477/K1476-1-IF(G1477=1,计算结果!B$16,0))))-IF(AND(计算结果!B$21=0,G1477=1),计算结果!B$16,0)</f>
        <v>3.1638137080172157E-3</v>
      </c>
      <c r="I1477" s="2">
        <f t="shared" ca="1" si="70"/>
        <v>8.4962922991189398</v>
      </c>
      <c r="J1477" s="3">
        <f ca="1">1-I1477/MAX(I$2:I1477)</f>
        <v>0.20388587284731785</v>
      </c>
      <c r="K1477" s="21">
        <v>160.54</v>
      </c>
      <c r="L1477" s="37">
        <v>6.2610000000000001</v>
      </c>
    </row>
    <row r="1478" spans="1:12" hidden="1" x14ac:dyDescent="0.15">
      <c r="A1478" s="1">
        <v>41302</v>
      </c>
      <c r="B1478" s="16">
        <v>7.4451000000000001</v>
      </c>
      <c r="C1478" s="3">
        <f t="shared" si="71"/>
        <v>2.5354634347885874E-2</v>
      </c>
      <c r="D1478" s="3">
        <f>IFERROR(1-B1478/MAX(B$2:B1478),0)</f>
        <v>0.15072321591531312</v>
      </c>
      <c r="E1478" s="3">
        <f ca="1">IFERROR(B1478/AVERAGE(OFFSET(B1478,0,0,-计算结果!B$17,1))-1,B1478/AVERAGE(OFFSET(B1478,0,0,-ROW(),1))-1)</f>
        <v>0.12051948729543183</v>
      </c>
      <c r="F1478" s="4" t="str">
        <f ca="1">IF(MONTH(A1478)&lt;&gt;MONTH(A1479),IF(OR(AND(E1478&lt;计算结果!B$18,E1478&gt;计算结果!B$19),E1478&lt;计算结果!B$20),"买","卖"),F1477)</f>
        <v>买</v>
      </c>
      <c r="G1478" s="4" t="str">
        <f t="shared" ca="1" si="69"/>
        <v/>
      </c>
      <c r="H1478" s="3">
        <f ca="1">IF(F1477="买",B1478/B1477-1,计算结果!B$21*(计算结果!B$22*(B1478/B1477-1)+(1-计算结果!B$22)*(K1478/K1477-1-IF(G1478=1,计算结果!B$16,0))))-IF(AND(计算结果!B$21=0,G1478=1),计算结果!B$16,0)</f>
        <v>2.5354634347885874E-2</v>
      </c>
      <c r="I1478" s="2">
        <f t="shared" ca="1" si="70"/>
        <v>8.7117126836758594</v>
      </c>
      <c r="J1478" s="3">
        <f ca="1">1-I1478/MAX(I$2:I1478)</f>
        <v>0.18370069025417524</v>
      </c>
      <c r="K1478" s="21">
        <v>160.63</v>
      </c>
      <c r="L1478" s="37">
        <v>6.4451000000000001</v>
      </c>
    </row>
    <row r="1479" spans="1:12" hidden="1" x14ac:dyDescent="0.15">
      <c r="A1479" s="1">
        <v>41303</v>
      </c>
      <c r="B1479" s="16">
        <v>7.5507</v>
      </c>
      <c r="C1479" s="3">
        <f t="shared" si="71"/>
        <v>1.4183825603417022E-2</v>
      </c>
      <c r="D1479" s="3">
        <f>IFERROR(1-B1479/MAX(B$2:B1479),0)</f>
        <v>0.13867722212082501</v>
      </c>
      <c r="E1479" s="3">
        <f ca="1">IFERROR(B1479/AVERAGE(OFFSET(B1479,0,0,-计算结果!B$17,1))-1,B1479/AVERAGE(OFFSET(B1479,0,0,-ROW(),1))-1)</f>
        <v>0.13577849130230901</v>
      </c>
      <c r="F1479" s="4" t="str">
        <f ca="1">IF(MONTH(A1479)&lt;&gt;MONTH(A1480),IF(OR(AND(E1479&lt;计算结果!B$18,E1479&gt;计算结果!B$19),E1479&lt;计算结果!B$20),"买","卖"),F1478)</f>
        <v>买</v>
      </c>
      <c r="G1479" s="4" t="str">
        <f t="shared" ca="1" si="69"/>
        <v/>
      </c>
      <c r="H1479" s="3">
        <f ca="1">IF(F1478="买",B1479/B1478-1,计算结果!B$21*(计算结果!B$22*(B1479/B1478-1)+(1-计算结果!B$22)*(K1479/K1478-1-IF(G1479=1,计算结果!B$16,0))))-IF(AND(计算结果!B$21=0,G1479=1),计算结果!B$16,0)</f>
        <v>1.4183825603417022E-2</v>
      </c>
      <c r="I1479" s="2">
        <f t="shared" ca="1" si="70"/>
        <v>8.8352780970881941</v>
      </c>
      <c r="J1479" s="3">
        <f ca="1">1-I1479/MAX(I$2:I1479)</f>
        <v>0.17212244320455072</v>
      </c>
      <c r="K1479" s="21">
        <v>160.68</v>
      </c>
      <c r="L1479" s="37">
        <v>6.5507</v>
      </c>
    </row>
    <row r="1480" spans="1:12" hidden="1" x14ac:dyDescent="0.15">
      <c r="A1480" s="1">
        <v>41304</v>
      </c>
      <c r="B1480" s="16">
        <v>7.4661999999999997</v>
      </c>
      <c r="C1480" s="3">
        <f t="shared" si="71"/>
        <v>-1.1191015402545523E-2</v>
      </c>
      <c r="D1480" s="3">
        <f>IFERROR(1-B1480/MAX(B$2:B1480),0)</f>
        <v>0.14831629859463413</v>
      </c>
      <c r="E1480" s="3">
        <f ca="1">IFERROR(B1480/AVERAGE(OFFSET(B1480,0,0,-计算结果!B$17,1))-1,B1480/AVERAGE(OFFSET(B1480,0,0,-ROW(),1))-1)</f>
        <v>0.12249371328037095</v>
      </c>
      <c r="F1480" s="4" t="str">
        <f ca="1">IF(MONTH(A1480)&lt;&gt;MONTH(A1481),IF(OR(AND(E1480&lt;计算结果!B$18,E1480&gt;计算结果!B$19),E1480&lt;计算结果!B$20),"买","卖"),F1479)</f>
        <v>买</v>
      </c>
      <c r="G1480" s="4" t="str">
        <f t="shared" ca="1" si="69"/>
        <v/>
      </c>
      <c r="H1480" s="3">
        <f ca="1">IF(F1479="买",B1480/B1479-1,计算结果!B$21*(计算结果!B$22*(B1480/B1479-1)+(1-计算结果!B$22)*(K1480/K1479-1-IF(G1480=1,计算结果!B$16,0))))-IF(AND(计算结果!B$21=0,G1480=1),计算结果!B$16,0)</f>
        <v>-1.1191015402545523E-2</v>
      </c>
      <c r="I1480" s="2">
        <f t="shared" ca="1" si="70"/>
        <v>8.7364023638179074</v>
      </c>
      <c r="J1480" s="3">
        <f ca="1">1-I1480/MAX(I$2:I1480)</f>
        <v>0.18138723369407039</v>
      </c>
      <c r="K1480" s="21">
        <v>160.71</v>
      </c>
      <c r="L1480" s="37">
        <v>6.4661999999999997</v>
      </c>
    </row>
    <row r="1481" spans="1:12" hidden="1" x14ac:dyDescent="0.15">
      <c r="A1481" s="1">
        <v>41305</v>
      </c>
      <c r="B1481" s="16">
        <v>7.4363000000000001</v>
      </c>
      <c r="C1481" s="3">
        <f t="shared" si="71"/>
        <v>-4.0047145803755457E-3</v>
      </c>
      <c r="D1481" s="3">
        <f>IFERROR(1-B1481/MAX(B$2:B1481),0)</f>
        <v>0.15172704873152043</v>
      </c>
      <c r="E1481" s="3">
        <f ca="1">IFERROR(B1481/AVERAGE(OFFSET(B1481,0,0,-计算结果!B$17,1))-1,B1481/AVERAGE(OFFSET(B1481,0,0,-ROW(),1))-1)</f>
        <v>0.11730251543190562</v>
      </c>
      <c r="F1481" s="4" t="str">
        <f ca="1">IF(MONTH(A1481)&lt;&gt;MONTH(A1482),IF(OR(AND(E1481&lt;计算结果!B$18,E1481&gt;计算结果!B$19),E1481&lt;计算结果!B$20),"买","卖"),F1480)</f>
        <v>买</v>
      </c>
      <c r="G1481" s="4" t="str">
        <f t="shared" ca="1" si="69"/>
        <v/>
      </c>
      <c r="H1481" s="3">
        <f ca="1">IF(F1480="买",B1481/B1480-1,计算结果!B$21*(计算结果!B$22*(B1481/B1480-1)+(1-计算结果!B$22)*(K1481/K1480-1-IF(G1481=1,计算结果!B$16,0))))-IF(AND(计算结果!B$21=0,G1481=1),计算结果!B$16,0)</f>
        <v>-4.0047145803755457E-3</v>
      </c>
      <c r="I1481" s="2">
        <f t="shared" ca="1" si="70"/>
        <v>8.701415565891498</v>
      </c>
      <c r="J1481" s="3">
        <f ca="1">1-I1481/MAX(I$2:I1481)</f>
        <v>0.18466554417497727</v>
      </c>
      <c r="K1481" s="21">
        <v>160.76</v>
      </c>
      <c r="L1481" s="37">
        <v>6.4363000000000001</v>
      </c>
    </row>
    <row r="1482" spans="1:12" hidden="1" x14ac:dyDescent="0.15">
      <c r="A1482" s="1">
        <v>41306</v>
      </c>
      <c r="B1482" s="16">
        <v>7.5095000000000001</v>
      </c>
      <c r="C1482" s="3">
        <f t="shared" si="71"/>
        <v>9.8436050186248014E-3</v>
      </c>
      <c r="D1482" s="3">
        <f>IFERROR(1-B1482/MAX(B$2:B1482),0)</f>
        <v>0.14337698485125028</v>
      </c>
      <c r="E1482" s="3">
        <f ca="1">IFERROR(B1482/AVERAGE(OFFSET(B1482,0,0,-计算结果!B$17,1))-1,B1482/AVERAGE(OFFSET(B1482,0,0,-ROW(),1))-1)</f>
        <v>0.12738126984600062</v>
      </c>
      <c r="F1482" s="4" t="str">
        <f ca="1">IF(MONTH(A1482)&lt;&gt;MONTH(A1483),IF(OR(AND(E1482&lt;计算结果!B$18,E1482&gt;计算结果!B$19),E1482&lt;计算结果!B$20),"买","卖"),F1481)</f>
        <v>买</v>
      </c>
      <c r="G1482" s="4" t="str">
        <f t="shared" ca="1" si="69"/>
        <v/>
      </c>
      <c r="H1482" s="3">
        <f ca="1">IF(F1481="买",B1482/B1481-1,计算结果!B$21*(计算结果!B$22*(B1482/B1481-1)+(1-计算结果!B$22)*(K1482/K1481-1-IF(G1482=1,计算结果!B$16,0))))-IF(AND(计算结果!B$21=0,G1482=1),计算结果!B$16,0)</f>
        <v>9.8436050186248014E-3</v>
      </c>
      <c r="I1482" s="2">
        <f t="shared" ca="1" si="70"/>
        <v>8.7870688638250467</v>
      </c>
      <c r="J1482" s="3">
        <f ca="1">1-I1482/MAX(I$2:I1482)</f>
        <v>0.17663971383376043</v>
      </c>
      <c r="K1482" s="21">
        <v>160.80000000000001</v>
      </c>
      <c r="L1482" s="37">
        <v>6.5095000000000001</v>
      </c>
    </row>
    <row r="1483" spans="1:12" hidden="1" x14ac:dyDescent="0.15">
      <c r="A1483" s="1">
        <v>41309</v>
      </c>
      <c r="B1483" s="16">
        <v>7.4455</v>
      </c>
      <c r="C1483" s="3">
        <f t="shared" si="71"/>
        <v>-8.5225381183834381E-3</v>
      </c>
      <c r="D1483" s="3">
        <f>IFERROR(1-B1483/MAX(B$2:B1483),0)</f>
        <v>0.15067758715094004</v>
      </c>
      <c r="E1483" s="3">
        <f ca="1">IFERROR(B1483/AVERAGE(OFFSET(B1483,0,0,-计算结果!B$17,1))-1,B1483/AVERAGE(OFFSET(B1483,0,0,-ROW(),1))-1)</f>
        <v>0.11698075676108188</v>
      </c>
      <c r="F1483" s="4" t="str">
        <f ca="1">IF(MONTH(A1483)&lt;&gt;MONTH(A1484),IF(OR(AND(E1483&lt;计算结果!B$18,E1483&gt;计算结果!B$19),E1483&lt;计算结果!B$20),"买","卖"),F1482)</f>
        <v>买</v>
      </c>
      <c r="G1483" s="4" t="str">
        <f t="shared" ca="1" si="69"/>
        <v/>
      </c>
      <c r="H1483" s="3">
        <f ca="1">IF(F1482="买",B1483/B1482-1,计算结果!B$21*(计算结果!B$22*(B1483/B1482-1)+(1-计算结果!B$22)*(K1483/K1482-1-IF(G1483=1,计算结果!B$16,0))))-IF(AND(计算结果!B$21=0,G1483=1),计算结果!B$16,0)</f>
        <v>-8.5225381183834381E-3</v>
      </c>
      <c r="I1483" s="2">
        <f t="shared" ca="1" si="70"/>
        <v>8.712180734484237</v>
      </c>
      <c r="J1483" s="3">
        <f ca="1">1-I1483/MAX(I$2:I1483)</f>
        <v>0.18365683325777538</v>
      </c>
      <c r="K1483" s="21">
        <v>160.88</v>
      </c>
      <c r="L1483" s="37">
        <v>6.4455</v>
      </c>
    </row>
    <row r="1484" spans="1:12" hidden="1" x14ac:dyDescent="0.15">
      <c r="A1484" s="1">
        <v>41310</v>
      </c>
      <c r="B1484" s="16">
        <v>7.4987000000000004</v>
      </c>
      <c r="C1484" s="3">
        <f t="shared" si="71"/>
        <v>7.1452555234705617E-3</v>
      </c>
      <c r="D1484" s="3">
        <f>IFERROR(1-B1484/MAX(B$2:B1484),0)</f>
        <v>0.1446089614893229</v>
      </c>
      <c r="E1484" s="3">
        <f ca="1">IFERROR(B1484/AVERAGE(OFFSET(B1484,0,0,-计算结果!B$17,1))-1,B1484/AVERAGE(OFFSET(B1484,0,0,-ROW(),1))-1)</f>
        <v>0.12414437782063437</v>
      </c>
      <c r="F1484" s="4" t="str">
        <f ca="1">IF(MONTH(A1484)&lt;&gt;MONTH(A1485),IF(OR(AND(E1484&lt;计算结果!B$18,E1484&gt;计算结果!B$19),E1484&lt;计算结果!B$20),"买","卖"),F1483)</f>
        <v>买</v>
      </c>
      <c r="G1484" s="4" t="str">
        <f t="shared" ca="1" si="69"/>
        <v/>
      </c>
      <c r="H1484" s="3">
        <f ca="1">IF(F1483="买",B1484/B1483-1,计算结果!B$21*(计算结果!B$22*(B1484/B1483-1)+(1-计算结果!B$22)*(K1484/K1483-1-IF(G1484=1,计算结果!B$16,0))))-IF(AND(计算结果!B$21=0,G1484=1),计算结果!B$16,0)</f>
        <v>7.1452555234705617E-3</v>
      </c>
      <c r="I1484" s="2">
        <f t="shared" ca="1" si="70"/>
        <v>8.7744314919987847</v>
      </c>
      <c r="J1484" s="3">
        <f ca="1">1-I1484/MAX(I$2:I1484)</f>
        <v>0.17782385273656298</v>
      </c>
      <c r="K1484" s="21">
        <v>160.93</v>
      </c>
      <c r="L1484" s="37">
        <v>6.4987000000000004</v>
      </c>
    </row>
    <row r="1485" spans="1:12" hidden="1" x14ac:dyDescent="0.15">
      <c r="A1485" s="1">
        <v>41311</v>
      </c>
      <c r="B1485" s="16">
        <v>7.6001000000000003</v>
      </c>
      <c r="C1485" s="3">
        <f t="shared" si="71"/>
        <v>1.3522343872937936E-2</v>
      </c>
      <c r="D1485" s="3">
        <f>IFERROR(1-B1485/MAX(B$2:B1485),0)</f>
        <v>0.13304206972075205</v>
      </c>
      <c r="E1485" s="3">
        <f ca="1">IFERROR(B1485/AVERAGE(OFFSET(B1485,0,0,-计算结果!B$17,1))-1,B1485/AVERAGE(OFFSET(B1485,0,0,-ROW(),1))-1)</f>
        <v>0.13832825049460085</v>
      </c>
      <c r="F1485" s="4" t="str">
        <f ca="1">IF(MONTH(A1485)&lt;&gt;MONTH(A1486),IF(OR(AND(E1485&lt;计算结果!B$18,E1485&gt;计算结果!B$19),E1485&lt;计算结果!B$20),"买","卖"),F1484)</f>
        <v>买</v>
      </c>
      <c r="G1485" s="4" t="str">
        <f t="shared" ca="1" si="69"/>
        <v/>
      </c>
      <c r="H1485" s="3">
        <f ca="1">IF(F1484="买",B1485/B1484-1,计算结果!B$21*(计算结果!B$22*(B1485/B1484-1)+(1-计算结果!B$22)*(K1485/K1484-1-IF(G1485=1,计算结果!B$16,0))))-IF(AND(计算结果!B$21=0,G1485=1),计算结果!B$16,0)</f>
        <v>1.3522343872937936E-2</v>
      </c>
      <c r="I1485" s="2">
        <f t="shared" ca="1" si="70"/>
        <v>8.8930823719231284</v>
      </c>
      <c r="J1485" s="3">
        <f ca="1">1-I1485/MAX(I$2:I1485)</f>
        <v>0.16670610414913956</v>
      </c>
      <c r="K1485" s="21">
        <v>161.02000000000001</v>
      </c>
      <c r="L1485" s="37">
        <v>6.6001000000000003</v>
      </c>
    </row>
    <row r="1486" spans="1:12" hidden="1" x14ac:dyDescent="0.15">
      <c r="A1486" s="1">
        <v>41312</v>
      </c>
      <c r="B1486" s="16">
        <v>7.6124999999999998</v>
      </c>
      <c r="C1486" s="3">
        <f t="shared" si="71"/>
        <v>1.6315574795067178E-3</v>
      </c>
      <c r="D1486" s="3">
        <f>IFERROR(1-B1486/MAX(B$2:B1486),0)</f>
        <v>0.13162757802518721</v>
      </c>
      <c r="E1486" s="3">
        <f ca="1">IFERROR(B1486/AVERAGE(OFFSET(B1486,0,0,-计算结果!B$17,1))-1,B1486/AVERAGE(OFFSET(B1486,0,0,-ROW(),1))-1)</f>
        <v>0.13914699608814596</v>
      </c>
      <c r="F1486" s="4" t="str">
        <f ca="1">IF(MONTH(A1486)&lt;&gt;MONTH(A1487),IF(OR(AND(E1486&lt;计算结果!B$18,E1486&gt;计算结果!B$19),E1486&lt;计算结果!B$20),"买","卖"),F1485)</f>
        <v>买</v>
      </c>
      <c r="G1486" s="4" t="str">
        <f t="shared" ca="1" si="69"/>
        <v/>
      </c>
      <c r="H1486" s="3">
        <f ca="1">IF(F1485="买",B1486/B1485-1,计算结果!B$21*(计算结果!B$22*(B1486/B1485-1)+(1-计算结果!B$22)*(K1486/K1485-1-IF(G1486=1,计算结果!B$16,0))))-IF(AND(计算结果!B$21=0,G1486=1),计算结果!B$16,0)</f>
        <v>1.6315574795067178E-3</v>
      </c>
      <c r="I1486" s="2">
        <f t="shared" ca="1" si="70"/>
        <v>8.9075919469829081</v>
      </c>
      <c r="J1486" s="3">
        <f ca="1">1-I1486/MAX(I$2:I1486)</f>
        <v>0.16534653726073689</v>
      </c>
      <c r="K1486" s="21">
        <v>161.1</v>
      </c>
      <c r="L1486" s="37">
        <v>6.6124999999999998</v>
      </c>
    </row>
    <row r="1487" spans="1:12" hidden="1" x14ac:dyDescent="0.15">
      <c r="A1487" s="1">
        <v>41313</v>
      </c>
      <c r="B1487" s="16">
        <v>7.6925999999999997</v>
      </c>
      <c r="C1487" s="3">
        <f t="shared" si="71"/>
        <v>1.0522167487684753E-2</v>
      </c>
      <c r="D1487" s="3">
        <f>IFERROR(1-B1487/MAX(B$2:B1487),0)</f>
        <v>0.12249041795948179</v>
      </c>
      <c r="E1487" s="3">
        <f ca="1">IFERROR(B1487/AVERAGE(OFFSET(B1487,0,0,-计算结果!B$17,1))-1,B1487/AVERAGE(OFFSET(B1487,0,0,-ROW(),1))-1)</f>
        <v>0.15002202868673775</v>
      </c>
      <c r="F1487" s="4" t="str">
        <f ca="1">IF(MONTH(A1487)&lt;&gt;MONTH(A1488),IF(OR(AND(E1487&lt;计算结果!B$18,E1487&gt;计算结果!B$19),E1487&lt;计算结果!B$20),"买","卖"),F1486)</f>
        <v>买</v>
      </c>
      <c r="G1487" s="4" t="str">
        <f t="shared" ca="1" si="69"/>
        <v/>
      </c>
      <c r="H1487" s="3">
        <f ca="1">IF(F1486="买",B1487/B1486-1,计算结果!B$21*(计算结果!B$22*(B1487/B1486-1)+(1-计算结果!B$22)*(K1487/K1486-1-IF(G1487=1,计算结果!B$16,0))))-IF(AND(计算结果!B$21=0,G1487=1),计算结果!B$16,0)</f>
        <v>1.0522167487684753E-2</v>
      </c>
      <c r="I1487" s="2">
        <f t="shared" ca="1" si="70"/>
        <v>9.0013191213610142</v>
      </c>
      <c r="J1487" s="3">
        <f ca="1">1-I1487/MAX(I$2:I1487)</f>
        <v>0.15656417373161824</v>
      </c>
      <c r="K1487" s="21">
        <v>161.21</v>
      </c>
      <c r="L1487" s="37">
        <v>6.6925999999999997</v>
      </c>
    </row>
    <row r="1488" spans="1:12" hidden="1" x14ac:dyDescent="0.15">
      <c r="A1488" s="1">
        <v>41323</v>
      </c>
      <c r="B1488" s="16">
        <v>7.7325999999999997</v>
      </c>
      <c r="C1488" s="3">
        <f t="shared" si="71"/>
        <v>5.1998024075086136E-3</v>
      </c>
      <c r="D1488" s="3">
        <f>IFERROR(1-B1488/MAX(B$2:B1488),0)</f>
        <v>0.11792754152217566</v>
      </c>
      <c r="E1488" s="3">
        <f ca="1">IFERROR(B1488/AVERAGE(OFFSET(B1488,0,0,-计算结果!B$17,1))-1,B1488/AVERAGE(OFFSET(B1488,0,0,-ROW(),1))-1)</f>
        <v>0.15492619139196373</v>
      </c>
      <c r="F1488" s="4" t="str">
        <f ca="1">IF(MONTH(A1488)&lt;&gt;MONTH(A1489),IF(OR(AND(E1488&lt;计算结果!B$18,E1488&gt;计算结果!B$19),E1488&lt;计算结果!B$20),"买","卖"),F1487)</f>
        <v>买</v>
      </c>
      <c r="G1488" s="4" t="str">
        <f t="shared" ca="1" si="69"/>
        <v/>
      </c>
      <c r="H1488" s="3">
        <f ca="1">IF(F1487="买",B1488/B1487-1,计算结果!B$21*(计算结果!B$22*(B1488/B1487-1)+(1-计算结果!B$22)*(K1488/K1487-1-IF(G1488=1,计算结果!B$16,0))))-IF(AND(计算结果!B$21=0,G1488=1),计算结果!B$16,0)</f>
        <v>5.1998024075086136E-3</v>
      </c>
      <c r="I1488" s="2">
        <f t="shared" ca="1" si="70"/>
        <v>9.0481242021990198</v>
      </c>
      <c r="J1488" s="3">
        <f ca="1">1-I1488/MAX(I$2:I1488)</f>
        <v>0.15217847409160901</v>
      </c>
      <c r="K1488" s="21">
        <v>161.47</v>
      </c>
      <c r="L1488" s="37">
        <v>6.7325999999999997</v>
      </c>
    </row>
    <row r="1489" spans="1:12" hidden="1" x14ac:dyDescent="0.15">
      <c r="A1489" s="1">
        <v>41324</v>
      </c>
      <c r="B1489" s="16">
        <v>7.5757000000000003</v>
      </c>
      <c r="C1489" s="3">
        <f t="shared" si="71"/>
        <v>-2.0290717223184873E-2</v>
      </c>
      <c r="D1489" s="3">
        <f>IFERROR(1-B1489/MAX(B$2:B1489),0)</f>
        <v>0.13582542434750877</v>
      </c>
      <c r="E1489" s="3">
        <f ca="1">IFERROR(B1489/AVERAGE(OFFSET(B1489,0,0,-计算结果!B$17,1))-1,B1489/AVERAGE(OFFSET(B1489,0,0,-ROW(),1))-1)</f>
        <v>0.13041460843187913</v>
      </c>
      <c r="F1489" s="4" t="str">
        <f ca="1">IF(MONTH(A1489)&lt;&gt;MONTH(A1490),IF(OR(AND(E1489&lt;计算结果!B$18,E1489&gt;计算结果!B$19),E1489&lt;计算结果!B$20),"买","卖"),F1488)</f>
        <v>买</v>
      </c>
      <c r="G1489" s="4" t="str">
        <f t="shared" ca="1" si="69"/>
        <v/>
      </c>
      <c r="H1489" s="3">
        <f ca="1">IF(F1488="买",B1489/B1488-1,计算结果!B$21*(计算结果!B$22*(B1489/B1488-1)+(1-计算结果!B$22)*(K1489/K1488-1-IF(G1489=1,计算结果!B$16,0))))-IF(AND(计算结果!B$21=0,G1489=1),计算结果!B$16,0)</f>
        <v>-2.0290717223184873E-2</v>
      </c>
      <c r="I1489" s="2">
        <f t="shared" ca="1" si="70"/>
        <v>8.864531272611945</v>
      </c>
      <c r="J1489" s="3">
        <f ca="1">1-I1489/MAX(I$2:I1489)</f>
        <v>0.16938138092954524</v>
      </c>
      <c r="K1489" s="21">
        <v>161.52000000000001</v>
      </c>
      <c r="L1489" s="37">
        <v>6.5757000000000003</v>
      </c>
    </row>
    <row r="1490" spans="1:12" hidden="1" x14ac:dyDescent="0.15">
      <c r="A1490" s="1">
        <v>41325</v>
      </c>
      <c r="B1490" s="16">
        <v>7.7176</v>
      </c>
      <c r="C1490" s="3">
        <f t="shared" si="71"/>
        <v>1.8730942355161817E-2</v>
      </c>
      <c r="D1490" s="3">
        <f>IFERROR(1-B1490/MAX(B$2:B1490),0)</f>
        <v>0.11963862018616545</v>
      </c>
      <c r="E1490" s="3">
        <f ca="1">IFERROR(B1490/AVERAGE(OFFSET(B1490,0,0,-计算结果!B$17,1))-1,B1490/AVERAGE(OFFSET(B1490,0,0,-ROW(),1))-1)</f>
        <v>0.15019796357611548</v>
      </c>
      <c r="F1490" s="4" t="str">
        <f ca="1">IF(MONTH(A1490)&lt;&gt;MONTH(A1491),IF(OR(AND(E1490&lt;计算结果!B$18,E1490&gt;计算结果!B$19),E1490&lt;计算结果!B$20),"买","卖"),F1489)</f>
        <v>买</v>
      </c>
      <c r="G1490" s="4" t="str">
        <f t="shared" ca="1" si="69"/>
        <v/>
      </c>
      <c r="H1490" s="3">
        <f ca="1">IF(F1489="买",B1490/B1489-1,计算结果!B$21*(计算结果!B$22*(B1490/B1489-1)+(1-计算结果!B$22)*(K1490/K1489-1-IF(G1490=1,计算结果!B$16,0))))-IF(AND(计算结果!B$21=0,G1490=1),计算结果!B$16,0)</f>
        <v>1.8730942355161817E-2</v>
      </c>
      <c r="I1490" s="2">
        <f t="shared" ca="1" si="70"/>
        <v>9.0305722968847686</v>
      </c>
      <c r="J1490" s="3">
        <f ca="1">1-I1490/MAX(I$2:I1490)</f>
        <v>0.15382311145661243</v>
      </c>
      <c r="K1490" s="21">
        <v>161.58000000000001</v>
      </c>
      <c r="L1490" s="37">
        <v>6.7176</v>
      </c>
    </row>
    <row r="1491" spans="1:12" hidden="1" x14ac:dyDescent="0.15">
      <c r="A1491" s="1">
        <v>41326</v>
      </c>
      <c r="B1491" s="16">
        <v>7.6662999999999997</v>
      </c>
      <c r="C1491" s="3">
        <f t="shared" si="71"/>
        <v>-6.6471441899036421E-3</v>
      </c>
      <c r="D1491" s="3">
        <f>IFERROR(1-B1491/MAX(B$2:B1491),0)</f>
        <v>0.12549050921701055</v>
      </c>
      <c r="E1491" s="3">
        <f ca="1">IFERROR(B1491/AVERAGE(OFFSET(B1491,0,0,-计算结果!B$17,1))-1,B1491/AVERAGE(OFFSET(B1491,0,0,-ROW(),1))-1)</f>
        <v>0.14128568507874606</v>
      </c>
      <c r="F1491" s="4" t="str">
        <f ca="1">IF(MONTH(A1491)&lt;&gt;MONTH(A1492),IF(OR(AND(E1491&lt;计算结果!B$18,E1491&gt;计算结果!B$19),E1491&lt;计算结果!B$20),"买","卖"),F1490)</f>
        <v>买</v>
      </c>
      <c r="G1491" s="4" t="str">
        <f t="shared" ca="1" si="69"/>
        <v/>
      </c>
      <c r="H1491" s="3">
        <f ca="1">IF(F1490="买",B1491/B1490-1,计算结果!B$21*(计算结果!B$22*(B1491/B1490-1)+(1-计算结果!B$22)*(K1491/K1490-1-IF(G1491=1,计算结果!B$16,0))))-IF(AND(计算结果!B$21=0,G1491=1),计算结果!B$16,0)</f>
        <v>-6.6471441899036421E-3</v>
      </c>
      <c r="I1491" s="2">
        <f t="shared" ca="1" si="70"/>
        <v>8.9705447807100267</v>
      </c>
      <c r="J1491" s="3">
        <f ca="1">1-I1491/MAX(I$2:I1491)</f>
        <v>0.15944777124492426</v>
      </c>
      <c r="K1491" s="21">
        <v>161.72</v>
      </c>
      <c r="L1491" s="37">
        <v>6.6662999999999997</v>
      </c>
    </row>
    <row r="1492" spans="1:12" hidden="1" x14ac:dyDescent="0.15">
      <c r="A1492" s="1">
        <v>41327</v>
      </c>
      <c r="B1492" s="16">
        <v>7.7515999999999998</v>
      </c>
      <c r="C1492" s="3">
        <f t="shared" si="71"/>
        <v>1.112661909917434E-2</v>
      </c>
      <c r="D1492" s="3">
        <f>IFERROR(1-B1492/MAX(B$2:B1492),0)</f>
        <v>0.11576017521445525</v>
      </c>
      <c r="E1492" s="3">
        <f ca="1">IFERROR(B1492/AVERAGE(OFFSET(B1492,0,0,-计算结果!B$17,1))-1,B1492/AVERAGE(OFFSET(B1492,0,0,-ROW(),1))-1)</f>
        <v>0.15284227266800898</v>
      </c>
      <c r="F1492" s="4" t="str">
        <f ca="1">IF(MONTH(A1492)&lt;&gt;MONTH(A1493),IF(OR(AND(E1492&lt;计算结果!B$18,E1492&gt;计算结果!B$19),E1492&lt;计算结果!B$20),"买","卖"),F1491)</f>
        <v>买</v>
      </c>
      <c r="G1492" s="4" t="str">
        <f t="shared" ca="1" si="69"/>
        <v/>
      </c>
      <c r="H1492" s="3">
        <f ca="1">IF(F1491="买",B1492/B1491-1,计算结果!B$21*(计算结果!B$22*(B1492/B1491-1)+(1-计算结果!B$22)*(K1492/K1491-1-IF(G1492=1,计算结果!B$16,0))))-IF(AND(计算结果!B$21=0,G1492=1),计算结果!B$16,0)</f>
        <v>1.112661909917434E-2</v>
      </c>
      <c r="I1492" s="2">
        <f t="shared" ca="1" si="70"/>
        <v>9.0703566155970741</v>
      </c>
      <c r="J1492" s="3">
        <f ca="1">1-I1492/MAX(I$2:I1492)</f>
        <v>0.15009526676260443</v>
      </c>
      <c r="K1492" s="21">
        <v>161.78</v>
      </c>
      <c r="L1492" s="37">
        <v>6.7515999999999998</v>
      </c>
    </row>
    <row r="1493" spans="1:12" hidden="1" x14ac:dyDescent="0.15">
      <c r="A1493" s="1">
        <v>41330</v>
      </c>
      <c r="B1493" s="16">
        <v>7.8986000000000001</v>
      </c>
      <c r="C1493" s="3">
        <f t="shared" si="71"/>
        <v>1.8963826822849583E-2</v>
      </c>
      <c r="D1493" s="3">
        <f>IFERROR(1-B1493/MAX(B$2:B1493),0)</f>
        <v>9.899160430735543E-2</v>
      </c>
      <c r="E1493" s="3">
        <f ca="1">IFERROR(B1493/AVERAGE(OFFSET(B1493,0,0,-计算结果!B$17,1))-1,B1493/AVERAGE(OFFSET(B1493,0,0,-ROW(),1))-1)</f>
        <v>0.17358222455647332</v>
      </c>
      <c r="F1493" s="4" t="str">
        <f ca="1">IF(MONTH(A1493)&lt;&gt;MONTH(A1494),IF(OR(AND(E1493&lt;计算结果!B$18,E1493&gt;计算结果!B$19),E1493&lt;计算结果!B$20),"买","卖"),F1492)</f>
        <v>买</v>
      </c>
      <c r="G1493" s="4" t="str">
        <f t="shared" ca="1" si="69"/>
        <v/>
      </c>
      <c r="H1493" s="3">
        <f ca="1">IF(F1492="买",B1493/B1492-1,计算结果!B$21*(计算结果!B$22*(B1493/B1492-1)+(1-计算结果!B$22)*(K1493/K1492-1-IF(G1493=1,计算结果!B$16,0))))-IF(AND(计算结果!B$21=0,G1493=1),计算结果!B$16,0)</f>
        <v>1.8963826822849583E-2</v>
      </c>
      <c r="I1493" s="2">
        <f t="shared" ca="1" si="70"/>
        <v>9.2423652876767441</v>
      </c>
      <c r="J1493" s="3">
        <f ca="1">1-I1493/MAX(I$2:I1493)</f>
        <v>0.1339778205855704</v>
      </c>
      <c r="K1493" s="21">
        <v>161.85</v>
      </c>
      <c r="L1493" s="37">
        <v>6.8986000000000001</v>
      </c>
    </row>
    <row r="1494" spans="1:12" hidden="1" x14ac:dyDescent="0.15">
      <c r="A1494" s="1">
        <v>41331</v>
      </c>
      <c r="B1494" s="16">
        <v>7.9585999999999997</v>
      </c>
      <c r="C1494" s="3">
        <f t="shared" si="71"/>
        <v>7.5962828855746789E-3</v>
      </c>
      <c r="D1494" s="3">
        <f>IFERROR(1-B1494/MAX(B$2:B1494),0)</f>
        <v>9.2147289651396402E-2</v>
      </c>
      <c r="E1494" s="3">
        <f ca="1">IFERROR(B1494/AVERAGE(OFFSET(B1494,0,0,-计算结果!B$17,1))-1,B1494/AVERAGE(OFFSET(B1494,0,0,-ROW(),1))-1)</f>
        <v>0.18138512799353235</v>
      </c>
      <c r="F1494" s="4" t="str">
        <f ca="1">IF(MONTH(A1494)&lt;&gt;MONTH(A1495),IF(OR(AND(E1494&lt;计算结果!B$18,E1494&gt;计算结果!B$19),E1494&lt;计算结果!B$20),"买","卖"),F1493)</f>
        <v>买</v>
      </c>
      <c r="G1494" s="4" t="str">
        <f t="shared" ca="1" si="69"/>
        <v/>
      </c>
      <c r="H1494" s="3">
        <f ca="1">IF(F1493="买",B1494/B1493-1,计算结果!B$21*(计算结果!B$22*(B1494/B1493-1)+(1-计算结果!B$22)*(K1494/K1493-1-IF(G1494=1,计算结果!B$16,0))))-IF(AND(计算结果!B$21=0,G1494=1),计算结果!B$16,0)</f>
        <v>7.5962828855746789E-3</v>
      </c>
      <c r="I1494" s="2">
        <f t="shared" ca="1" si="70"/>
        <v>9.3125729089337526</v>
      </c>
      <c r="J1494" s="3">
        <f ca="1">1-I1494/MAX(I$2:I1494)</f>
        <v>0.12739927112555649</v>
      </c>
      <c r="K1494" s="21">
        <v>161.86000000000001</v>
      </c>
      <c r="L1494" s="37">
        <v>6.9585999999999997</v>
      </c>
    </row>
    <row r="1495" spans="1:12" hidden="1" x14ac:dyDescent="0.15">
      <c r="A1495" s="1">
        <v>41332</v>
      </c>
      <c r="B1495" s="16">
        <v>7.9661</v>
      </c>
      <c r="C1495" s="3">
        <f t="shared" si="71"/>
        <v>9.4237679993969259E-4</v>
      </c>
      <c r="D1495" s="3">
        <f>IFERROR(1-B1495/MAX(B$2:B1495),0)</f>
        <v>9.1291750319401399E-2</v>
      </c>
      <c r="E1495" s="3">
        <f ca="1">IFERROR(B1495/AVERAGE(OFFSET(B1495,0,0,-计算结果!B$17,1))-1,B1495/AVERAGE(OFFSET(B1495,0,0,-ROW(),1))-1)</f>
        <v>0.18131835389070527</v>
      </c>
      <c r="F1495" s="4" t="str">
        <f ca="1">IF(MONTH(A1495)&lt;&gt;MONTH(A1496),IF(OR(AND(E1495&lt;计算结果!B$18,E1495&gt;计算结果!B$19),E1495&lt;计算结果!B$20),"买","卖"),F1494)</f>
        <v>买</v>
      </c>
      <c r="G1495" s="4" t="str">
        <f t="shared" ca="1" si="69"/>
        <v/>
      </c>
      <c r="H1495" s="3">
        <f ca="1">IF(F1494="买",B1495/B1494-1,计算结果!B$21*(计算结果!B$22*(B1495/B1494-1)+(1-计算结果!B$22)*(K1495/K1494-1-IF(G1495=1,计算结果!B$16,0))))-IF(AND(计算结果!B$21=0,G1495=1),计算结果!B$16,0)</f>
        <v>9.4237679993969259E-4</v>
      </c>
      <c r="I1495" s="2">
        <f t="shared" ca="1" si="70"/>
        <v>9.3213488615908791</v>
      </c>
      <c r="J1495" s="3">
        <f ca="1">1-I1495/MAX(I$2:I1495)</f>
        <v>0.12657695244305467</v>
      </c>
      <c r="K1495" s="21">
        <v>161.85</v>
      </c>
      <c r="L1495" s="37">
        <v>6.9661</v>
      </c>
    </row>
    <row r="1496" spans="1:12" hidden="1" x14ac:dyDescent="0.15">
      <c r="A1496" s="1">
        <v>41333</v>
      </c>
      <c r="B1496" s="16">
        <v>8.0518999999999998</v>
      </c>
      <c r="C1496" s="3">
        <f t="shared" si="71"/>
        <v>1.0770640589498059E-2</v>
      </c>
      <c r="D1496" s="3">
        <f>IFERROR(1-B1496/MAX(B$2:B1496),0)</f>
        <v>8.1504380361379969E-2</v>
      </c>
      <c r="E1496" s="3">
        <f ca="1">IFERROR(B1496/AVERAGE(OFFSET(B1496,0,0,-计算结果!B$17,1))-1,B1496/AVERAGE(OFFSET(B1496,0,0,-ROW(),1))-1)</f>
        <v>0.192588638044491</v>
      </c>
      <c r="F1496" s="4" t="str">
        <f ca="1">IF(MONTH(A1496)&lt;&gt;MONTH(A1497),IF(OR(AND(E1496&lt;计算结果!B$18,E1496&gt;计算结果!B$19),E1496&lt;计算结果!B$20),"买","卖"),F1495)</f>
        <v>买</v>
      </c>
      <c r="G1496" s="4" t="str">
        <f t="shared" ca="1" si="69"/>
        <v/>
      </c>
      <c r="H1496" s="3">
        <f ca="1">IF(F1495="买",B1496/B1495-1,计算结果!B$21*(计算结果!B$22*(B1496/B1495-1)+(1-计算结果!B$22)*(K1496/K1495-1-IF(G1496=1,计算结果!B$16,0))))-IF(AND(计算结果!B$21=0,G1496=1),计算结果!B$16,0)</f>
        <v>1.0770640589498059E-2</v>
      </c>
      <c r="I1496" s="2">
        <f t="shared" ca="1" si="70"/>
        <v>9.4217457599884007</v>
      </c>
      <c r="J1496" s="3">
        <f ca="1">1-I1496/MAX(I$2:I1496)</f>
        <v>0.11716962671523479</v>
      </c>
      <c r="K1496" s="21">
        <v>161.88999999999999</v>
      </c>
      <c r="L1496" s="37">
        <v>7.0518999999999998</v>
      </c>
    </row>
    <row r="1497" spans="1:12" hidden="1" x14ac:dyDescent="0.15">
      <c r="A1497" s="1">
        <v>41334</v>
      </c>
      <c r="B1497" s="16">
        <v>8.2697000000000003</v>
      </c>
      <c r="C1497" s="3">
        <f t="shared" si="71"/>
        <v>2.7049516263242257E-2</v>
      </c>
      <c r="D1497" s="3">
        <f>IFERROR(1-B1497/MAX(B$2:B1497),0)</f>
        <v>5.6659518160248279E-2</v>
      </c>
      <c r="E1497" s="3">
        <f ca="1">IFERROR(B1497/AVERAGE(OFFSET(B1497,0,0,-计算结果!B$17,1))-1,B1497/AVERAGE(OFFSET(B1497,0,0,-ROW(),1))-1)</f>
        <v>0.22305272633595519</v>
      </c>
      <c r="F1497" s="4" t="str">
        <f ca="1">IF(MONTH(A1497)&lt;&gt;MONTH(A1498),IF(OR(AND(E1497&lt;计算结果!B$18,E1497&gt;计算结果!B$19),E1497&lt;计算结果!B$20),"买","卖"),F1496)</f>
        <v>买</v>
      </c>
      <c r="G1497" s="4" t="str">
        <f t="shared" ca="1" si="69"/>
        <v/>
      </c>
      <c r="H1497" s="3">
        <f ca="1">IF(F1496="买",B1497/B1496-1,计算结果!B$21*(计算结果!B$22*(B1497/B1496-1)+(1-计算结果!B$22)*(K1497/K1496-1-IF(G1497=1,计算结果!B$16,0))))-IF(AND(计算结果!B$21=0,G1497=1),计算结果!B$16,0)</f>
        <v>2.7049516263242257E-2</v>
      </c>
      <c r="I1497" s="2">
        <f t="shared" ca="1" si="70"/>
        <v>9.6765994251513412</v>
      </c>
      <c r="J1497" s="3">
        <f ca="1">1-I1497/MAX(I$2:I1497)</f>
        <v>9.3289492175384292E-2</v>
      </c>
      <c r="K1497" s="21">
        <v>161.94999999999999</v>
      </c>
      <c r="L1497" s="37">
        <v>7.2697000000000003</v>
      </c>
    </row>
    <row r="1498" spans="1:12" hidden="1" x14ac:dyDescent="0.15">
      <c r="A1498" s="1">
        <v>41337</v>
      </c>
      <c r="B1498" s="16">
        <v>8.0166000000000004</v>
      </c>
      <c r="C1498" s="3">
        <f t="shared" si="71"/>
        <v>-3.060570516463712E-2</v>
      </c>
      <c r="D1498" s="3">
        <f>IFERROR(1-B1498/MAX(B$2:B1498),0)</f>
        <v>8.5531118817302465E-2</v>
      </c>
      <c r="E1498" s="3">
        <f ca="1">IFERROR(B1498/AVERAGE(OFFSET(B1498,0,0,-计算结果!B$17,1))-1,B1498/AVERAGE(OFFSET(B1498,0,0,-ROW(),1))-1)</f>
        <v>0.1842836132522685</v>
      </c>
      <c r="F1498" s="4" t="str">
        <f ca="1">IF(MONTH(A1498)&lt;&gt;MONTH(A1499),IF(OR(AND(E1498&lt;计算结果!B$18,E1498&gt;计算结果!B$19),E1498&lt;计算结果!B$20),"买","卖"),F1497)</f>
        <v>买</v>
      </c>
      <c r="G1498" s="4" t="str">
        <f t="shared" ca="1" si="69"/>
        <v/>
      </c>
      <c r="H1498" s="3">
        <f ca="1">IF(F1497="买",B1498/B1497-1,计算结果!B$21*(计算结果!B$22*(B1498/B1497-1)+(1-计算结果!B$22)*(K1498/K1497-1-IF(G1498=1,计算结果!B$16,0))))-IF(AND(计算结果!B$21=0,G1498=1),计算结果!B$16,0)</f>
        <v>-3.060570516463712E-2</v>
      </c>
      <c r="I1498" s="2">
        <f t="shared" ca="1" si="70"/>
        <v>9.3804402761488621</v>
      </c>
      <c r="J1498" s="3">
        <f ca="1">1-I1498/MAX(I$2:I1498)</f>
        <v>0.12104000664754289</v>
      </c>
      <c r="K1498" s="21">
        <v>162.04</v>
      </c>
      <c r="L1498" s="37">
        <v>7.0166000000000004</v>
      </c>
    </row>
    <row r="1499" spans="1:12" hidden="1" x14ac:dyDescent="0.15">
      <c r="A1499" s="1">
        <v>41338</v>
      </c>
      <c r="B1499" s="16">
        <v>8.2284000000000006</v>
      </c>
      <c r="C1499" s="3">
        <f t="shared" si="71"/>
        <v>2.6420178130379446E-2</v>
      </c>
      <c r="D1499" s="3">
        <f>IFERROR(1-B1499/MAX(B$2:B1499),0)</f>
        <v>6.1370688081766822E-2</v>
      </c>
      <c r="E1499" s="3">
        <f ca="1">IFERROR(B1499/AVERAGE(OFFSET(B1499,0,0,-计算结果!B$17,1))-1,B1499/AVERAGE(OFFSET(B1499,0,0,-ROW(),1))-1)</f>
        <v>0.21392818656504153</v>
      </c>
      <c r="F1499" s="4" t="str">
        <f ca="1">IF(MONTH(A1499)&lt;&gt;MONTH(A1500),IF(OR(AND(E1499&lt;计算结果!B$18,E1499&gt;计算结果!B$19),E1499&lt;计算结果!B$20),"买","卖"),F1498)</f>
        <v>买</v>
      </c>
      <c r="G1499" s="4" t="str">
        <f t="shared" ca="1" si="69"/>
        <v/>
      </c>
      <c r="H1499" s="3">
        <f ca="1">IF(F1498="买",B1499/B1498-1,计算结果!B$21*(计算结果!B$22*(B1499/B1498-1)+(1-计算结果!B$22)*(K1499/K1498-1-IF(G1499=1,计算结果!B$16,0))))-IF(AND(计算结果!B$21=0,G1499=1),计算结果!B$16,0)</f>
        <v>2.6420178130379446E-2</v>
      </c>
      <c r="I1499" s="2">
        <f t="shared" ca="1" si="70"/>
        <v>9.6282731791861007</v>
      </c>
      <c r="J1499" s="3">
        <f ca="1">1-I1499/MAX(I$2:I1499)</f>
        <v>9.7817727053693848E-2</v>
      </c>
      <c r="K1499" s="21">
        <v>162.11000000000001</v>
      </c>
      <c r="L1499" s="37">
        <v>7.2283999999999997</v>
      </c>
    </row>
    <row r="1500" spans="1:12" hidden="1" x14ac:dyDescent="0.15">
      <c r="A1500" s="1">
        <v>41339</v>
      </c>
      <c r="B1500" s="16">
        <v>8.357800000000001</v>
      </c>
      <c r="C1500" s="3">
        <f t="shared" si="71"/>
        <v>1.5726022069904255E-2</v>
      </c>
      <c r="D1500" s="3">
        <f>IFERROR(1-B1500/MAX(B$2:B1500),0)</f>
        <v>4.6609782807081612E-2</v>
      </c>
      <c r="E1500" s="3">
        <f ca="1">IFERROR(B1500/AVERAGE(OFFSET(B1500,0,0,-计算结果!B$17,1))-1,B1500/AVERAGE(OFFSET(B1500,0,0,-ROW(),1))-1)</f>
        <v>0.23134476175675744</v>
      </c>
      <c r="F1500" s="4" t="str">
        <f ca="1">IF(MONTH(A1500)&lt;&gt;MONTH(A1501),IF(OR(AND(E1500&lt;计算结果!B$18,E1500&gt;计算结果!B$19),E1500&lt;计算结果!B$20),"买","卖"),F1499)</f>
        <v>买</v>
      </c>
      <c r="G1500" s="4" t="str">
        <f t="shared" ca="1" si="69"/>
        <v/>
      </c>
      <c r="H1500" s="3">
        <f ca="1">IF(F1499="买",B1500/B1499-1,计算结果!B$21*(计算结果!B$22*(B1500/B1499-1)+(1-计算结果!B$22)*(K1500/K1499-1-IF(G1500=1,计算结果!B$16,0))))-IF(AND(计算结果!B$21=0,G1500=1),计算结果!B$16,0)</f>
        <v>1.5726022069904255E-2</v>
      </c>
      <c r="I1500" s="2">
        <f t="shared" ca="1" si="70"/>
        <v>9.779687615697048</v>
      </c>
      <c r="J1500" s="3">
        <f ca="1">1-I1500/MAX(I$2:I1500)</f>
        <v>8.3629988718263881E-2</v>
      </c>
      <c r="K1500" s="21">
        <v>162.18</v>
      </c>
      <c r="L1500" s="37">
        <v>7.3578000000000001</v>
      </c>
    </row>
    <row r="1501" spans="1:12" hidden="1" x14ac:dyDescent="0.15">
      <c r="A1501" s="1">
        <v>41340</v>
      </c>
      <c r="B1501" s="16">
        <v>8.3565000000000005</v>
      </c>
      <c r="C1501" s="3">
        <f t="shared" si="71"/>
        <v>-1.5554332479850164E-4</v>
      </c>
      <c r="D1501" s="3">
        <f>IFERROR(1-B1501/MAX(B$2:B1501),0)</f>
        <v>4.6758076291294026E-2</v>
      </c>
      <c r="E1501" s="3">
        <f ca="1">IFERROR(B1501/AVERAGE(OFFSET(B1501,0,0,-计算结果!B$17,1))-1,B1501/AVERAGE(OFFSET(B1501,0,0,-ROW(),1))-1)</f>
        <v>0.22952528195370414</v>
      </c>
      <c r="F1501" s="4" t="str">
        <f ca="1">IF(MONTH(A1501)&lt;&gt;MONTH(A1502),IF(OR(AND(E1501&lt;计算结果!B$18,E1501&gt;计算结果!B$19),E1501&lt;计算结果!B$20),"买","卖"),F1500)</f>
        <v>买</v>
      </c>
      <c r="G1501" s="4" t="str">
        <f t="shared" ca="1" si="69"/>
        <v/>
      </c>
      <c r="H1501" s="3">
        <f ca="1">IF(F1500="买",B1501/B1500-1,计算结果!B$21*(计算结果!B$22*(B1501/B1500-1)+(1-计算结果!B$22)*(K1501/K1500-1-IF(G1501=1,计算结果!B$16,0))))-IF(AND(计算结果!B$21=0,G1501=1),计算结果!B$16,0)</f>
        <v>-1.5554332479850164E-4</v>
      </c>
      <c r="I1501" s="2">
        <f t="shared" ca="1" si="70"/>
        <v>9.7781664505698114</v>
      </c>
      <c r="J1501" s="3">
        <f ca="1">1-I1501/MAX(I$2:I1501)</f>
        <v>8.3772523956564315E-2</v>
      </c>
      <c r="K1501" s="21">
        <v>162.25</v>
      </c>
      <c r="L1501" s="37">
        <v>7.3564999999999996</v>
      </c>
    </row>
    <row r="1502" spans="1:12" hidden="1" x14ac:dyDescent="0.15">
      <c r="A1502" s="1">
        <v>41341</v>
      </c>
      <c r="B1502" s="16">
        <v>8.219100000000001</v>
      </c>
      <c r="C1502" s="3">
        <f t="shared" si="71"/>
        <v>-1.6442290432597373E-2</v>
      </c>
      <c r="D1502" s="3">
        <f>IFERROR(1-B1502/MAX(B$2:B1502),0)</f>
        <v>6.2431556853440373E-2</v>
      </c>
      <c r="E1502" s="3">
        <f ca="1">IFERROR(B1502/AVERAGE(OFFSET(B1502,0,0,-计算结果!B$17,1))-1,B1502/AVERAGE(OFFSET(B1502,0,0,-ROW(),1))-1)</f>
        <v>0.20779848445348392</v>
      </c>
      <c r="F1502" s="4" t="str">
        <f ca="1">IF(MONTH(A1502)&lt;&gt;MONTH(A1503),IF(OR(AND(E1502&lt;计算结果!B$18,E1502&gt;计算结果!B$19),E1502&lt;计算结果!B$20),"买","卖"),F1501)</f>
        <v>买</v>
      </c>
      <c r="G1502" s="4" t="str">
        <f t="shared" ca="1" si="69"/>
        <v/>
      </c>
      <c r="H1502" s="3">
        <f ca="1">IF(F1501="买",B1502/B1501-1,计算结果!B$21*(计算结果!B$22*(B1502/B1501-1)+(1-计算结果!B$22)*(K1502/K1501-1-IF(G1502=1,计算结果!B$16,0))))-IF(AND(计算结果!B$21=0,G1502=1),计算结果!B$16,0)</f>
        <v>-1.6442290432597373E-2</v>
      </c>
      <c r="I1502" s="2">
        <f t="shared" ca="1" si="70"/>
        <v>9.6173909978912633</v>
      </c>
      <c r="J1502" s="3">
        <f ca="1">1-I1502/MAX(I$2:I1502)</f>
        <v>9.8837402219996151E-2</v>
      </c>
      <c r="K1502" s="21">
        <v>162.29</v>
      </c>
      <c r="L1502" s="37">
        <v>7.2191000000000001</v>
      </c>
    </row>
    <row r="1503" spans="1:12" hidden="1" x14ac:dyDescent="0.15">
      <c r="A1503" s="1">
        <v>41344</v>
      </c>
      <c r="B1503" s="16">
        <v>8.3811</v>
      </c>
      <c r="C1503" s="3">
        <f t="shared" si="71"/>
        <v>1.9710187246778643E-2</v>
      </c>
      <c r="D1503" s="3">
        <f>IFERROR(1-B1503/MAX(B$2:B1503),0)</f>
        <v>4.3951907282350877E-2</v>
      </c>
      <c r="E1503" s="3">
        <f ca="1">IFERROR(B1503/AVERAGE(OFFSET(B1503,0,0,-计算结果!B$17,1))-1,B1503/AVERAGE(OFFSET(B1503,0,0,-ROW(),1))-1)</f>
        <v>0.22993539202618773</v>
      </c>
      <c r="F1503" s="4" t="str">
        <f ca="1">IF(MONTH(A1503)&lt;&gt;MONTH(A1504),IF(OR(AND(E1503&lt;计算结果!B$18,E1503&gt;计算结果!B$19),E1503&lt;计算结果!B$20),"买","卖"),F1502)</f>
        <v>买</v>
      </c>
      <c r="G1503" s="4" t="str">
        <f t="shared" ca="1" si="69"/>
        <v/>
      </c>
      <c r="H1503" s="3">
        <f ca="1">IF(F1502="买",B1503/B1502-1,计算结果!B$21*(计算结果!B$22*(B1503/B1502-1)+(1-计算结果!B$22)*(K1503/K1502-1-IF(G1503=1,计算结果!B$16,0))))-IF(AND(计算结果!B$21=0,G1503=1),计算结果!B$16,0)</f>
        <v>1.9710187246778643E-2</v>
      </c>
      <c r="I1503" s="2">
        <f t="shared" ca="1" si="70"/>
        <v>9.8069515752851828</v>
      </c>
      <c r="J1503" s="3">
        <f ca="1">1-I1503/MAX(I$2:I1503)</f>
        <v>8.1075318677958808E-2</v>
      </c>
      <c r="K1503" s="21">
        <v>162.38999999999999</v>
      </c>
      <c r="L1503" s="37">
        <v>7.3811</v>
      </c>
    </row>
    <row r="1504" spans="1:12" hidden="1" x14ac:dyDescent="0.15">
      <c r="A1504" s="1">
        <v>41345</v>
      </c>
      <c r="B1504" s="16">
        <v>8.1187000000000005</v>
      </c>
      <c r="C1504" s="3">
        <f t="shared" si="71"/>
        <v>-3.130853945186185E-2</v>
      </c>
      <c r="D1504" s="3">
        <f>IFERROR(1-B1504/MAX(B$2:B1504),0)</f>
        <v>7.3884376711078725E-2</v>
      </c>
      <c r="E1504" s="3">
        <f ca="1">IFERROR(B1504/AVERAGE(OFFSET(B1504,0,0,-计算结果!B$17,1))-1,B1504/AVERAGE(OFFSET(B1504,0,0,-ROW(),1))-1)</f>
        <v>0.18999075117735575</v>
      </c>
      <c r="F1504" s="4" t="str">
        <f ca="1">IF(MONTH(A1504)&lt;&gt;MONTH(A1505),IF(OR(AND(E1504&lt;计算结果!B$18,E1504&gt;计算结果!B$19),E1504&lt;计算结果!B$20),"买","卖"),F1503)</f>
        <v>买</v>
      </c>
      <c r="G1504" s="4" t="str">
        <f t="shared" ref="G1504:G1567" ca="1" si="72">IF(F1503&lt;&gt;F1504,1,"")</f>
        <v/>
      </c>
      <c r="H1504" s="3">
        <f ca="1">IF(F1503="买",B1504/B1503-1,计算结果!B$21*(计算结果!B$22*(B1504/B1503-1)+(1-计算结果!B$22)*(K1504/K1503-1-IF(G1504=1,计算结果!B$16,0))))-IF(AND(计算结果!B$21=0,G1504=1),计算结果!B$16,0)</f>
        <v>-3.130853945186185E-2</v>
      </c>
      <c r="I1504" s="2">
        <f t="shared" ref="I1504:I1567" ca="1" si="73">IFERROR(I1503*(1+H1504),I1503)</f>
        <v>9.4999102449878681</v>
      </c>
      <c r="J1504" s="3">
        <f ca="1">1-I1504/MAX(I$2:I1504)</f>
        <v>0.10984550831641948</v>
      </c>
      <c r="K1504" s="21">
        <v>162.44999999999999</v>
      </c>
      <c r="L1504" s="37">
        <v>7.1186999999999996</v>
      </c>
    </row>
    <row r="1505" spans="1:12" hidden="1" x14ac:dyDescent="0.15">
      <c r="A1505" s="1">
        <v>41346</v>
      </c>
      <c r="B1505" s="16">
        <v>7.9252000000000002</v>
      </c>
      <c r="C1505" s="3">
        <f t="shared" si="71"/>
        <v>-2.3833865027652279E-2</v>
      </c>
      <c r="D1505" s="3">
        <f>IFERROR(1-B1505/MAX(B$2:B1505),0)</f>
        <v>9.5957291476546858E-2</v>
      </c>
      <c r="E1505" s="3">
        <f ca="1">IFERROR(B1505/AVERAGE(OFFSET(B1505,0,0,-计算结果!B$17,1))-1,B1505/AVERAGE(OFFSET(B1505,0,0,-ROW(),1))-1)</f>
        <v>0.16044760720087892</v>
      </c>
      <c r="F1505" s="4" t="str">
        <f ca="1">IF(MONTH(A1505)&lt;&gt;MONTH(A1506),IF(OR(AND(E1505&lt;计算结果!B$18,E1505&gt;计算结果!B$19),E1505&lt;计算结果!B$20),"买","卖"),F1504)</f>
        <v>买</v>
      </c>
      <c r="G1505" s="4" t="str">
        <f t="shared" ca="1" si="72"/>
        <v/>
      </c>
      <c r="H1505" s="3">
        <f ca="1">IF(F1504="买",B1505/B1504-1,计算结果!B$21*(计算结果!B$22*(B1505/B1504-1)+(1-计算结果!B$22)*(K1505/K1504-1-IF(G1505=1,计算结果!B$16,0))))-IF(AND(计算结果!B$21=0,G1505=1),计算结果!B$16,0)</f>
        <v>-2.3833865027652279E-2</v>
      </c>
      <c r="I1505" s="2">
        <f t="shared" ca="1" si="73"/>
        <v>9.2734906664340162</v>
      </c>
      <c r="J1505" s="3">
        <f ca="1">1-I1505/MAX(I$2:I1505)</f>
        <v>0.13106133032496436</v>
      </c>
      <c r="K1505" s="21">
        <v>162.46</v>
      </c>
      <c r="L1505" s="37">
        <v>6.9252000000000002</v>
      </c>
    </row>
    <row r="1506" spans="1:12" hidden="1" x14ac:dyDescent="0.15">
      <c r="A1506" s="1">
        <v>41347</v>
      </c>
      <c r="B1506" s="16">
        <v>7.8914999999999997</v>
      </c>
      <c r="C1506" s="3">
        <f t="shared" si="71"/>
        <v>-4.2522586180790967E-3</v>
      </c>
      <c r="D1506" s="3">
        <f>IFERROR(1-B1506/MAX(B$2:B1506),0)</f>
        <v>9.9801514874977348E-2</v>
      </c>
      <c r="E1506" s="3">
        <f ca="1">IFERROR(B1506/AVERAGE(OFFSET(B1506,0,0,-计算结果!B$17,1))-1,B1506/AVERAGE(OFFSET(B1506,0,0,-ROW(),1))-1)</f>
        <v>0.15444175121689629</v>
      </c>
      <c r="F1506" s="4" t="str">
        <f ca="1">IF(MONTH(A1506)&lt;&gt;MONTH(A1507),IF(OR(AND(E1506&lt;计算结果!B$18,E1506&gt;计算结果!B$19),E1506&lt;计算结果!B$20),"买","卖"),F1505)</f>
        <v>买</v>
      </c>
      <c r="G1506" s="4" t="str">
        <f t="shared" ca="1" si="72"/>
        <v/>
      </c>
      <c r="H1506" s="3">
        <f ca="1">IF(F1505="买",B1506/B1505-1,计算结果!B$21*(计算结果!B$22*(B1506/B1505-1)+(1-计算结果!B$22)*(K1506/K1505-1-IF(G1506=1,计算结果!B$16,0))))-IF(AND(计算结果!B$21=0,G1506=1),计算结果!B$16,0)</f>
        <v>-4.2522586180790967E-3</v>
      </c>
      <c r="I1506" s="2">
        <f t="shared" ca="1" si="73"/>
        <v>9.2340573858279953</v>
      </c>
      <c r="J1506" s="3">
        <f ca="1">1-I1506/MAX(I$2:I1506)</f>
        <v>0.13475628227167236</v>
      </c>
      <c r="K1506" s="21">
        <v>162.49</v>
      </c>
      <c r="L1506" s="37">
        <v>6.8914999999999997</v>
      </c>
    </row>
    <row r="1507" spans="1:12" hidden="1" x14ac:dyDescent="0.15">
      <c r="A1507" s="1">
        <v>41348</v>
      </c>
      <c r="B1507" s="16">
        <v>7.8647999999999998</v>
      </c>
      <c r="C1507" s="3">
        <f t="shared" si="71"/>
        <v>-3.3833871887474221E-3</v>
      </c>
      <c r="D1507" s="3">
        <f>IFERROR(1-B1507/MAX(B$2:B1507),0)</f>
        <v>0.10284723489687908</v>
      </c>
      <c r="E1507" s="3">
        <f ca="1">IFERROR(B1507/AVERAGE(OFFSET(B1507,0,0,-计算结果!B$17,1))-1,B1507/AVERAGE(OFFSET(B1507,0,0,-ROW(),1))-1)</f>
        <v>0.14956804364804666</v>
      </c>
      <c r="F1507" s="4" t="str">
        <f ca="1">IF(MONTH(A1507)&lt;&gt;MONTH(A1508),IF(OR(AND(E1507&lt;计算结果!B$18,E1507&gt;计算结果!B$19),E1507&lt;计算结果!B$20),"买","卖"),F1506)</f>
        <v>买</v>
      </c>
      <c r="G1507" s="4" t="str">
        <f t="shared" ca="1" si="72"/>
        <v/>
      </c>
      <c r="H1507" s="3">
        <f ca="1">IF(F1506="买",B1507/B1506-1,计算结果!B$21*(计算结果!B$22*(B1507/B1506-1)+(1-计算结果!B$22)*(K1507/K1506-1-IF(G1507=1,计算结果!B$16,0))))-IF(AND(计算结果!B$21=0,G1507=1),计算结果!B$16,0)</f>
        <v>-3.3833871887474221E-3</v>
      </c>
      <c r="I1507" s="2">
        <f t="shared" ca="1" si="73"/>
        <v>9.2028149943686266</v>
      </c>
      <c r="J1507" s="3">
        <f ca="1">1-I1507/MAX(I$2:I1507)</f>
        <v>0.13768373678137846</v>
      </c>
      <c r="K1507" s="21">
        <v>162.53</v>
      </c>
      <c r="L1507" s="37">
        <v>6.8647999999999998</v>
      </c>
    </row>
    <row r="1508" spans="1:12" hidden="1" x14ac:dyDescent="0.15">
      <c r="A1508" s="1">
        <v>41351</v>
      </c>
      <c r="B1508" s="16">
        <v>7.6875</v>
      </c>
      <c r="C1508" s="3">
        <f t="shared" si="71"/>
        <v>-2.25434848947208E-2</v>
      </c>
      <c r="D1508" s="3">
        <f>IFERROR(1-B1508/MAX(B$2:B1508),0)</f>
        <v>0.12307218470523829</v>
      </c>
      <c r="E1508" s="3">
        <f ca="1">IFERROR(B1508/AVERAGE(OFFSET(B1508,0,0,-计算结果!B$17,1))-1,B1508/AVERAGE(OFFSET(B1508,0,0,-ROW(),1))-1)</f>
        <v>0.12275017903149199</v>
      </c>
      <c r="F1508" s="4" t="str">
        <f ca="1">IF(MONTH(A1508)&lt;&gt;MONTH(A1509),IF(OR(AND(E1508&lt;计算结果!B$18,E1508&gt;计算结果!B$19),E1508&lt;计算结果!B$20),"买","卖"),F1507)</f>
        <v>买</v>
      </c>
      <c r="G1508" s="4" t="str">
        <f t="shared" ca="1" si="72"/>
        <v/>
      </c>
      <c r="H1508" s="3">
        <f ca="1">IF(F1507="买",B1508/B1507-1,计算结果!B$21*(计算结果!B$22*(B1508/B1507-1)+(1-计算结果!B$22)*(K1508/K1507-1-IF(G1508=1,计算结果!B$16,0))))-IF(AND(计算结果!B$21=0,G1508=1),计算结果!B$16,0)</f>
        <v>-2.25434848947208E-2</v>
      </c>
      <c r="I1508" s="2">
        <f t="shared" ca="1" si="73"/>
        <v>8.9953514735541678</v>
      </c>
      <c r="J1508" s="3">
        <f ca="1">1-I1508/MAX(I$2:I1508)</f>
        <v>0.15712335043571957</v>
      </c>
      <c r="K1508" s="21">
        <v>162.61000000000001</v>
      </c>
      <c r="L1508" s="37">
        <v>6.6875</v>
      </c>
    </row>
    <row r="1509" spans="1:12" hidden="1" x14ac:dyDescent="0.15">
      <c r="A1509" s="1">
        <v>41352</v>
      </c>
      <c r="B1509" s="16">
        <v>7.7363999999999997</v>
      </c>
      <c r="C1509" s="3">
        <f t="shared" si="71"/>
        <v>6.3609756097560144E-3</v>
      </c>
      <c r="D1509" s="3">
        <f>IFERROR(1-B1509/MAX(B$2:B1509),0)</f>
        <v>0.11749406826063158</v>
      </c>
      <c r="E1509" s="3">
        <f ca="1">IFERROR(B1509/AVERAGE(OFFSET(B1509,0,0,-计算结果!B$17,1))-1,B1509/AVERAGE(OFFSET(B1509,0,0,-ROW(),1))-1)</f>
        <v>0.12905575329921937</v>
      </c>
      <c r="F1509" s="4" t="str">
        <f ca="1">IF(MONTH(A1509)&lt;&gt;MONTH(A1510),IF(OR(AND(E1509&lt;计算结果!B$18,E1509&gt;计算结果!B$19),E1509&lt;计算结果!B$20),"买","卖"),F1508)</f>
        <v>买</v>
      </c>
      <c r="G1509" s="4" t="str">
        <f t="shared" ca="1" si="72"/>
        <v/>
      </c>
      <c r="H1509" s="3">
        <f ca="1">IF(F1508="买",B1509/B1508-1,计算结果!B$21*(计算结果!B$22*(B1509/B1508-1)+(1-计算结果!B$22)*(K1509/K1508-1-IF(G1509=1,计算结果!B$16,0))))-IF(AND(计算结果!B$21=0,G1509=1),计算结果!B$16,0)</f>
        <v>6.3609756097560144E-3</v>
      </c>
      <c r="I1509" s="2">
        <f t="shared" ca="1" si="73"/>
        <v>9.0525706848786278</v>
      </c>
      <c r="J1509" s="3">
        <f ca="1">1-I1509/MAX(I$2:I1509)</f>
        <v>0.15176183262580833</v>
      </c>
      <c r="K1509" s="21">
        <v>162.6</v>
      </c>
      <c r="L1509" s="37">
        <v>6.7363999999999997</v>
      </c>
    </row>
    <row r="1510" spans="1:12" hidden="1" x14ac:dyDescent="0.15">
      <c r="A1510" s="1">
        <v>41353</v>
      </c>
      <c r="B1510" s="16">
        <v>7.9371</v>
      </c>
      <c r="C1510" s="3">
        <f t="shared" si="71"/>
        <v>2.5942298743601766E-2</v>
      </c>
      <c r="D1510" s="3">
        <f>IFERROR(1-B1510/MAX(B$2:B1510),0)</f>
        <v>9.4599835736448368E-2</v>
      </c>
      <c r="E1510" s="3">
        <f ca="1">IFERROR(B1510/AVERAGE(OFFSET(B1510,0,0,-计算结果!B$17,1))-1,B1510/AVERAGE(OFFSET(B1510,0,0,-ROW(),1))-1)</f>
        <v>0.15738639705340263</v>
      </c>
      <c r="F1510" s="4" t="str">
        <f ca="1">IF(MONTH(A1510)&lt;&gt;MONTH(A1511),IF(OR(AND(E1510&lt;计算结果!B$18,E1510&gt;计算结果!B$19),E1510&lt;计算结果!B$20),"买","卖"),F1509)</f>
        <v>买</v>
      </c>
      <c r="G1510" s="4" t="str">
        <f t="shared" ca="1" si="72"/>
        <v/>
      </c>
      <c r="H1510" s="3">
        <f ca="1">IF(F1509="买",B1510/B1509-1,计算结果!B$21*(计算结果!B$22*(B1510/B1509-1)+(1-计算结果!B$22)*(K1510/K1509-1-IF(G1510=1,计算结果!B$16,0))))-IF(AND(计算结果!B$21=0,G1510=1),计算结果!B$16,0)</f>
        <v>2.5942298743601766E-2</v>
      </c>
      <c r="I1510" s="2">
        <f t="shared" ca="1" si="73"/>
        <v>9.2874151779833216</v>
      </c>
      <c r="J1510" s="3">
        <f ca="1">1-I1510/MAX(I$2:I1510)</f>
        <v>0.12975658468206175</v>
      </c>
      <c r="K1510" s="21">
        <v>162.6</v>
      </c>
      <c r="L1510" s="37">
        <v>6.9371</v>
      </c>
    </row>
    <row r="1511" spans="1:12" hidden="1" x14ac:dyDescent="0.15">
      <c r="A1511" s="1">
        <v>41354</v>
      </c>
      <c r="B1511" s="16">
        <v>8.0350999999999999</v>
      </c>
      <c r="C1511" s="3">
        <f t="shared" si="71"/>
        <v>1.2347078907913422E-2</v>
      </c>
      <c r="D1511" s="3">
        <f>IFERROR(1-B1511/MAX(B$2:B1511),0)</f>
        <v>8.3420788465048412E-2</v>
      </c>
      <c r="E1511" s="3">
        <f ca="1">IFERROR(B1511/AVERAGE(OFFSET(B1511,0,0,-计算结果!B$17,1))-1,B1511/AVERAGE(OFFSET(B1511,0,0,-ROW(),1))-1)</f>
        <v>0.17069963791837828</v>
      </c>
      <c r="F1511" s="4" t="str">
        <f ca="1">IF(MONTH(A1511)&lt;&gt;MONTH(A1512),IF(OR(AND(E1511&lt;计算结果!B$18,E1511&gt;计算结果!B$19),E1511&lt;计算结果!B$20),"买","卖"),F1510)</f>
        <v>买</v>
      </c>
      <c r="G1511" s="4" t="str">
        <f t="shared" ca="1" si="72"/>
        <v/>
      </c>
      <c r="H1511" s="3">
        <f ca="1">IF(F1510="买",B1511/B1510-1,计算结果!B$21*(计算结果!B$22*(B1511/B1510-1)+(1-计算结果!B$22)*(K1511/K1510-1-IF(G1511=1,计算结果!B$16,0))))-IF(AND(计算结果!B$21=0,G1511=1),计算结果!B$16,0)</f>
        <v>1.2347078907913422E-2</v>
      </c>
      <c r="I1511" s="2">
        <f t="shared" ca="1" si="73"/>
        <v>9.402087626036435</v>
      </c>
      <c r="J1511" s="3">
        <f ca="1">1-I1511/MAX(I$2:I1511)</f>
        <v>0.11901162056403902</v>
      </c>
      <c r="K1511" s="21">
        <v>162.65</v>
      </c>
      <c r="L1511" s="37">
        <v>7.0350999999999999</v>
      </c>
    </row>
    <row r="1512" spans="1:12" hidden="1" x14ac:dyDescent="0.15">
      <c r="A1512" s="1">
        <v>41355</v>
      </c>
      <c r="B1512" s="16">
        <v>8.0777999999999999</v>
      </c>
      <c r="C1512" s="3">
        <f t="shared" si="71"/>
        <v>5.3141840176227362E-3</v>
      </c>
      <c r="D1512" s="3">
        <f>IFERROR(1-B1512/MAX(B$2:B1512),0)</f>
        <v>7.8549917868224184E-2</v>
      </c>
      <c r="E1512" s="3">
        <f ca="1">IFERROR(B1512/AVERAGE(OFFSET(B1512,0,0,-计算结果!B$17,1))-1,B1512/AVERAGE(OFFSET(B1512,0,0,-ROW(),1))-1)</f>
        <v>0.17597732424323143</v>
      </c>
      <c r="F1512" s="4" t="str">
        <f ca="1">IF(MONTH(A1512)&lt;&gt;MONTH(A1513),IF(OR(AND(E1512&lt;计算结果!B$18,E1512&gt;计算结果!B$19),E1512&lt;计算结果!B$20),"买","卖"),F1511)</f>
        <v>买</v>
      </c>
      <c r="G1512" s="4" t="str">
        <f t="shared" ca="1" si="72"/>
        <v/>
      </c>
      <c r="H1512" s="3">
        <f ca="1">IF(F1511="买",B1512/B1511-1,计算结果!B$21*(计算结果!B$22*(B1512/B1511-1)+(1-计算结果!B$22)*(K1512/K1511-1-IF(G1512=1,计算结果!B$16,0))))-IF(AND(计算结果!B$21=0,G1512=1),计算结果!B$16,0)</f>
        <v>5.3141840176227362E-3</v>
      </c>
      <c r="I1512" s="2">
        <f t="shared" ca="1" si="73"/>
        <v>9.452052049831007</v>
      </c>
      <c r="J1512" s="3">
        <f ca="1">1-I1512/MAX(I$2:I1512)</f>
        <v>0.11432988619832907</v>
      </c>
      <c r="K1512" s="21">
        <v>162.69999999999999</v>
      </c>
      <c r="L1512" s="37">
        <v>7.0777999999999999</v>
      </c>
    </row>
    <row r="1513" spans="1:12" hidden="1" x14ac:dyDescent="0.15">
      <c r="A1513" s="1">
        <v>41358</v>
      </c>
      <c r="B1513" s="16">
        <v>8.0923999999999996</v>
      </c>
      <c r="C1513" s="3">
        <f t="shared" si="71"/>
        <v>1.8074228131421677E-3</v>
      </c>
      <c r="D1513" s="3">
        <f>IFERROR(1-B1513/MAX(B$2:B1513),0)</f>
        <v>7.6884467968607595E-2</v>
      </c>
      <c r="E1513" s="3">
        <f ca="1">IFERROR(B1513/AVERAGE(OFFSET(B1513,0,0,-计算结果!B$17,1))-1,B1513/AVERAGE(OFFSET(B1513,0,0,-ROW(),1))-1)</f>
        <v>0.17716089726470297</v>
      </c>
      <c r="F1513" s="4" t="str">
        <f ca="1">IF(MONTH(A1513)&lt;&gt;MONTH(A1514),IF(OR(AND(E1513&lt;计算结果!B$18,E1513&gt;计算结果!B$19),E1513&lt;计算结果!B$20),"买","卖"),F1512)</f>
        <v>买</v>
      </c>
      <c r="G1513" s="4" t="str">
        <f t="shared" ca="1" si="72"/>
        <v/>
      </c>
      <c r="H1513" s="3">
        <f ca="1">IF(F1512="买",B1513/B1512-1,计算结果!B$21*(计算结果!B$22*(B1513/B1512-1)+(1-计算结果!B$22)*(K1513/K1512-1-IF(G1513=1,计算结果!B$16,0))))-IF(AND(计算结果!B$21=0,G1513=1),计算结果!B$16,0)</f>
        <v>1.8074228131421677E-3</v>
      </c>
      <c r="I1513" s="2">
        <f t="shared" ca="1" si="73"/>
        <v>9.4691359043368788</v>
      </c>
      <c r="J1513" s="3">
        <f ca="1">1-I1513/MAX(I$2:I1513)</f>
        <v>0.11272910582972562</v>
      </c>
      <c r="K1513" s="21">
        <v>162.80000000000001</v>
      </c>
      <c r="L1513" s="37">
        <v>7.0923999999999996</v>
      </c>
    </row>
    <row r="1514" spans="1:12" hidden="1" x14ac:dyDescent="0.15">
      <c r="A1514" s="1">
        <v>41359</v>
      </c>
      <c r="B1514" s="16">
        <v>7.9255000000000004</v>
      </c>
      <c r="C1514" s="3">
        <f t="shared" si="71"/>
        <v>-2.0624289456774192E-2</v>
      </c>
      <c r="D1514" s="3">
        <f>IFERROR(1-B1514/MAX(B$2:B1514),0)</f>
        <v>9.5923069903267044E-2</v>
      </c>
      <c r="E1514" s="3">
        <f ca="1">IFERROR(B1514/AVERAGE(OFFSET(B1514,0,0,-计算结果!B$17,1))-1,B1514/AVERAGE(OFFSET(B1514,0,0,-ROW(),1))-1)</f>
        <v>0.15218916129097559</v>
      </c>
      <c r="F1514" s="4" t="str">
        <f ca="1">IF(MONTH(A1514)&lt;&gt;MONTH(A1515),IF(OR(AND(E1514&lt;计算结果!B$18,E1514&gt;计算结果!B$19),E1514&lt;计算结果!B$20),"买","卖"),F1513)</f>
        <v>买</v>
      </c>
      <c r="G1514" s="4" t="str">
        <f t="shared" ca="1" si="72"/>
        <v/>
      </c>
      <c r="H1514" s="3">
        <f ca="1">IF(F1513="买",B1514/B1513-1,计算结果!B$21*(计算结果!B$22*(B1514/B1513-1)+(1-计算结果!B$22)*(K1514/K1513-1-IF(G1514=1,计算结果!B$16,0))))-IF(AND(计算结果!B$21=0,G1514=1),计算结果!B$16,0)</f>
        <v>-2.0624289456774192E-2</v>
      </c>
      <c r="I1514" s="2">
        <f t="shared" ca="1" si="73"/>
        <v>9.2738417045403025</v>
      </c>
      <c r="J1514" s="3">
        <f ca="1">1-I1514/MAX(I$2:I1514)</f>
        <v>0.13102843757766414</v>
      </c>
      <c r="K1514" s="21">
        <v>162.82</v>
      </c>
      <c r="L1514" s="37">
        <v>6.9255000000000004</v>
      </c>
    </row>
    <row r="1515" spans="1:12" hidden="1" x14ac:dyDescent="0.15">
      <c r="A1515" s="1">
        <v>41360</v>
      </c>
      <c r="B1515" s="16">
        <v>7.9786999999999999</v>
      </c>
      <c r="C1515" s="3">
        <f t="shared" si="71"/>
        <v>6.7125102517191504E-3</v>
      </c>
      <c r="D1515" s="3">
        <f>IFERROR(1-B1515/MAX(B$2:B1515),0)</f>
        <v>8.9854444241650011E-2</v>
      </c>
      <c r="E1515" s="3">
        <f ca="1">IFERROR(B1515/AVERAGE(OFFSET(B1515,0,0,-计算结果!B$17,1))-1,B1515/AVERAGE(OFFSET(B1515,0,0,-ROW(),1))-1)</f>
        <v>0.15920926743644181</v>
      </c>
      <c r="F1515" s="4" t="str">
        <f ca="1">IF(MONTH(A1515)&lt;&gt;MONTH(A1516),IF(OR(AND(E1515&lt;计算结果!B$18,E1515&gt;计算结果!B$19),E1515&lt;计算结果!B$20),"买","卖"),F1514)</f>
        <v>买</v>
      </c>
      <c r="G1515" s="4" t="str">
        <f t="shared" ca="1" si="72"/>
        <v/>
      </c>
      <c r="H1515" s="3">
        <f ca="1">IF(F1514="买",B1515/B1514-1,计算结果!B$21*(计算结果!B$22*(B1515/B1514-1)+(1-计算结果!B$22)*(K1515/K1514-1-IF(G1515=1,计算结果!B$16,0))))-IF(AND(计算结果!B$21=0,G1515=1),计算结果!B$16,0)</f>
        <v>6.7125102517191504E-3</v>
      </c>
      <c r="I1515" s="2">
        <f t="shared" ca="1" si="73"/>
        <v>9.3360924620548502</v>
      </c>
      <c r="J1515" s="3">
        <f ca="1">1-I1515/MAX(I$2:I1515)</f>
        <v>0.12519545705645185</v>
      </c>
      <c r="K1515" s="21">
        <v>162.86000000000001</v>
      </c>
      <c r="L1515" s="37">
        <v>6.9786999999999999</v>
      </c>
    </row>
    <row r="1516" spans="1:12" hidden="1" x14ac:dyDescent="0.15">
      <c r="A1516" s="1">
        <v>41361</v>
      </c>
      <c r="B1516" s="16">
        <v>7.7260999999999997</v>
      </c>
      <c r="C1516" s="3">
        <f t="shared" si="71"/>
        <v>-3.1659292867259103E-2</v>
      </c>
      <c r="D1516" s="3">
        <f>IFERROR(1-B1516/MAX(B$2:B1516),0)</f>
        <v>0.11866900894323795</v>
      </c>
      <c r="E1516" s="3">
        <f ca="1">IFERROR(B1516/AVERAGE(OFFSET(B1516,0,0,-计算结果!B$17,1))-1,B1516/AVERAGE(OFFSET(B1516,0,0,-ROW(),1))-1)</f>
        <v>0.12193858444336514</v>
      </c>
      <c r="F1516" s="4" t="str">
        <f ca="1">IF(MONTH(A1516)&lt;&gt;MONTH(A1517),IF(OR(AND(E1516&lt;计算结果!B$18,E1516&gt;计算结果!B$19),E1516&lt;计算结果!B$20),"买","卖"),F1515)</f>
        <v>买</v>
      </c>
      <c r="G1516" s="4" t="str">
        <f t="shared" ca="1" si="72"/>
        <v/>
      </c>
      <c r="H1516" s="3">
        <f ca="1">IF(F1515="买",B1516/B1515-1,计算结果!B$21*(计算结果!B$22*(B1516/B1515-1)+(1-计算结果!B$22)*(K1516/K1515-1-IF(G1516=1,计算结果!B$16,0))))-IF(AND(计算结果!B$21=0,G1516=1),计算结果!B$16,0)</f>
        <v>-3.1659292867259103E-2</v>
      </c>
      <c r="I1516" s="2">
        <f t="shared" ca="1" si="73"/>
        <v>9.0405183765628454</v>
      </c>
      <c r="J1516" s="3">
        <f ca="1">1-I1516/MAX(I$2:I1516)</f>
        <v>0.1528911502831104</v>
      </c>
      <c r="K1516" s="21">
        <v>162.91999999999999</v>
      </c>
      <c r="L1516" s="37">
        <v>6.7260999999999997</v>
      </c>
    </row>
    <row r="1517" spans="1:12" hidden="1" x14ac:dyDescent="0.15">
      <c r="A1517" s="1">
        <v>41362</v>
      </c>
      <c r="B1517" s="16">
        <v>7.5963000000000003</v>
      </c>
      <c r="C1517" s="3">
        <f t="shared" si="71"/>
        <v>-1.6800196735739847E-2</v>
      </c>
      <c r="D1517" s="3">
        <f>IFERROR(1-B1517/MAX(B$2:B1517),0)</f>
        <v>0.13347554298229614</v>
      </c>
      <c r="E1517" s="3">
        <f ca="1">IFERROR(B1517/AVERAGE(OFFSET(B1517,0,0,-计算结果!B$17,1))-1,B1517/AVERAGE(OFFSET(B1517,0,0,-ROW(),1))-1)</f>
        <v>0.10260814814659525</v>
      </c>
      <c r="F1517" s="4" t="str">
        <f ca="1">IF(MONTH(A1517)&lt;&gt;MONTH(A1518),IF(OR(AND(E1517&lt;计算结果!B$18,E1517&gt;计算结果!B$19),E1517&lt;计算结果!B$20),"买","卖"),F1516)</f>
        <v>买</v>
      </c>
      <c r="G1517" s="4" t="str">
        <f t="shared" ca="1" si="72"/>
        <v/>
      </c>
      <c r="H1517" s="3">
        <f ca="1">IF(F1516="买",B1517/B1516-1,计算结果!B$21*(计算结果!B$22*(B1517/B1516-1)+(1-计算结果!B$22)*(K1517/K1516-1-IF(G1517=1,计算结果!B$16,0))))-IF(AND(计算结果!B$21=0,G1517=1),计算结果!B$16,0)</f>
        <v>-1.6800196735739847E-2</v>
      </c>
      <c r="I1517" s="2">
        <f t="shared" ca="1" si="73"/>
        <v>8.8886358892435187</v>
      </c>
      <c r="J1517" s="3">
        <f ca="1">1-I1517/MAX(I$2:I1517)</f>
        <v>0.16712274561494034</v>
      </c>
      <c r="K1517" s="21">
        <v>162.96</v>
      </c>
      <c r="L1517" s="37">
        <v>6.5963000000000003</v>
      </c>
    </row>
    <row r="1518" spans="1:12" hidden="1" x14ac:dyDescent="0.15">
      <c r="A1518" s="1">
        <v>41365</v>
      </c>
      <c r="B1518" s="16">
        <v>7.6048999999999998</v>
      </c>
      <c r="C1518" s="3">
        <f t="shared" si="71"/>
        <v>1.1321301159774588E-3</v>
      </c>
      <c r="D1518" s="3">
        <f>IFERROR(1-B1518/MAX(B$2:B1518),0)</f>
        <v>0.13249452454827537</v>
      </c>
      <c r="E1518" s="3">
        <f ca="1">IFERROR(B1518/AVERAGE(OFFSET(B1518,0,0,-计算结果!B$17,1))-1,B1518/AVERAGE(OFFSET(B1518,0,0,-ROW(),1))-1)</f>
        <v>0.10347013906104574</v>
      </c>
      <c r="F1518" s="4" t="str">
        <f ca="1">IF(MONTH(A1518)&lt;&gt;MONTH(A1519),IF(OR(AND(E1518&lt;计算结果!B$18,E1518&gt;计算结果!B$19),E1518&lt;计算结果!B$20),"买","卖"),F1517)</f>
        <v>买</v>
      </c>
      <c r="G1518" s="4" t="str">
        <f t="shared" ca="1" si="72"/>
        <v/>
      </c>
      <c r="H1518" s="3">
        <f ca="1">IF(F1517="买",B1518/B1517-1,计算结果!B$21*(计算结果!B$22*(B1518/B1517-1)+(1-计算结果!B$22)*(K1518/K1517-1-IF(G1518=1,计算结果!B$16,0))))-IF(AND(计算结果!B$21=0,G1518=1),计算结果!B$16,0)</f>
        <v>1.1321301159774588E-3</v>
      </c>
      <c r="I1518" s="2">
        <f t="shared" ca="1" si="73"/>
        <v>8.8986989816236886</v>
      </c>
      <c r="J1518" s="3">
        <f ca="1">1-I1518/MAX(I$2:I1518)</f>
        <v>0.16617982019233846</v>
      </c>
      <c r="K1518" s="21">
        <v>163.08000000000001</v>
      </c>
      <c r="L1518" s="37">
        <v>6.6048999999999998</v>
      </c>
    </row>
    <row r="1519" spans="1:12" hidden="1" x14ac:dyDescent="0.15">
      <c r="A1519" s="1">
        <v>41366</v>
      </c>
      <c r="B1519" s="16">
        <v>7.5180999999999996</v>
      </c>
      <c r="C1519" s="3">
        <f t="shared" si="71"/>
        <v>-1.141369380267987E-2</v>
      </c>
      <c r="D1519" s="3">
        <f>IFERROR(1-B1519/MAX(B$2:B1519),0)</f>
        <v>0.14239596641722951</v>
      </c>
      <c r="E1519" s="3">
        <f ca="1">IFERROR(B1519/AVERAGE(OFFSET(B1519,0,0,-计算结果!B$17,1))-1,B1519/AVERAGE(OFFSET(B1519,0,0,-ROW(),1))-1)</f>
        <v>9.0645064889471882E-2</v>
      </c>
      <c r="F1519" s="4" t="str">
        <f ca="1">IF(MONTH(A1519)&lt;&gt;MONTH(A1520),IF(OR(AND(E1519&lt;计算结果!B$18,E1519&gt;计算结果!B$19),E1519&lt;计算结果!B$20),"买","卖"),F1518)</f>
        <v>买</v>
      </c>
      <c r="G1519" s="4" t="str">
        <f t="shared" ca="1" si="72"/>
        <v/>
      </c>
      <c r="H1519" s="3">
        <f ca="1">IF(F1518="买",B1519/B1518-1,计算结果!B$21*(计算结果!B$22*(B1519/B1518-1)+(1-计算结果!B$22)*(K1519/K1518-1-IF(G1519=1,计算结果!B$16,0))))-IF(AND(计算结果!B$21=0,G1519=1),计算结果!B$16,0)</f>
        <v>-1.141369380267987E-2</v>
      </c>
      <c r="I1519" s="2">
        <f t="shared" ca="1" si="73"/>
        <v>8.7971319562052166</v>
      </c>
      <c r="J1519" s="3">
        <f ca="1">1-I1519/MAX(I$2:I1519)</f>
        <v>0.17569678841115866</v>
      </c>
      <c r="K1519" s="21">
        <v>163.19999999999999</v>
      </c>
      <c r="L1519" s="37">
        <v>6.5180999999999996</v>
      </c>
    </row>
    <row r="1520" spans="1:12" hidden="1" x14ac:dyDescent="0.15">
      <c r="A1520" s="1">
        <v>41367</v>
      </c>
      <c r="B1520" s="16">
        <v>7.4241999999999999</v>
      </c>
      <c r="C1520" s="3">
        <f t="shared" si="71"/>
        <v>-1.2489857809818927E-2</v>
      </c>
      <c r="D1520" s="3">
        <f>IFERROR(1-B1520/MAX(B$2:B1520),0)</f>
        <v>0.15310731885380557</v>
      </c>
      <c r="E1520" s="3">
        <f ca="1">IFERROR(B1520/AVERAGE(OFFSET(B1520,0,0,-计算结果!B$17,1))-1,B1520/AVERAGE(OFFSET(B1520,0,0,-ROW(),1))-1)</f>
        <v>7.6849603541268463E-2</v>
      </c>
      <c r="F1520" s="4" t="str">
        <f ca="1">IF(MONTH(A1520)&lt;&gt;MONTH(A1521),IF(OR(AND(E1520&lt;计算结果!B$18,E1520&gt;计算结果!B$19),E1520&lt;计算结果!B$20),"买","卖"),F1519)</f>
        <v>买</v>
      </c>
      <c r="G1520" s="4" t="str">
        <f t="shared" ca="1" si="72"/>
        <v/>
      </c>
      <c r="H1520" s="3">
        <f ca="1">IF(F1519="买",B1520/B1519-1,计算结果!B$21*(计算结果!B$22*(B1520/B1519-1)+(1-计算结果!B$22)*(K1520/K1519-1-IF(G1520=1,计算结果!B$16,0))))-IF(AND(计算结果!B$21=0,G1520=1),计算结果!B$16,0)</f>
        <v>-1.2489857809818927E-2</v>
      </c>
      <c r="I1520" s="2">
        <f t="shared" ca="1" si="73"/>
        <v>8.6872570289379993</v>
      </c>
      <c r="J1520" s="3">
        <f ca="1">1-I1520/MAX(I$2:I1520)</f>
        <v>0.18599221831608026</v>
      </c>
      <c r="K1520" s="21">
        <v>163.33000000000001</v>
      </c>
      <c r="L1520" s="37">
        <v>6.4241999999999999</v>
      </c>
    </row>
    <row r="1521" spans="1:12" hidden="1" x14ac:dyDescent="0.15">
      <c r="A1521" s="1">
        <v>41372</v>
      </c>
      <c r="B1521" s="16">
        <v>7.4170999999999996</v>
      </c>
      <c r="C1521" s="3">
        <f t="shared" si="71"/>
        <v>-9.5633199536659941E-4</v>
      </c>
      <c r="D1521" s="3">
        <f>IFERROR(1-B1521/MAX(B$2:B1521),0)</f>
        <v>0.15391722942142738</v>
      </c>
      <c r="E1521" s="3">
        <f ca="1">IFERROR(B1521/AVERAGE(OFFSET(B1521,0,0,-计算结果!B$17,1))-1,B1521/AVERAGE(OFFSET(B1521,0,0,-ROW(),1))-1)</f>
        <v>7.5720728381264424E-2</v>
      </c>
      <c r="F1521" s="4" t="str">
        <f ca="1">IF(MONTH(A1521)&lt;&gt;MONTH(A1522),IF(OR(AND(E1521&lt;计算结果!B$18,E1521&gt;计算结果!B$19),E1521&lt;计算结果!B$20),"买","卖"),F1520)</f>
        <v>买</v>
      </c>
      <c r="G1521" s="4" t="str">
        <f t="shared" ca="1" si="72"/>
        <v/>
      </c>
      <c r="H1521" s="3">
        <f ca="1">IF(F1520="买",B1521/B1520-1,计算结果!B$21*(计算结果!B$22*(B1521/B1520-1)+(1-计算结果!B$22)*(K1521/K1520-1-IF(G1521=1,计算结果!B$16,0))))-IF(AND(计算结果!B$21=0,G1521=1),计算结果!B$16,0)</f>
        <v>-9.5633199536659941E-4</v>
      </c>
      <c r="I1521" s="2">
        <f t="shared" ca="1" si="73"/>
        <v>8.6789491270892523</v>
      </c>
      <c r="J1521" s="3">
        <f ca="1">1-I1521/MAX(I$2:I1521)</f>
        <v>0.18677068000218211</v>
      </c>
      <c r="K1521" s="21">
        <v>163.5</v>
      </c>
      <c r="L1521" s="37">
        <v>6.4170999999999996</v>
      </c>
    </row>
    <row r="1522" spans="1:12" hidden="1" x14ac:dyDescent="0.15">
      <c r="A1522" s="1">
        <v>41373</v>
      </c>
      <c r="B1522" s="16">
        <v>7.4455999999999998</v>
      </c>
      <c r="C1522" s="3">
        <f t="shared" si="71"/>
        <v>3.84247212522415E-3</v>
      </c>
      <c r="D1522" s="3">
        <f>IFERROR(1-B1522/MAX(B$2:B1522),0)</f>
        <v>0.15066617995984677</v>
      </c>
      <c r="E1522" s="3">
        <f ca="1">IFERROR(B1522/AVERAGE(OFFSET(B1522,0,0,-计算结果!B$17,1))-1,B1522/AVERAGE(OFFSET(B1522,0,0,-ROW(),1))-1)</f>
        <v>7.9694606634580056E-2</v>
      </c>
      <c r="F1522" s="4" t="str">
        <f ca="1">IF(MONTH(A1522)&lt;&gt;MONTH(A1523),IF(OR(AND(E1522&lt;计算结果!B$18,E1522&gt;计算结果!B$19),E1522&lt;计算结果!B$20),"买","卖"),F1521)</f>
        <v>买</v>
      </c>
      <c r="G1522" s="4" t="str">
        <f t="shared" ca="1" si="72"/>
        <v/>
      </c>
      <c r="H1522" s="3">
        <f ca="1">IF(F1521="买",B1522/B1521-1,计算结果!B$21*(计算结果!B$22*(B1522/B1521-1)+(1-计算结果!B$22)*(K1522/K1521-1-IF(G1522=1,计算结果!B$16,0))))-IF(AND(计算结果!B$21=0,G1522=1),计算结果!B$16,0)</f>
        <v>3.84247212522415E-3</v>
      </c>
      <c r="I1522" s="2">
        <f t="shared" ca="1" si="73"/>
        <v>8.7122977471863319</v>
      </c>
      <c r="J1522" s="3">
        <f ca="1">1-I1522/MAX(I$2:I1522)</f>
        <v>0.18364586900867541</v>
      </c>
      <c r="K1522" s="21">
        <v>163.6</v>
      </c>
      <c r="L1522" s="37">
        <v>6.4455999999999998</v>
      </c>
    </row>
    <row r="1523" spans="1:12" hidden="1" x14ac:dyDescent="0.15">
      <c r="A1523" s="1">
        <v>41374</v>
      </c>
      <c r="B1523" s="16">
        <v>7.3968999999999996</v>
      </c>
      <c r="C1523" s="3">
        <f t="shared" si="71"/>
        <v>-6.5407757601805283E-3</v>
      </c>
      <c r="D1523" s="3">
        <f>IFERROR(1-B1523/MAX(B$2:B1523),0)</f>
        <v>0.15622148202226693</v>
      </c>
      <c r="E1523" s="3">
        <f ca="1">IFERROR(B1523/AVERAGE(OFFSET(B1523,0,0,-计算结果!B$17,1))-1,B1523/AVERAGE(OFFSET(B1523,0,0,-ROW(),1))-1)</f>
        <v>7.2492652924057488E-2</v>
      </c>
      <c r="F1523" s="4" t="str">
        <f ca="1">IF(MONTH(A1523)&lt;&gt;MONTH(A1524),IF(OR(AND(E1523&lt;计算结果!B$18,E1523&gt;计算结果!B$19),E1523&lt;计算结果!B$20),"买","卖"),F1522)</f>
        <v>买</v>
      </c>
      <c r="G1523" s="4" t="str">
        <f t="shared" ca="1" si="72"/>
        <v/>
      </c>
      <c r="H1523" s="3">
        <f ca="1">IF(F1522="买",B1523/B1522-1,计算结果!B$21*(计算结果!B$22*(B1523/B1522-1)+(1-计算结果!B$22)*(K1523/K1522-1-IF(G1523=1,计算结果!B$16,0))))-IF(AND(计算结果!B$21=0,G1523=1),计算结果!B$16,0)</f>
        <v>-6.5407757601805283E-3</v>
      </c>
      <c r="I1523" s="2">
        <f t="shared" ca="1" si="73"/>
        <v>8.6553125612660597</v>
      </c>
      <c r="J1523" s="3">
        <f ca="1">1-I1523/MAX(I$2:I1523)</f>
        <v>0.18898545832038671</v>
      </c>
      <c r="K1523" s="21">
        <v>163.76</v>
      </c>
      <c r="L1523" s="37">
        <v>6.3968999999999996</v>
      </c>
    </row>
    <row r="1524" spans="1:12" hidden="1" x14ac:dyDescent="0.15">
      <c r="A1524" s="1">
        <v>41375</v>
      </c>
      <c r="B1524" s="16">
        <v>7.3632999999999997</v>
      </c>
      <c r="C1524" s="3">
        <f t="shared" si="71"/>
        <v>-4.5424434560423776E-3</v>
      </c>
      <c r="D1524" s="3">
        <f>IFERROR(1-B1524/MAX(B$2:B1524),0)</f>
        <v>0.16005429822960404</v>
      </c>
      <c r="E1524" s="3">
        <f ca="1">IFERROR(B1524/AVERAGE(OFFSET(B1524,0,0,-计算结果!B$17,1))-1,B1524/AVERAGE(OFFSET(B1524,0,0,-ROW(),1))-1)</f>
        <v>6.7413069949939342E-2</v>
      </c>
      <c r="F1524" s="4" t="str">
        <f ca="1">IF(MONTH(A1524)&lt;&gt;MONTH(A1525),IF(OR(AND(E1524&lt;计算结果!B$18,E1524&gt;计算结果!B$19),E1524&lt;计算结果!B$20),"买","卖"),F1523)</f>
        <v>买</v>
      </c>
      <c r="G1524" s="4" t="str">
        <f t="shared" ca="1" si="72"/>
        <v/>
      </c>
      <c r="H1524" s="3">
        <f ca="1">IF(F1523="买",B1524/B1523-1,计算结果!B$21*(计算结果!B$22*(B1524/B1523-1)+(1-计算结果!B$22)*(K1524/K1523-1-IF(G1524=1,计算结果!B$16,0))))-IF(AND(计算结果!B$21=0,G1524=1),计算结果!B$16,0)</f>
        <v>-4.5424434560423776E-3</v>
      </c>
      <c r="I1524" s="2">
        <f t="shared" ca="1" si="73"/>
        <v>8.6159962933621355</v>
      </c>
      <c r="J1524" s="3">
        <f ca="1">1-I1524/MAX(I$2:I1524)</f>
        <v>0.19266944601799452</v>
      </c>
      <c r="K1524" s="21">
        <v>163.81</v>
      </c>
      <c r="L1524" s="37">
        <v>6.3632999999999997</v>
      </c>
    </row>
    <row r="1525" spans="1:12" hidden="1" x14ac:dyDescent="0.15">
      <c r="A1525" s="1">
        <v>41376</v>
      </c>
      <c r="B1525" s="16">
        <v>7.3371000000000004</v>
      </c>
      <c r="C1525" s="3">
        <f t="shared" si="71"/>
        <v>-3.558187225836118E-3</v>
      </c>
      <c r="D1525" s="3">
        <f>IFERROR(1-B1525/MAX(B$2:B1525),0)</f>
        <v>0.16304298229603942</v>
      </c>
      <c r="E1525" s="3">
        <f ca="1">IFERROR(B1525/AVERAGE(OFFSET(B1525,0,0,-计算结果!B$17,1))-1,B1525/AVERAGE(OFFSET(B1525,0,0,-ROW(),1))-1)</f>
        <v>6.3477121614625043E-2</v>
      </c>
      <c r="F1525" s="4" t="str">
        <f ca="1">IF(MONTH(A1525)&lt;&gt;MONTH(A1526),IF(OR(AND(E1525&lt;计算结果!B$18,E1525&gt;计算结果!B$19),E1525&lt;计算结果!B$20),"买","卖"),F1524)</f>
        <v>买</v>
      </c>
      <c r="G1525" s="4" t="str">
        <f t="shared" ca="1" si="72"/>
        <v/>
      </c>
      <c r="H1525" s="3">
        <f ca="1">IF(F1524="买",B1525/B1524-1,计算结果!B$21*(计算结果!B$22*(B1525/B1524-1)+(1-计算结果!B$22)*(K1525/K1524-1-IF(G1525=1,计算结果!B$16,0))))-IF(AND(计算结果!B$21=0,G1525=1),计算结果!B$16,0)</f>
        <v>-3.558187225836118E-3</v>
      </c>
      <c r="I1525" s="2">
        <f t="shared" ca="1" si="73"/>
        <v>8.5853389654132428</v>
      </c>
      <c r="J1525" s="3">
        <f ca="1">1-I1525/MAX(I$2:I1525)</f>
        <v>0.19554207928220046</v>
      </c>
      <c r="K1525" s="21">
        <v>163.89</v>
      </c>
      <c r="L1525" s="37">
        <v>6.3371000000000004</v>
      </c>
    </row>
    <row r="1526" spans="1:12" hidden="1" x14ac:dyDescent="0.15">
      <c r="A1526" s="1">
        <v>41379</v>
      </c>
      <c r="B1526" s="16">
        <v>7.2472000000000003</v>
      </c>
      <c r="C1526" s="3">
        <f t="shared" si="71"/>
        <v>-1.2252797426776207E-2</v>
      </c>
      <c r="D1526" s="3">
        <f>IFERROR(1-B1526/MAX(B$2:B1526),0)</f>
        <v>0.17329804708888485</v>
      </c>
      <c r="E1526" s="3">
        <f ca="1">IFERROR(B1526/AVERAGE(OFFSET(B1526,0,0,-计算结果!B$17,1))-1,B1526/AVERAGE(OFFSET(B1526,0,0,-ROW(),1))-1)</f>
        <v>5.0434991738217194E-2</v>
      </c>
      <c r="F1526" s="4" t="str">
        <f ca="1">IF(MONTH(A1526)&lt;&gt;MONTH(A1527),IF(OR(AND(E1526&lt;计算结果!B$18,E1526&gt;计算结果!B$19),E1526&lt;计算结果!B$20),"买","卖"),F1525)</f>
        <v>买</v>
      </c>
      <c r="G1526" s="4" t="str">
        <f t="shared" ca="1" si="72"/>
        <v/>
      </c>
      <c r="H1526" s="3">
        <f ca="1">IF(F1525="买",B1526/B1525-1,计算结果!B$21*(计算结果!B$22*(B1526/B1525-1)+(1-计算结果!B$22)*(K1526/K1525-1-IF(G1526=1,计算结果!B$16,0))))-IF(AND(计算结果!B$21=0,G1526=1),计算结果!B$16,0)</f>
        <v>-1.2252797426776207E-2</v>
      </c>
      <c r="I1526" s="2">
        <f t="shared" ca="1" si="73"/>
        <v>8.4801445462298251</v>
      </c>
      <c r="J1526" s="3">
        <f ca="1">1-I1526/MAX(I$2:I1526)</f>
        <v>0.20539893922312136</v>
      </c>
      <c r="K1526" s="21">
        <v>164.05</v>
      </c>
      <c r="L1526" s="37">
        <v>6.2472000000000003</v>
      </c>
    </row>
    <row r="1527" spans="1:12" hidden="1" x14ac:dyDescent="0.15">
      <c r="A1527" s="1">
        <v>41380</v>
      </c>
      <c r="B1527" s="16">
        <v>7.3000999999999996</v>
      </c>
      <c r="C1527" s="3">
        <f t="shared" si="71"/>
        <v>7.2993707914779105E-3</v>
      </c>
      <c r="D1527" s="3">
        <f>IFERROR(1-B1527/MAX(B$2:B1527),0)</f>
        <v>0.16726364300054763</v>
      </c>
      <c r="E1527" s="3">
        <f ca="1">IFERROR(B1527/AVERAGE(OFFSET(B1527,0,0,-计算结果!B$17,1))-1,B1527/AVERAGE(OFFSET(B1527,0,0,-ROW(),1))-1)</f>
        <v>5.8050023876926149E-2</v>
      </c>
      <c r="F1527" s="4" t="str">
        <f ca="1">IF(MONTH(A1527)&lt;&gt;MONTH(A1528),IF(OR(AND(E1527&lt;计算结果!B$18,E1527&gt;计算结果!B$19),E1527&lt;计算结果!B$20),"买","卖"),F1526)</f>
        <v>买</v>
      </c>
      <c r="G1527" s="4" t="str">
        <f t="shared" ca="1" si="72"/>
        <v/>
      </c>
      <c r="H1527" s="3">
        <f ca="1">IF(F1526="买",B1527/B1526-1,计算结果!B$21*(计算结果!B$22*(B1527/B1526-1)+(1-计算结果!B$22)*(K1527/K1526-1-IF(G1527=1,计算结果!B$16,0))))-IF(AND(计算结果!B$21=0,G1527=1),计算结果!B$16,0)</f>
        <v>7.2993707914779105E-3</v>
      </c>
      <c r="I1527" s="2">
        <f t="shared" ca="1" si="73"/>
        <v>8.5420442656380864</v>
      </c>
      <c r="J1527" s="3">
        <f ca="1">1-I1527/MAX(I$2:I1527)</f>
        <v>0.19959885144920919</v>
      </c>
      <c r="K1527" s="21">
        <v>164.12</v>
      </c>
      <c r="L1527" s="37">
        <v>6.3000999999999996</v>
      </c>
    </row>
    <row r="1528" spans="1:12" hidden="1" x14ac:dyDescent="0.15">
      <c r="A1528" s="1">
        <v>41381</v>
      </c>
      <c r="B1528" s="16">
        <v>7.3947000000000003</v>
      </c>
      <c r="C1528" s="3">
        <f t="shared" si="71"/>
        <v>1.2958726592786407E-2</v>
      </c>
      <c r="D1528" s="3">
        <f>IFERROR(1-B1528/MAX(B$2:B1528),0)</f>
        <v>0.15647244022631868</v>
      </c>
      <c r="E1528" s="3">
        <f ca="1">IFERROR(B1528/AVERAGE(OFFSET(B1528,0,0,-计算结果!B$17,1))-1,B1528/AVERAGE(OFFSET(B1528,0,0,-ROW(),1))-1)</f>
        <v>7.1637727364924908E-2</v>
      </c>
      <c r="F1528" s="4" t="str">
        <f ca="1">IF(MONTH(A1528)&lt;&gt;MONTH(A1529),IF(OR(AND(E1528&lt;计算结果!B$18,E1528&gt;计算结果!B$19),E1528&lt;计算结果!B$20),"买","卖"),F1527)</f>
        <v>买</v>
      </c>
      <c r="G1528" s="4" t="str">
        <f t="shared" ca="1" si="72"/>
        <v/>
      </c>
      <c r="H1528" s="3">
        <f ca="1">IF(F1527="买",B1528/B1527-1,计算结果!B$21*(计算结果!B$22*(B1528/B1527-1)+(1-计算结果!B$22)*(K1528/K1527-1-IF(G1528=1,计算结果!B$16,0))))-IF(AND(计算结果!B$21=0,G1528=1),计算结果!B$16,0)</f>
        <v>1.2958726592786407E-2</v>
      </c>
      <c r="I1528" s="2">
        <f t="shared" ca="1" si="73"/>
        <v>8.6527382818199694</v>
      </c>
      <c r="J1528" s="3">
        <f ca="1">1-I1528/MAX(I$2:I1528)</f>
        <v>0.18922667180058728</v>
      </c>
      <c r="K1528" s="21">
        <v>164.16</v>
      </c>
      <c r="L1528" s="37">
        <v>6.3947000000000003</v>
      </c>
    </row>
    <row r="1529" spans="1:12" hidden="1" x14ac:dyDescent="0.15">
      <c r="A1529" s="1">
        <v>41382</v>
      </c>
      <c r="B1529" s="16">
        <v>7.4028999999999998</v>
      </c>
      <c r="C1529" s="3">
        <f t="shared" si="71"/>
        <v>1.1089023219332805E-3</v>
      </c>
      <c r="D1529" s="3">
        <f>IFERROR(1-B1529/MAX(B$2:B1529),0)</f>
        <v>0.155537050556671</v>
      </c>
      <c r="E1529" s="3">
        <f ca="1">IFERROR(B1529/AVERAGE(OFFSET(B1529,0,0,-计算结果!B$17,1))-1,B1529/AVERAGE(OFFSET(B1529,0,0,-ROW(),1))-1)</f>
        <v>7.2705791887725191E-2</v>
      </c>
      <c r="F1529" s="4" t="str">
        <f ca="1">IF(MONTH(A1529)&lt;&gt;MONTH(A1530),IF(OR(AND(E1529&lt;计算结果!B$18,E1529&gt;计算结果!B$19),E1529&lt;计算结果!B$20),"买","卖"),F1528)</f>
        <v>买</v>
      </c>
      <c r="G1529" s="4" t="str">
        <f t="shared" ca="1" si="72"/>
        <v/>
      </c>
      <c r="H1529" s="3">
        <f ca="1">IF(F1528="买",B1529/B1528-1,计算结果!B$21*(计算结果!B$22*(B1529/B1528-1)+(1-计算结果!B$22)*(K1529/K1528-1-IF(G1529=1,计算结果!B$16,0))))-IF(AND(计算结果!B$21=0,G1529=1),计算结果!B$16,0)</f>
        <v>1.1089023219332805E-3</v>
      </c>
      <c r="I1529" s="2">
        <f t="shared" ca="1" si="73"/>
        <v>8.6623333233917599</v>
      </c>
      <c r="J1529" s="3">
        <f ca="1">1-I1529/MAX(I$2:I1529)</f>
        <v>0.18832760337438537</v>
      </c>
      <c r="K1529" s="21">
        <v>164.1</v>
      </c>
      <c r="L1529" s="37">
        <v>6.4028999999999998</v>
      </c>
    </row>
    <row r="1530" spans="1:12" hidden="1" x14ac:dyDescent="0.15">
      <c r="A1530" s="1">
        <v>41383</v>
      </c>
      <c r="B1530" s="16">
        <v>7.4936999999999996</v>
      </c>
      <c r="C1530" s="3">
        <f t="shared" si="71"/>
        <v>1.2265463534560705E-2</v>
      </c>
      <c r="D1530" s="3">
        <f>IFERROR(1-B1530/MAX(B$2:B1530),0)</f>
        <v>0.14517932104398623</v>
      </c>
      <c r="E1530" s="3">
        <f ca="1">IFERROR(B1530/AVERAGE(OFFSET(B1530,0,0,-计算结果!B$17,1))-1,B1530/AVERAGE(OFFSET(B1530,0,0,-ROW(),1))-1)</f>
        <v>8.5730463858219252E-2</v>
      </c>
      <c r="F1530" s="4" t="str">
        <f ca="1">IF(MONTH(A1530)&lt;&gt;MONTH(A1531),IF(OR(AND(E1530&lt;计算结果!B$18,E1530&gt;计算结果!B$19),E1530&lt;计算结果!B$20),"买","卖"),F1529)</f>
        <v>买</v>
      </c>
      <c r="G1530" s="4" t="str">
        <f t="shared" ca="1" si="72"/>
        <v/>
      </c>
      <c r="H1530" s="3">
        <f ca="1">IF(F1529="买",B1530/B1529-1,计算结果!B$21*(计算结果!B$22*(B1530/B1529-1)+(1-计算结果!B$22)*(K1530/K1529-1-IF(G1530=1,计算结果!B$16,0))))-IF(AND(计算结果!B$21=0,G1530=1),计算结果!B$16,0)</f>
        <v>1.2265463534560705E-2</v>
      </c>
      <c r="I1530" s="2">
        <f t="shared" ca="1" si="73"/>
        <v>8.7685808568940313</v>
      </c>
      <c r="J1530" s="3">
        <f ca="1">1-I1530/MAX(I$2:I1530)</f>
        <v>0.17837206519156446</v>
      </c>
      <c r="K1530" s="21">
        <v>164.08</v>
      </c>
      <c r="L1530" s="37">
        <v>6.4936999999999996</v>
      </c>
    </row>
    <row r="1531" spans="1:12" hidden="1" x14ac:dyDescent="0.15">
      <c r="A1531" s="1">
        <v>41386</v>
      </c>
      <c r="B1531" s="16">
        <v>7.5987999999999998</v>
      </c>
      <c r="C1531" s="3">
        <f t="shared" si="71"/>
        <v>1.4025114429454089E-2</v>
      </c>
      <c r="D1531" s="3">
        <f>IFERROR(1-B1531/MAX(B$2:B1531),0)</f>
        <v>0.13319036320496447</v>
      </c>
      <c r="E1531" s="3">
        <f ca="1">IFERROR(B1531/AVERAGE(OFFSET(B1531,0,0,-计算结果!B$17,1))-1,B1531/AVERAGE(OFFSET(B1531,0,0,-ROW(),1))-1)</f>
        <v>0.10087997917656111</v>
      </c>
      <c r="F1531" s="4" t="str">
        <f ca="1">IF(MONTH(A1531)&lt;&gt;MONTH(A1532),IF(OR(AND(E1531&lt;计算结果!B$18,E1531&gt;计算结果!B$19),E1531&lt;计算结果!B$20),"买","卖"),F1530)</f>
        <v>买</v>
      </c>
      <c r="G1531" s="4" t="str">
        <f t="shared" ca="1" si="72"/>
        <v/>
      </c>
      <c r="H1531" s="3">
        <f ca="1">IF(F1530="买",B1531/B1530-1,计算结果!B$21*(计算结果!B$22*(B1531/B1530-1)+(1-计算结果!B$22)*(K1531/K1530-1-IF(G1531=1,计算结果!B$16,0))))-IF(AND(计算结果!B$21=0,G1531=1),计算结果!B$16,0)</f>
        <v>1.4025114429454089E-2</v>
      </c>
      <c r="I1531" s="2">
        <f t="shared" ca="1" si="73"/>
        <v>8.89156120679589</v>
      </c>
      <c r="J1531" s="3">
        <f ca="1">1-I1531/MAX(I$2:I1531)</f>
        <v>0.1668486393874401</v>
      </c>
      <c r="K1531" s="21">
        <v>164</v>
      </c>
      <c r="L1531" s="37">
        <v>6.5987999999999998</v>
      </c>
    </row>
    <row r="1532" spans="1:12" hidden="1" x14ac:dyDescent="0.15">
      <c r="A1532" s="1">
        <v>41387</v>
      </c>
      <c r="B1532" s="16">
        <v>7.4512</v>
      </c>
      <c r="C1532" s="3">
        <f t="shared" si="71"/>
        <v>-1.9424119597831191E-2</v>
      </c>
      <c r="D1532" s="3">
        <f>IFERROR(1-B1532/MAX(B$2:B1532),0)</f>
        <v>0.15002737725862392</v>
      </c>
      <c r="E1532" s="3">
        <f ca="1">IFERROR(B1532/AVERAGE(OFFSET(B1532,0,0,-计算结果!B$17,1))-1,B1532/AVERAGE(OFFSET(B1532,0,0,-ROW(),1))-1)</f>
        <v>7.9600510719326723E-2</v>
      </c>
      <c r="F1532" s="4" t="str">
        <f ca="1">IF(MONTH(A1532)&lt;&gt;MONTH(A1533),IF(OR(AND(E1532&lt;计算结果!B$18,E1532&gt;计算结果!B$19),E1532&lt;计算结果!B$20),"买","卖"),F1531)</f>
        <v>买</v>
      </c>
      <c r="G1532" s="4" t="str">
        <f t="shared" ca="1" si="72"/>
        <v/>
      </c>
      <c r="H1532" s="3">
        <f ca="1">IF(F1531="买",B1532/B1531-1,计算结果!B$21*(计算结果!B$22*(B1532/B1531-1)+(1-计算结果!B$22)*(K1532/K1531-1-IF(G1532=1,计算结果!B$16,0))))-IF(AND(计算结果!B$21=0,G1532=1),计算结果!B$16,0)</f>
        <v>-1.9424119597831191E-2</v>
      </c>
      <c r="I1532" s="2">
        <f t="shared" ca="1" si="73"/>
        <v>8.7188504585036508</v>
      </c>
      <c r="J1532" s="3">
        <f ca="1">1-I1532/MAX(I$2:I1532)</f>
        <v>0.18303187105907426</v>
      </c>
      <c r="K1532" s="21">
        <v>163.88</v>
      </c>
      <c r="L1532" s="37">
        <v>6.4512</v>
      </c>
    </row>
    <row r="1533" spans="1:12" hidden="1" x14ac:dyDescent="0.15">
      <c r="A1533" s="1">
        <v>41388</v>
      </c>
      <c r="B1533" s="16">
        <v>7.6220999999999997</v>
      </c>
      <c r="C1533" s="3">
        <f t="shared" si="71"/>
        <v>2.2935902941807917E-2</v>
      </c>
      <c r="D1533" s="3">
        <f>IFERROR(1-B1533/MAX(B$2:B1533),0)</f>
        <v>0.13053248768023373</v>
      </c>
      <c r="E1533" s="3">
        <f ca="1">IFERROR(B1533/AVERAGE(OFFSET(B1533,0,0,-计算结果!B$17,1))-1,B1533/AVERAGE(OFFSET(B1533,0,0,-ROW(),1))-1)</f>
        <v>0.10440123830157133</v>
      </c>
      <c r="F1533" s="4" t="str">
        <f ca="1">IF(MONTH(A1533)&lt;&gt;MONTH(A1534),IF(OR(AND(E1533&lt;计算结果!B$18,E1533&gt;计算结果!B$19),E1533&lt;计算结果!B$20),"买","卖"),F1532)</f>
        <v>买</v>
      </c>
      <c r="G1533" s="4" t="str">
        <f t="shared" ca="1" si="72"/>
        <v/>
      </c>
      <c r="H1533" s="3">
        <f ca="1">IF(F1532="买",B1533/B1532-1,计算结果!B$21*(计算结果!B$22*(B1533/B1532-1)+(1-计算结果!B$22)*(K1533/K1532-1-IF(G1533=1,计算结果!B$16,0))))-IF(AND(计算结果!B$21=0,G1533=1),计算结果!B$16,0)</f>
        <v>2.2935902941807917E-2</v>
      </c>
      <c r="I1533" s="2">
        <f t="shared" ca="1" si="73"/>
        <v>8.9188251663840283</v>
      </c>
      <c r="J1533" s="3">
        <f ca="1">1-I1533/MAX(I$2:I1533)</f>
        <v>0.16429396934713469</v>
      </c>
      <c r="K1533" s="21">
        <v>164.01</v>
      </c>
      <c r="L1533" s="37">
        <v>6.6220999999999997</v>
      </c>
    </row>
    <row r="1534" spans="1:12" hidden="1" x14ac:dyDescent="0.15">
      <c r="A1534" s="1">
        <v>41389</v>
      </c>
      <c r="B1534" s="16">
        <v>7.5449999999999999</v>
      </c>
      <c r="C1534" s="3">
        <f t="shared" si="71"/>
        <v>-1.0115322548903793E-2</v>
      </c>
      <c r="D1534" s="3">
        <f>IFERROR(1-B1534/MAX(B$2:B1534),0)</f>
        <v>0.13932743201314113</v>
      </c>
      <c r="E1534" s="3">
        <f ca="1">IFERROR(B1534/AVERAGE(OFFSET(B1534,0,0,-计算结果!B$17,1))-1,B1534/AVERAGE(OFFSET(B1534,0,0,-ROW(),1))-1)</f>
        <v>9.3067436490053668E-2</v>
      </c>
      <c r="F1534" s="4" t="str">
        <f ca="1">IF(MONTH(A1534)&lt;&gt;MONTH(A1535),IF(OR(AND(E1534&lt;计算结果!B$18,E1534&gt;计算结果!B$19),E1534&lt;计算结果!B$20),"买","卖"),F1533)</f>
        <v>买</v>
      </c>
      <c r="G1534" s="4" t="str">
        <f t="shared" ca="1" si="72"/>
        <v/>
      </c>
      <c r="H1534" s="3">
        <f ca="1">IF(F1533="买",B1534/B1533-1,计算结果!B$21*(计算结果!B$22*(B1534/B1533-1)+(1-计算结果!B$22)*(K1534/K1533-1-IF(G1534=1,计算结果!B$16,0))))-IF(AND(计算结果!B$21=0,G1534=1),计算结果!B$16,0)</f>
        <v>-1.0115322548903793E-2</v>
      </c>
      <c r="I1534" s="2">
        <f t="shared" ca="1" si="73"/>
        <v>8.8286083730687732</v>
      </c>
      <c r="J1534" s="3">
        <f ca="1">1-I1534/MAX(I$2:I1534)</f>
        <v>0.17274740540325262</v>
      </c>
      <c r="K1534" s="21">
        <v>164.09</v>
      </c>
      <c r="L1534" s="37">
        <v>6.5449999999999999</v>
      </c>
    </row>
    <row r="1535" spans="1:12" hidden="1" x14ac:dyDescent="0.15">
      <c r="A1535" s="1">
        <v>41390</v>
      </c>
      <c r="B1535" s="16">
        <v>7.4950999999999999</v>
      </c>
      <c r="C1535" s="3">
        <f t="shared" si="71"/>
        <v>-6.6136514247846501E-3</v>
      </c>
      <c r="D1535" s="3">
        <f>IFERROR(1-B1535/MAX(B$2:B1535),0)</f>
        <v>0.14501962036868055</v>
      </c>
      <c r="E1535" s="3">
        <f ca="1">IFERROR(B1535/AVERAGE(OFFSET(B1535,0,0,-计算结果!B$17,1))-1,B1535/AVERAGE(OFFSET(B1535,0,0,-ROW(),1))-1)</f>
        <v>8.5650055983742313E-2</v>
      </c>
      <c r="F1535" s="4" t="str">
        <f ca="1">IF(MONTH(A1535)&lt;&gt;MONTH(A1536),IF(OR(AND(E1535&lt;计算结果!B$18,E1535&gt;计算结果!B$19),E1535&lt;计算结果!B$20),"买","卖"),F1534)</f>
        <v>买</v>
      </c>
      <c r="G1535" s="4" t="str">
        <f t="shared" ca="1" si="72"/>
        <v/>
      </c>
      <c r="H1535" s="3">
        <f ca="1">IF(F1534="买",B1535/B1534-1,计算结果!B$21*(计算结果!B$22*(B1535/B1534-1)+(1-计算结果!B$22)*(K1535/K1534-1-IF(G1535=1,计算结果!B$16,0))))-IF(AND(计算结果!B$21=0,G1535=1),计算结果!B$16,0)</f>
        <v>-6.6136514247846501E-3</v>
      </c>
      <c r="I1535" s="2">
        <f t="shared" ca="1" si="73"/>
        <v>8.7702190347233611</v>
      </c>
      <c r="J1535" s="3">
        <f ca="1">1-I1535/MAX(I$2:I1535)</f>
        <v>0.17821856570416417</v>
      </c>
      <c r="K1535" s="21">
        <v>164.15</v>
      </c>
      <c r="L1535" s="37">
        <v>6.4950999999999999</v>
      </c>
    </row>
    <row r="1536" spans="1:12" hidden="1" x14ac:dyDescent="0.15">
      <c r="A1536" s="1">
        <v>41396</v>
      </c>
      <c r="B1536" s="16">
        <v>7.4916999999999998</v>
      </c>
      <c r="C1536" s="3">
        <f t="shared" si="71"/>
        <v>-4.5362970474038811E-4</v>
      </c>
      <c r="D1536" s="3">
        <f>IFERROR(1-B1536/MAX(B$2:B1536),0)</f>
        <v>0.14540746486585154</v>
      </c>
      <c r="E1536" s="3">
        <f ca="1">IFERROR(B1536/AVERAGE(OFFSET(B1536,0,0,-计算结果!B$17,1))-1,B1536/AVERAGE(OFFSET(B1536,0,0,-ROW(),1))-1)</f>
        <v>8.5074854409378231E-2</v>
      </c>
      <c r="F1536" s="4" t="str">
        <f ca="1">IF(MONTH(A1536)&lt;&gt;MONTH(A1537),IF(OR(AND(E1536&lt;计算结果!B$18,E1536&gt;计算结果!B$19),E1536&lt;计算结果!B$20),"买","卖"),F1535)</f>
        <v>买</v>
      </c>
      <c r="G1536" s="4" t="str">
        <f t="shared" ca="1" si="72"/>
        <v/>
      </c>
      <c r="H1536" s="3">
        <f ca="1">IF(F1535="买",B1536/B1535-1,计算结果!B$21*(计算结果!B$22*(B1536/B1535-1)+(1-计算结果!B$22)*(K1536/K1535-1-IF(G1536=1,计算结果!B$16,0))))-IF(AND(计算结果!B$21=0,G1536=1),计算结果!B$16,0)</f>
        <v>-4.5362970474038811E-4</v>
      </c>
      <c r="I1536" s="2">
        <f t="shared" ca="1" si="73"/>
        <v>8.7662406028521307</v>
      </c>
      <c r="J1536" s="3">
        <f ca="1">1-I1536/MAX(I$2:I1536)</f>
        <v>0.17859135017356498</v>
      </c>
      <c r="K1536" s="21">
        <v>164.31</v>
      </c>
      <c r="L1536" s="37">
        <v>6.4916999999999998</v>
      </c>
    </row>
    <row r="1537" spans="1:12" hidden="1" x14ac:dyDescent="0.15">
      <c r="A1537" s="1">
        <v>41397</v>
      </c>
      <c r="B1537" s="16">
        <v>7.6006999999999998</v>
      </c>
      <c r="C1537" s="3">
        <f t="shared" si="71"/>
        <v>1.4549434707743281E-2</v>
      </c>
      <c r="D1537" s="3">
        <f>IFERROR(1-B1537/MAX(B$2:B1537),0)</f>
        <v>0.13297362657419243</v>
      </c>
      <c r="E1537" s="3">
        <f ca="1">IFERROR(B1537/AVERAGE(OFFSET(B1537,0,0,-计算结果!B$17,1))-1,B1537/AVERAGE(OFFSET(B1537,0,0,-ROW(),1))-1)</f>
        <v>0.10080232086977259</v>
      </c>
      <c r="F1537" s="4" t="str">
        <f ca="1">IF(MONTH(A1537)&lt;&gt;MONTH(A1538),IF(OR(AND(E1537&lt;计算结果!B$18,E1537&gt;计算结果!B$19),E1537&lt;计算结果!B$20),"买","卖"),F1536)</f>
        <v>买</v>
      </c>
      <c r="G1537" s="4" t="str">
        <f t="shared" ca="1" si="72"/>
        <v/>
      </c>
      <c r="H1537" s="3">
        <f ca="1">IF(F1536="买",B1537/B1536-1,计算结果!B$21*(计算结果!B$22*(B1537/B1536-1)+(1-计算结果!B$22)*(K1537/K1536-1-IF(G1537=1,计算结果!B$16,0))))-IF(AND(计算结果!B$21=0,G1537=1),计算结果!B$16,0)</f>
        <v>1.4549434707743281E-2</v>
      </c>
      <c r="I1537" s="2">
        <f t="shared" ca="1" si="73"/>
        <v>8.8937844481356958</v>
      </c>
      <c r="J1537" s="3">
        <f ca="1">1-I1537/MAX(I$2:I1537)</f>
        <v>0.16664031865453965</v>
      </c>
      <c r="K1537" s="21">
        <v>164.39</v>
      </c>
      <c r="L1537" s="37">
        <v>6.6006999999999998</v>
      </c>
    </row>
    <row r="1538" spans="1:12" hidden="1" x14ac:dyDescent="0.15">
      <c r="A1538" s="1">
        <v>41400</v>
      </c>
      <c r="B1538" s="16">
        <v>7.7053000000000003</v>
      </c>
      <c r="C1538" s="3">
        <f t="shared" si="71"/>
        <v>1.3761890352204542E-2</v>
      </c>
      <c r="D1538" s="3">
        <f>IFERROR(1-B1538/MAX(B$2:B1538),0)</f>
        <v>0.12104170469063702</v>
      </c>
      <c r="E1538" s="3">
        <f ca="1">IFERROR(B1538/AVERAGE(OFFSET(B1538,0,0,-计算结果!B$17,1))-1,B1538/AVERAGE(OFFSET(B1538,0,0,-ROW(),1))-1)</f>
        <v>0.11571336911886143</v>
      </c>
      <c r="F1538" s="4" t="str">
        <f ca="1">IF(MONTH(A1538)&lt;&gt;MONTH(A1539),IF(OR(AND(E1538&lt;计算结果!B$18,E1538&gt;计算结果!B$19),E1538&lt;计算结果!B$20),"买","卖"),F1537)</f>
        <v>买</v>
      </c>
      <c r="G1538" s="4" t="str">
        <f t="shared" ca="1" si="72"/>
        <v/>
      </c>
      <c r="H1538" s="3">
        <f ca="1">IF(F1537="买",B1538/B1537-1,计算结果!B$21*(计算结果!B$22*(B1538/B1537-1)+(1-计算结果!B$22)*(K1538/K1537-1-IF(G1538=1,计算结果!B$16,0))))-IF(AND(计算结果!B$21=0,G1538=1),计算结果!B$16,0)</f>
        <v>1.3761890352204542E-2</v>
      </c>
      <c r="I1538" s="2">
        <f t="shared" ca="1" si="73"/>
        <v>9.016179734527082</v>
      </c>
      <c r="J1538" s="3">
        <f ca="1">1-I1538/MAX(I$2:I1538)</f>
        <v>0.15517171409591524</v>
      </c>
      <c r="K1538" s="21">
        <v>164.47</v>
      </c>
      <c r="L1538" s="37">
        <v>6.7053000000000003</v>
      </c>
    </row>
    <row r="1539" spans="1:12" hidden="1" x14ac:dyDescent="0.15">
      <c r="A1539" s="1">
        <v>41401</v>
      </c>
      <c r="B1539" s="16">
        <v>7.7758000000000003</v>
      </c>
      <c r="C1539" s="3">
        <f t="shared" si="71"/>
        <v>9.1495464161031048E-3</v>
      </c>
      <c r="D1539" s="3">
        <f>IFERROR(1-B1539/MAX(B$2:B1539),0)</f>
        <v>0.11299963496988508</v>
      </c>
      <c r="E1539" s="3">
        <f ca="1">IFERROR(B1539/AVERAGE(OFFSET(B1539,0,0,-计算结果!B$17,1))-1,B1539/AVERAGE(OFFSET(B1539,0,0,-ROW(),1))-1)</f>
        <v>0.12565976418828795</v>
      </c>
      <c r="F1539" s="4" t="str">
        <f ca="1">IF(MONTH(A1539)&lt;&gt;MONTH(A1540),IF(OR(AND(E1539&lt;计算结果!B$18,E1539&gt;计算结果!B$19),E1539&lt;计算结果!B$20),"买","卖"),F1538)</f>
        <v>买</v>
      </c>
      <c r="G1539" s="4" t="str">
        <f t="shared" ca="1" si="72"/>
        <v/>
      </c>
      <c r="H1539" s="3">
        <f ca="1">IF(F1538="买",B1539/B1538-1,计算结果!B$21*(计算结果!B$22*(B1539/B1538-1)+(1-计算结果!B$22)*(K1539/K1538-1-IF(G1539=1,计算结果!B$16,0))))-IF(AND(计算结果!B$21=0,G1539=1),计算结果!B$16,0)</f>
        <v>9.1495464161031048E-3</v>
      </c>
      <c r="I1539" s="2">
        <f t="shared" ca="1" si="73"/>
        <v>9.0986736895040661</v>
      </c>
      <c r="J1539" s="3">
        <f ca="1">1-I1539/MAX(I$2:I1539)</f>
        <v>0.147441918480399</v>
      </c>
      <c r="K1539" s="21">
        <v>164.55</v>
      </c>
      <c r="L1539" s="37">
        <v>6.7758000000000003</v>
      </c>
    </row>
    <row r="1540" spans="1:12" hidden="1" x14ac:dyDescent="0.15">
      <c r="A1540" s="1">
        <v>41402</v>
      </c>
      <c r="B1540" s="16">
        <v>7.9259000000000004</v>
      </c>
      <c r="C1540" s="3">
        <f t="shared" ref="C1540:C1603" si="74">IFERROR(B1540/B1539-1,0)</f>
        <v>1.9303480027778486E-2</v>
      </c>
      <c r="D1540" s="3">
        <f>IFERROR(1-B1540/MAX(B$2:B1540),0)</f>
        <v>9.587744113889396E-2</v>
      </c>
      <c r="E1540" s="3">
        <f ca="1">IFERROR(B1540/AVERAGE(OFFSET(B1540,0,0,-计算结果!B$17,1))-1,B1540/AVERAGE(OFFSET(B1540,0,0,-ROW(),1))-1)</f>
        <v>0.1470572391474767</v>
      </c>
      <c r="F1540" s="4" t="str">
        <f ca="1">IF(MONTH(A1540)&lt;&gt;MONTH(A1541),IF(OR(AND(E1540&lt;计算结果!B$18,E1540&gt;计算结果!B$19),E1540&lt;计算结果!B$20),"买","卖"),F1539)</f>
        <v>买</v>
      </c>
      <c r="G1540" s="4" t="str">
        <f t="shared" ca="1" si="72"/>
        <v/>
      </c>
      <c r="H1540" s="3">
        <f ca="1">IF(F1539="买",B1540/B1539-1,计算结果!B$21*(计算结果!B$22*(B1540/B1539-1)+(1-计算结果!B$22)*(K1540/K1539-1-IF(G1540=1,计算结果!B$16,0))))-IF(AND(计算结果!B$21=0,G1540=1),计算结果!B$16,0)</f>
        <v>1.9303480027778486E-2</v>
      </c>
      <c r="I1540" s="2">
        <f t="shared" ca="1" si="73"/>
        <v>9.274309755348682</v>
      </c>
      <c r="J1540" s="3">
        <f ca="1">1-I1540/MAX(I$2:I1540)</f>
        <v>0.13098458058126417</v>
      </c>
      <c r="K1540" s="21">
        <v>164.61</v>
      </c>
      <c r="L1540" s="37">
        <v>6.9259000000000004</v>
      </c>
    </row>
    <row r="1541" spans="1:12" hidden="1" x14ac:dyDescent="0.15">
      <c r="A1541" s="1">
        <v>41403</v>
      </c>
      <c r="B1541" s="16">
        <v>7.8925999999999998</v>
      </c>
      <c r="C1541" s="3">
        <f t="shared" si="74"/>
        <v>-4.2014156121071844E-3</v>
      </c>
      <c r="D1541" s="3">
        <f>IFERROR(1-B1541/MAX(B$2:B1541),0)</f>
        <v>9.9676035772951366E-2</v>
      </c>
      <c r="E1541" s="3">
        <f ca="1">IFERROR(B1541/AVERAGE(OFFSET(B1541,0,0,-计算结果!B$17,1))-1,B1541/AVERAGE(OFFSET(B1541,0,0,-ROW(),1))-1)</f>
        <v>0.14183935519518753</v>
      </c>
      <c r="F1541" s="4" t="str">
        <f ca="1">IF(MONTH(A1541)&lt;&gt;MONTH(A1542),IF(OR(AND(E1541&lt;计算结果!B$18,E1541&gt;计算结果!B$19),E1541&lt;计算结果!B$20),"买","卖"),F1540)</f>
        <v>买</v>
      </c>
      <c r="G1541" s="4" t="str">
        <f t="shared" ca="1" si="72"/>
        <v/>
      </c>
      <c r="H1541" s="3">
        <f ca="1">IF(F1540="买",B1541/B1540-1,计算结果!B$21*(计算结果!B$22*(B1541/B1540-1)+(1-计算结果!B$22)*(K1541/K1540-1-IF(G1541=1,计算结果!B$16,0))))-IF(AND(计算结果!B$21=0,G1541=1),计算结果!B$16,0)</f>
        <v>-4.2014156121071844E-3</v>
      </c>
      <c r="I1541" s="2">
        <f t="shared" ca="1" si="73"/>
        <v>9.2353445255510422</v>
      </c>
      <c r="J1541" s="3">
        <f ca="1">1-I1541/MAX(I$2:I1541)</f>
        <v>0.13463567553157185</v>
      </c>
      <c r="K1541" s="21">
        <v>164.67</v>
      </c>
      <c r="L1541" s="37">
        <v>6.8925999999999998</v>
      </c>
    </row>
    <row r="1542" spans="1:12" hidden="1" x14ac:dyDescent="0.15">
      <c r="A1542" s="1">
        <v>41404</v>
      </c>
      <c r="B1542" s="16">
        <v>7.8764000000000003</v>
      </c>
      <c r="C1542" s="3">
        <f t="shared" si="74"/>
        <v>-2.0525555583710275E-3</v>
      </c>
      <c r="D1542" s="3">
        <f>IFERROR(1-B1542/MAX(B$2:B1542),0)</f>
        <v>0.10152400073006029</v>
      </c>
      <c r="E1542" s="3">
        <f ca="1">IFERROR(B1542/AVERAGE(OFFSET(B1542,0,0,-计算结果!B$17,1))-1,B1542/AVERAGE(OFFSET(B1542,0,0,-ROW(),1))-1)</f>
        <v>0.13915647500367601</v>
      </c>
      <c r="F1542" s="4" t="str">
        <f ca="1">IF(MONTH(A1542)&lt;&gt;MONTH(A1543),IF(OR(AND(E1542&lt;计算结果!B$18,E1542&gt;计算结果!B$19),E1542&lt;计算结果!B$20),"买","卖"),F1541)</f>
        <v>买</v>
      </c>
      <c r="G1542" s="4" t="str">
        <f t="shared" ca="1" si="72"/>
        <v/>
      </c>
      <c r="H1542" s="3">
        <f ca="1">IF(F1541="买",B1542/B1541-1,计算结果!B$21*(计算结果!B$22*(B1542/B1541-1)+(1-计算结果!B$22)*(K1542/K1541-1-IF(G1542=1,计算结果!B$16,0))))-IF(AND(计算结果!B$21=0,G1542=1),计算结果!B$16,0)</f>
        <v>-2.0525555583710275E-3</v>
      </c>
      <c r="I1542" s="2">
        <f t="shared" ca="1" si="73"/>
        <v>9.216388467811651</v>
      </c>
      <c r="J1542" s="3">
        <f ca="1">1-I1542/MAX(I$2:I1542)</f>
        <v>0.13641188388577552</v>
      </c>
      <c r="K1542" s="21">
        <v>164.78</v>
      </c>
      <c r="L1542" s="37">
        <v>6.8764000000000003</v>
      </c>
    </row>
    <row r="1543" spans="1:12" hidden="1" x14ac:dyDescent="0.15">
      <c r="A1543" s="1">
        <v>41407</v>
      </c>
      <c r="B1543" s="16">
        <v>8.0821000000000005</v>
      </c>
      <c r="C1543" s="3">
        <f t="shared" si="74"/>
        <v>2.6115992077598849E-2</v>
      </c>
      <c r="D1543" s="3">
        <f>IFERROR(1-B1543/MAX(B$2:B1543),0)</f>
        <v>7.8059408651213746E-2</v>
      </c>
      <c r="E1543" s="3">
        <f ca="1">IFERROR(B1543/AVERAGE(OFFSET(B1543,0,0,-计算结果!B$17,1))-1,B1543/AVERAGE(OFFSET(B1543,0,0,-ROW(),1))-1)</f>
        <v>0.16841942940304322</v>
      </c>
      <c r="F1543" s="4" t="str">
        <f ca="1">IF(MONTH(A1543)&lt;&gt;MONTH(A1544),IF(OR(AND(E1543&lt;计算结果!B$18,E1543&gt;计算结果!B$19),E1543&lt;计算结果!B$20),"买","卖"),F1542)</f>
        <v>买</v>
      </c>
      <c r="G1543" s="4" t="str">
        <f t="shared" ca="1" si="72"/>
        <v/>
      </c>
      <c r="H1543" s="3">
        <f ca="1">IF(F1542="买",B1543/B1542-1,计算结果!B$21*(计算结果!B$22*(B1543/B1542-1)+(1-计算结果!B$22)*(K1543/K1542-1-IF(G1543=1,计算结果!B$16,0))))-IF(AND(计算结果!B$21=0,G1543=1),计算结果!B$16,0)</f>
        <v>2.6115992077598849E-2</v>
      </c>
      <c r="I1543" s="2">
        <f t="shared" ca="1" si="73"/>
        <v>9.4570835960210928</v>
      </c>
      <c r="J1543" s="3">
        <f ca="1">1-I1543/MAX(I$2:I1543)</f>
        <v>0.11385842348702802</v>
      </c>
      <c r="K1543" s="21">
        <v>164.9</v>
      </c>
      <c r="L1543" s="37">
        <v>7.0820999999999996</v>
      </c>
    </row>
    <row r="1544" spans="1:12" hidden="1" x14ac:dyDescent="0.15">
      <c r="A1544" s="1">
        <v>41408</v>
      </c>
      <c r="B1544" s="16">
        <v>8.0103000000000009</v>
      </c>
      <c r="C1544" s="3">
        <f t="shared" si="74"/>
        <v>-8.8838296977270526E-3</v>
      </c>
      <c r="D1544" s="3">
        <f>IFERROR(1-B1544/MAX(B$2:B1544),0)</f>
        <v>8.6249771856178103E-2</v>
      </c>
      <c r="E1544" s="3">
        <f ca="1">IFERROR(B1544/AVERAGE(OFFSET(B1544,0,0,-计算结果!B$17,1))-1,B1544/AVERAGE(OFFSET(B1544,0,0,-ROW(),1))-1)</f>
        <v>0.15730372190819608</v>
      </c>
      <c r="F1544" s="4" t="str">
        <f ca="1">IF(MONTH(A1544)&lt;&gt;MONTH(A1545),IF(OR(AND(E1544&lt;计算结果!B$18,E1544&gt;计算结果!B$19),E1544&lt;计算结果!B$20),"买","卖"),F1543)</f>
        <v>买</v>
      </c>
      <c r="G1544" s="4" t="str">
        <f t="shared" ca="1" si="72"/>
        <v/>
      </c>
      <c r="H1544" s="3">
        <f ca="1">IF(F1543="买",B1544/B1543-1,计算结果!B$21*(计算结果!B$22*(B1544/B1543-1)+(1-计算结果!B$22)*(K1544/K1543-1-IF(G1544=1,计算结果!B$16,0))))-IF(AND(计算结果!B$21=0,G1544=1),计算结果!B$16,0)</f>
        <v>-8.8838296977270526E-3</v>
      </c>
      <c r="I1544" s="2">
        <f t="shared" ca="1" si="73"/>
        <v>9.3730684759168739</v>
      </c>
      <c r="J1544" s="3">
        <f ca="1">1-I1544/MAX(I$2:I1544)</f>
        <v>0.12173075434084457</v>
      </c>
      <c r="K1544" s="21">
        <v>164.98</v>
      </c>
      <c r="L1544" s="37">
        <v>7.0103</v>
      </c>
    </row>
    <row r="1545" spans="1:12" hidden="1" x14ac:dyDescent="0.15">
      <c r="A1545" s="1">
        <v>41409</v>
      </c>
      <c r="B1545" s="16">
        <v>8.1143999999999998</v>
      </c>
      <c r="C1545" s="3">
        <f t="shared" si="74"/>
        <v>1.299576794876578E-2</v>
      </c>
      <c r="D1545" s="3">
        <f>IFERROR(1-B1545/MAX(B$2:B1545),0)</f>
        <v>7.4374885928089163E-2</v>
      </c>
      <c r="E1545" s="3">
        <f ca="1">IFERROR(B1545/AVERAGE(OFFSET(B1545,0,0,-计算结果!B$17,1))-1,B1545/AVERAGE(OFFSET(B1545,0,0,-ROW(),1))-1)</f>
        <v>0.17151046753464128</v>
      </c>
      <c r="F1545" s="4" t="str">
        <f ca="1">IF(MONTH(A1545)&lt;&gt;MONTH(A1546),IF(OR(AND(E1545&lt;计算结果!B$18,E1545&gt;计算结果!B$19),E1545&lt;计算结果!B$20),"买","卖"),F1544)</f>
        <v>买</v>
      </c>
      <c r="G1545" s="4" t="str">
        <f t="shared" ca="1" si="72"/>
        <v/>
      </c>
      <c r="H1545" s="3">
        <f ca="1">IF(F1544="买",B1545/B1544-1,计算结果!B$21*(计算结果!B$22*(B1545/B1544-1)+(1-计算结果!B$22)*(K1545/K1544-1-IF(G1545=1,计算结果!B$16,0))))-IF(AND(计算结果!B$21=0,G1545=1),计算结果!B$16,0)</f>
        <v>1.299576794876578E-2</v>
      </c>
      <c r="I1545" s="2">
        <f t="shared" ca="1" si="73"/>
        <v>9.4948786987977805</v>
      </c>
      <c r="J1545" s="3">
        <f ca="1">1-I1545/MAX(I$2:I1545)</f>
        <v>0.11031697102772065</v>
      </c>
      <c r="K1545" s="21">
        <v>165.04</v>
      </c>
      <c r="L1545" s="37">
        <v>7.1143999999999998</v>
      </c>
    </row>
    <row r="1546" spans="1:12" hidden="1" x14ac:dyDescent="0.15">
      <c r="A1546" s="1">
        <v>41410</v>
      </c>
      <c r="B1546" s="16">
        <v>8.0260999999999996</v>
      </c>
      <c r="C1546" s="3">
        <f t="shared" si="74"/>
        <v>-1.0881888987479105E-2</v>
      </c>
      <c r="D1546" s="3">
        <f>IFERROR(1-B1546/MAX(B$2:B1546),0)</f>
        <v>8.4447435663442372E-2</v>
      </c>
      <c r="E1546" s="3">
        <f ca="1">IFERROR(B1546/AVERAGE(OFFSET(B1546,0,0,-计算结果!B$17,1))-1,B1546/AVERAGE(OFFSET(B1546,0,0,-ROW(),1))-1)</f>
        <v>0.15790821871519545</v>
      </c>
      <c r="F1546" s="4" t="str">
        <f ca="1">IF(MONTH(A1546)&lt;&gt;MONTH(A1547),IF(OR(AND(E1546&lt;计算结果!B$18,E1546&gt;计算结果!B$19),E1546&lt;计算结果!B$20),"买","卖"),F1545)</f>
        <v>买</v>
      </c>
      <c r="G1546" s="4" t="str">
        <f t="shared" ca="1" si="72"/>
        <v/>
      </c>
      <c r="H1546" s="3">
        <f ca="1">IF(F1545="买",B1546/B1545-1,计算结果!B$21*(计算结果!B$22*(B1546/B1545-1)+(1-计算结果!B$22)*(K1546/K1545-1-IF(G1546=1,计算结果!B$16,0))))-IF(AND(计算结果!B$21=0,G1546=1),计算结果!B$16,0)</f>
        <v>-1.0881888987479105E-2</v>
      </c>
      <c r="I1546" s="2">
        <f t="shared" ca="1" si="73"/>
        <v>9.3915564828478821</v>
      </c>
      <c r="J1546" s="3">
        <f ca="1">1-I1546/MAX(I$2:I1546)</f>
        <v>0.11999840298304132</v>
      </c>
      <c r="K1546" s="21">
        <v>165.09</v>
      </c>
      <c r="L1546" s="37">
        <v>7.0260999999999996</v>
      </c>
    </row>
    <row r="1547" spans="1:12" hidden="1" x14ac:dyDescent="0.15">
      <c r="A1547" s="1">
        <v>41411</v>
      </c>
      <c r="B1547" s="16">
        <v>8.1284999999999989</v>
      </c>
      <c r="C1547" s="3">
        <f t="shared" si="74"/>
        <v>1.2758375798955779E-2</v>
      </c>
      <c r="D1547" s="3">
        <f>IFERROR(1-B1547/MAX(B$2:B1547),0)</f>
        <v>7.276647198393893E-2</v>
      </c>
      <c r="E1547" s="3">
        <f ca="1">IFERROR(B1547/AVERAGE(OFFSET(B1547,0,0,-计算结果!B$17,1))-1,B1547/AVERAGE(OFFSET(B1547,0,0,-ROW(),1))-1)</f>
        <v>0.17186930586595417</v>
      </c>
      <c r="F1547" s="4" t="str">
        <f ca="1">IF(MONTH(A1547)&lt;&gt;MONTH(A1548),IF(OR(AND(E1547&lt;计算结果!B$18,E1547&gt;计算结果!B$19),E1547&lt;计算结果!B$20),"买","卖"),F1546)</f>
        <v>买</v>
      </c>
      <c r="G1547" s="4" t="str">
        <f t="shared" ca="1" si="72"/>
        <v/>
      </c>
      <c r="H1547" s="3">
        <f ca="1">IF(F1546="买",B1547/B1546-1,计算结果!B$21*(计算结果!B$22*(B1547/B1546-1)+(1-计算结果!B$22)*(K1547/K1546-1-IF(G1547=1,计算结果!B$16,0))))-IF(AND(计算结果!B$21=0,G1547=1),计算结果!B$16,0)</f>
        <v>1.2758375798955779E-2</v>
      </c>
      <c r="I1547" s="2">
        <f t="shared" ca="1" si="73"/>
        <v>9.5113774897931744</v>
      </c>
      <c r="J1547" s="3">
        <f ca="1">1-I1547/MAX(I$2:I1547)</f>
        <v>0.10877101190461769</v>
      </c>
      <c r="K1547" s="21">
        <v>165.12</v>
      </c>
      <c r="L1547" s="37">
        <v>7.1284999999999998</v>
      </c>
    </row>
    <row r="1548" spans="1:12" hidden="1" x14ac:dyDescent="0.15">
      <c r="A1548" s="1">
        <v>41414</v>
      </c>
      <c r="B1548" s="16">
        <v>8.3131000000000004</v>
      </c>
      <c r="C1548" s="3">
        <f t="shared" si="74"/>
        <v>2.2710217137233313E-2</v>
      </c>
      <c r="D1548" s="3">
        <f>IFERROR(1-B1548/MAX(B$2:B1548),0)</f>
        <v>5.1708797225771153E-2</v>
      </c>
      <c r="E1548" s="3">
        <f ca="1">IFERROR(B1548/AVERAGE(OFFSET(B1548,0,0,-计算结果!B$17,1))-1,B1548/AVERAGE(OFFSET(B1548,0,0,-ROW(),1))-1)</f>
        <v>0.19756989888717746</v>
      </c>
      <c r="F1548" s="4" t="str">
        <f ca="1">IF(MONTH(A1548)&lt;&gt;MONTH(A1549),IF(OR(AND(E1548&lt;计算结果!B$18,E1548&gt;计算结果!B$19),E1548&lt;计算结果!B$20),"买","卖"),F1547)</f>
        <v>买</v>
      </c>
      <c r="G1548" s="4" t="str">
        <f t="shared" ca="1" si="72"/>
        <v/>
      </c>
      <c r="H1548" s="3">
        <f ca="1">IF(F1547="买",B1548/B1547-1,计算结果!B$21*(计算结果!B$22*(B1548/B1547-1)+(1-计算结果!B$22)*(K1548/K1547-1-IF(G1548=1,计算结果!B$16,0))))-IF(AND(计算结果!B$21=0,G1548=1),计算结果!B$16,0)</f>
        <v>2.2710217137233313E-2</v>
      </c>
      <c r="I1548" s="2">
        <f t="shared" ca="1" si="73"/>
        <v>9.7273829378605701</v>
      </c>
      <c r="J1548" s="3">
        <f ca="1">1-I1548/MAX(I$2:I1548)</f>
        <v>8.8531008065974914E-2</v>
      </c>
      <c r="K1548" s="21">
        <v>165.16</v>
      </c>
      <c r="L1548" s="37">
        <v>7.3131000000000004</v>
      </c>
    </row>
    <row r="1549" spans="1:12" hidden="1" x14ac:dyDescent="0.15">
      <c r="A1549" s="1">
        <v>41415</v>
      </c>
      <c r="B1549" s="16">
        <v>8.6128999999999998</v>
      </c>
      <c r="C1549" s="3">
        <f t="shared" si="74"/>
        <v>3.6063562329335497E-2</v>
      </c>
      <c r="D1549" s="3">
        <f>IFERROR(1-B1549/MAX(B$2:B1549),0)</f>
        <v>1.7510038328162225E-2</v>
      </c>
      <c r="E1549" s="3">
        <f ca="1">IFERROR(B1549/AVERAGE(OFFSET(B1549,0,0,-计算结果!B$17,1))-1,B1549/AVERAGE(OFFSET(B1549,0,0,-ROW(),1))-1)</f>
        <v>0.23958815628423813</v>
      </c>
      <c r="F1549" s="4" t="str">
        <f ca="1">IF(MONTH(A1549)&lt;&gt;MONTH(A1550),IF(OR(AND(E1549&lt;计算结果!B$18,E1549&gt;计算结果!B$19),E1549&lt;计算结果!B$20),"买","卖"),F1548)</f>
        <v>买</v>
      </c>
      <c r="G1549" s="4" t="str">
        <f t="shared" ca="1" si="72"/>
        <v/>
      </c>
      <c r="H1549" s="3">
        <f ca="1">IF(F1548="买",B1549/B1548-1,计算结果!B$21*(计算结果!B$22*(B1549/B1548-1)+(1-计算结果!B$22)*(K1549/K1548-1-IF(G1549=1,计算结果!B$16,0))))-IF(AND(计算结果!B$21=0,G1549=1),计算结果!B$16,0)</f>
        <v>3.6063562329335497E-2</v>
      </c>
      <c r="I1549" s="2">
        <f t="shared" ca="1" si="73"/>
        <v>10.078187018741419</v>
      </c>
      <c r="J1549" s="3">
        <f ca="1">1-I1549/MAX(I$2:I1549)</f>
        <v>5.5660189264105653E-2</v>
      </c>
      <c r="K1549" s="21">
        <v>165.19</v>
      </c>
      <c r="L1549" s="37">
        <v>7.6128999999999998</v>
      </c>
    </row>
    <row r="1550" spans="1:12" hidden="1" x14ac:dyDescent="0.15">
      <c r="A1550" s="1">
        <v>41416</v>
      </c>
      <c r="B1550" s="16">
        <v>8.5245999999999995</v>
      </c>
      <c r="C1550" s="3">
        <f t="shared" si="74"/>
        <v>-1.0252063764817909E-2</v>
      </c>
      <c r="D1550" s="3">
        <f>IFERROR(1-B1550/MAX(B$2:B1550),0)</f>
        <v>2.7582588063515434E-2</v>
      </c>
      <c r="E1550" s="3">
        <f ca="1">IFERROR(B1550/AVERAGE(OFFSET(B1550,0,0,-计算结果!B$17,1))-1,B1550/AVERAGE(OFFSET(B1550,0,0,-ROW(),1))-1)</f>
        <v>0.22582036754766888</v>
      </c>
      <c r="F1550" s="4" t="str">
        <f ca="1">IF(MONTH(A1550)&lt;&gt;MONTH(A1551),IF(OR(AND(E1550&lt;计算结果!B$18,E1550&gt;计算结果!B$19),E1550&lt;计算结果!B$20),"买","卖"),F1549)</f>
        <v>买</v>
      </c>
      <c r="G1550" s="4" t="str">
        <f t="shared" ca="1" si="72"/>
        <v/>
      </c>
      <c r="H1550" s="3">
        <f ca="1">IF(F1549="买",B1550/B1549-1,计算结果!B$21*(计算结果!B$22*(B1550/B1549-1)+(1-计算结果!B$22)*(K1550/K1549-1-IF(G1550=1,计算结果!B$16,0))))-IF(AND(计算结果!B$21=0,G1550=1),计算结果!B$16,0)</f>
        <v>-1.0252063764817909E-2</v>
      </c>
      <c r="I1550" s="2">
        <f t="shared" ca="1" si="73"/>
        <v>9.9748648027915223</v>
      </c>
      <c r="J1550" s="3">
        <f ca="1">1-I1550/MAX(I$2:I1550)</f>
        <v>6.5341621219425994E-2</v>
      </c>
      <c r="K1550" s="21">
        <v>165.25</v>
      </c>
      <c r="L1550" s="37">
        <v>7.5246000000000004</v>
      </c>
    </row>
    <row r="1551" spans="1:12" hidden="1" x14ac:dyDescent="0.15">
      <c r="A1551" s="1">
        <v>41417</v>
      </c>
      <c r="B1551" s="16">
        <v>8.6196999999999999</v>
      </c>
      <c r="C1551" s="3">
        <f t="shared" si="74"/>
        <v>1.1155948666213167E-2</v>
      </c>
      <c r="D1551" s="3">
        <f>IFERROR(1-B1551/MAX(B$2:B1551),0)</f>
        <v>1.673434933382012E-2</v>
      </c>
      <c r="E1551" s="3">
        <f ca="1">IFERROR(B1551/AVERAGE(OFFSET(B1551,0,0,-计算结果!B$17,1))-1,B1551/AVERAGE(OFFSET(B1551,0,0,-ROW(),1))-1)</f>
        <v>0.23841143860750313</v>
      </c>
      <c r="F1551" s="4" t="str">
        <f ca="1">IF(MONTH(A1551)&lt;&gt;MONTH(A1552),IF(OR(AND(E1551&lt;计算结果!B$18,E1551&gt;计算结果!B$19),E1551&lt;计算结果!B$20),"买","卖"),F1550)</f>
        <v>买</v>
      </c>
      <c r="G1551" s="4" t="str">
        <f t="shared" ca="1" si="72"/>
        <v/>
      </c>
      <c r="H1551" s="3">
        <f ca="1">IF(F1550="买",B1551/B1550-1,计算结果!B$21*(计算结果!B$22*(B1551/B1550-1)+(1-计算结果!B$22)*(K1551/K1550-1-IF(G1551=1,计算结果!B$16,0))))-IF(AND(计算结果!B$21=0,G1551=1),计算结果!B$16,0)</f>
        <v>1.1155948666213167E-2</v>
      </c>
      <c r="I1551" s="2">
        <f t="shared" ca="1" si="73"/>
        <v>10.086143882483881</v>
      </c>
      <c r="J1551" s="3">
        <f ca="1">1-I1551/MAX(I$2:I1551)</f>
        <v>5.491462032530392E-2</v>
      </c>
      <c r="K1551" s="21">
        <v>165.31</v>
      </c>
      <c r="L1551" s="37">
        <v>7.6196999999999999</v>
      </c>
    </row>
    <row r="1552" spans="1:12" hidden="1" x14ac:dyDescent="0.15">
      <c r="A1552" s="1">
        <v>41418</v>
      </c>
      <c r="B1552" s="16">
        <v>8.877600000000001</v>
      </c>
      <c r="C1552" s="3">
        <f t="shared" si="74"/>
        <v>2.9919834797034861E-2</v>
      </c>
      <c r="D1552" s="3">
        <f>IFERROR(1-B1552/MAX(B$2:B1552),0)</f>
        <v>0</v>
      </c>
      <c r="E1552" s="3">
        <f ca="1">IFERROR(B1552/AVERAGE(OFFSET(B1552,0,0,-计算结果!B$17,1))-1,B1552/AVERAGE(OFFSET(B1552,0,0,-ROW(),1))-1)</f>
        <v>0.27426508200275301</v>
      </c>
      <c r="F1552" s="4" t="str">
        <f ca="1">IF(MONTH(A1552)&lt;&gt;MONTH(A1553),IF(OR(AND(E1552&lt;计算结果!B$18,E1552&gt;计算结果!B$19),E1552&lt;计算结果!B$20),"买","卖"),F1551)</f>
        <v>买</v>
      </c>
      <c r="G1552" s="4" t="str">
        <f t="shared" ca="1" si="72"/>
        <v/>
      </c>
      <c r="H1552" s="3">
        <f ca="1">IF(F1551="买",B1552/B1551-1,计算结果!B$21*(计算结果!B$22*(B1552/B1551-1)+(1-计算结果!B$22)*(K1552/K1551-1-IF(G1552=1,计算结果!B$16,0))))-IF(AND(计算结果!B$21=0,G1552=1),计算结果!B$16,0)</f>
        <v>2.9919834797034861E-2</v>
      </c>
      <c r="I1552" s="2">
        <f t="shared" ca="1" si="73"/>
        <v>10.387919641186922</v>
      </c>
      <c r="J1552" s="3">
        <f ca="1">1-I1552/MAX(I$2:I1552)</f>
        <v>2.6637821896344116E-2</v>
      </c>
      <c r="K1552" s="21">
        <v>165.36</v>
      </c>
      <c r="L1552" s="37">
        <v>7.8776000000000002</v>
      </c>
    </row>
    <row r="1553" spans="1:12" hidden="1" x14ac:dyDescent="0.15">
      <c r="A1553" s="1">
        <v>41421</v>
      </c>
      <c r="B1553" s="16">
        <v>8.9969000000000001</v>
      </c>
      <c r="C1553" s="3">
        <f t="shared" si="74"/>
        <v>1.3438316662160776E-2</v>
      </c>
      <c r="D1553" s="3">
        <f>IFERROR(1-B1553/MAX(B$2:B1553),0)</f>
        <v>0</v>
      </c>
      <c r="E1553" s="3">
        <f ca="1">IFERROR(B1553/AVERAGE(OFFSET(B1553,0,0,-计算结果!B$17,1))-1,B1553/AVERAGE(OFFSET(B1553,0,0,-ROW(),1))-1)</f>
        <v>0.29011125706134466</v>
      </c>
      <c r="F1553" s="4" t="str">
        <f ca="1">IF(MONTH(A1553)&lt;&gt;MONTH(A1554),IF(OR(AND(E1553&lt;计算结果!B$18,E1553&gt;计算结果!B$19),E1553&lt;计算结果!B$20),"买","卖"),F1552)</f>
        <v>买</v>
      </c>
      <c r="G1553" s="4" t="str">
        <f t="shared" ca="1" si="72"/>
        <v/>
      </c>
      <c r="H1553" s="3">
        <f ca="1">IF(F1552="买",B1553/B1552-1,计算结果!B$21*(计算结果!B$22*(B1553/B1552-1)+(1-计算结果!B$22)*(K1553/K1552-1-IF(G1553=1,计算结果!B$16,0))))-IF(AND(计算结果!B$21=0,G1553=1),计算结果!B$16,0)</f>
        <v>1.3438316662160776E-2</v>
      </c>
      <c r="I1553" s="2">
        <f t="shared" ca="1" si="73"/>
        <v>10.527515794786272</v>
      </c>
      <c r="J1553" s="3">
        <f ca="1">1-I1553/MAX(I$2:I1553)</f>
        <v>1.3557472720016617E-2</v>
      </c>
      <c r="K1553" s="21">
        <v>165.47</v>
      </c>
      <c r="L1553" s="37">
        <v>7.9969000000000001</v>
      </c>
    </row>
    <row r="1554" spans="1:12" hidden="1" x14ac:dyDescent="0.15">
      <c r="A1554" s="1">
        <v>41422</v>
      </c>
      <c r="B1554" s="16">
        <v>8.8082999999999991</v>
      </c>
      <c r="C1554" s="3">
        <f t="shared" si="74"/>
        <v>-2.0962776067312228E-2</v>
      </c>
      <c r="D1554" s="3">
        <f>IFERROR(1-B1554/MAX(B$2:B1554),0)</f>
        <v>2.0962776067312228E-2</v>
      </c>
      <c r="E1554" s="3">
        <f ca="1">IFERROR(B1554/AVERAGE(OFFSET(B1554,0,0,-计算结果!B$17,1))-1,B1554/AVERAGE(OFFSET(B1554,0,0,-ROW(),1))-1)</f>
        <v>0.26192184380253503</v>
      </c>
      <c r="F1554" s="4" t="str">
        <f ca="1">IF(MONTH(A1554)&lt;&gt;MONTH(A1555),IF(OR(AND(E1554&lt;计算结果!B$18,E1554&gt;计算结果!B$19),E1554&lt;计算结果!B$20),"买","卖"),F1553)</f>
        <v>买</v>
      </c>
      <c r="G1554" s="4" t="str">
        <f t="shared" ca="1" si="72"/>
        <v/>
      </c>
      <c r="H1554" s="3">
        <f ca="1">IF(F1553="买",B1554/B1553-1,计算结果!B$21*(计算结果!B$22*(B1554/B1553-1)+(1-计算结果!B$22)*(K1554/K1553-1-IF(G1554=1,计算结果!B$16,0))))-IF(AND(计算结果!B$21=0,G1554=1),计算结果!B$16,0)</f>
        <v>-2.0962776067312228E-2</v>
      </c>
      <c r="I1554" s="2">
        <f t="shared" ca="1" si="73"/>
        <v>10.306829838635075</v>
      </c>
      <c r="J1554" s="3">
        <f ca="1">1-I1554/MAX(I$2:I1554)</f>
        <v>3.4236046522660435E-2</v>
      </c>
      <c r="K1554" s="21">
        <v>165.52</v>
      </c>
      <c r="L1554" s="37">
        <v>7.8083</v>
      </c>
    </row>
    <row r="1555" spans="1:12" hidden="1" x14ac:dyDescent="0.15">
      <c r="A1555" s="1">
        <v>41423</v>
      </c>
      <c r="B1555" s="16">
        <v>8.8501000000000012</v>
      </c>
      <c r="C1555" s="3">
        <f t="shared" si="74"/>
        <v>4.7455241079439325E-3</v>
      </c>
      <c r="D1555" s="3">
        <f>IFERROR(1-B1555/MAX(B$2:B1555),0)</f>
        <v>1.6316731318565147E-2</v>
      </c>
      <c r="E1555" s="3">
        <f ca="1">IFERROR(B1555/AVERAGE(OFFSET(B1555,0,0,-计算结果!B$17,1))-1,B1555/AVERAGE(OFFSET(B1555,0,0,-ROW(),1))-1)</f>
        <v>0.26666068020102629</v>
      </c>
      <c r="F1555" s="4" t="str">
        <f ca="1">IF(MONTH(A1555)&lt;&gt;MONTH(A1556),IF(OR(AND(E1555&lt;计算结果!B$18,E1555&gt;计算结果!B$19),E1555&lt;计算结果!B$20),"买","卖"),F1554)</f>
        <v>买</v>
      </c>
      <c r="G1555" s="4" t="str">
        <f t="shared" ca="1" si="72"/>
        <v/>
      </c>
      <c r="H1555" s="3">
        <f ca="1">IF(F1554="买",B1555/B1554-1,计算结果!B$21*(计算结果!B$22*(B1555/B1554-1)+(1-计算结果!B$22)*(K1555/K1554-1-IF(G1555=1,计算结果!B$16,0))))-IF(AND(计算结果!B$21=0,G1555=1),计算结果!B$16,0)</f>
        <v>4.7455241079439325E-3</v>
      </c>
      <c r="I1555" s="2">
        <f t="shared" ca="1" si="73"/>
        <v>10.355741148110793</v>
      </c>
      <c r="J1555" s="3">
        <f ca="1">1-I1555/MAX(I$2:I1555)</f>
        <v>2.9652990398850498E-2</v>
      </c>
      <c r="K1555" s="21">
        <v>165.57</v>
      </c>
      <c r="L1555" s="37">
        <v>7.8501000000000003</v>
      </c>
    </row>
    <row r="1556" spans="1:12" hidden="1" x14ac:dyDescent="0.15">
      <c r="A1556" s="1">
        <v>41424</v>
      </c>
      <c r="B1556" s="16">
        <v>9.0379000000000005</v>
      </c>
      <c r="C1556" s="3">
        <f t="shared" si="74"/>
        <v>2.1220099207918564E-2</v>
      </c>
      <c r="D1556" s="3">
        <f>IFERROR(1-B1556/MAX(B$2:B1556),0)</f>
        <v>0</v>
      </c>
      <c r="E1556" s="3">
        <f ca="1">IFERROR(B1556/AVERAGE(OFFSET(B1556,0,0,-计算结果!B$17,1))-1,B1556/AVERAGE(OFFSET(B1556,0,0,-ROW(),1))-1)</f>
        <v>0.29223038585545269</v>
      </c>
      <c r="F1556" s="4" t="str">
        <f ca="1">IF(MONTH(A1556)&lt;&gt;MONTH(A1557),IF(OR(AND(E1556&lt;计算结果!B$18,E1556&gt;计算结果!B$19),E1556&lt;计算结果!B$20),"买","卖"),F1555)</f>
        <v>买</v>
      </c>
      <c r="G1556" s="4" t="str">
        <f t="shared" ca="1" si="72"/>
        <v/>
      </c>
      <c r="H1556" s="3">
        <f ca="1">IF(F1555="买",B1556/B1555-1,计算结果!B$21*(计算结果!B$22*(B1556/B1555-1)+(1-计算结果!B$22)*(K1556/K1555-1-IF(G1556=1,计算结果!B$16,0))))-IF(AND(计算结果!B$21=0,G1556=1),计算结果!B$16,0)</f>
        <v>2.1220099207918564E-2</v>
      </c>
      <c r="I1556" s="2">
        <f t="shared" ca="1" si="73"/>
        <v>10.575491002645229</v>
      </c>
      <c r="J1556" s="3">
        <f ca="1">1-I1556/MAX(I$2:I1556)</f>
        <v>9.0621305890069559E-3</v>
      </c>
      <c r="K1556" s="21">
        <v>165.59</v>
      </c>
      <c r="L1556" s="37">
        <v>8.0379000000000005</v>
      </c>
    </row>
    <row r="1557" spans="1:12" hidden="1" x14ac:dyDescent="0.15">
      <c r="A1557" s="1">
        <v>41425</v>
      </c>
      <c r="B1557" s="16">
        <v>9.0983999999999998</v>
      </c>
      <c r="C1557" s="3">
        <f t="shared" si="74"/>
        <v>6.6940329058740033E-3</v>
      </c>
      <c r="D1557" s="3">
        <f>IFERROR(1-B1557/MAX(B$2:B1557),0)</f>
        <v>0</v>
      </c>
      <c r="E1557" s="3">
        <f ca="1">IFERROR(B1557/AVERAGE(OFFSET(B1557,0,0,-计算结果!B$17,1))-1,B1557/AVERAGE(OFFSET(B1557,0,0,-ROW(),1))-1)</f>
        <v>0.299550848723666</v>
      </c>
      <c r="F1557" s="4" t="str">
        <f ca="1">IF(MONTH(A1557)&lt;&gt;MONTH(A1558),IF(OR(AND(E1557&lt;计算结果!B$18,E1557&gt;计算结果!B$19),E1557&lt;计算结果!B$20),"买","卖"),F1556)</f>
        <v>买</v>
      </c>
      <c r="G1557" s="4" t="str">
        <f t="shared" ca="1" si="72"/>
        <v/>
      </c>
      <c r="H1557" s="3">
        <f ca="1">IF(F1556="买",B1557/B1556-1,计算结果!B$21*(计算结果!B$22*(B1557/B1556-1)+(1-计算结果!B$22)*(K1557/K1556-1-IF(G1557=1,计算结果!B$16,0))))-IF(AND(计算结果!B$21=0,G1557=1),计算结果!B$16,0)</f>
        <v>6.6940329058740033E-3</v>
      </c>
      <c r="I1557" s="2">
        <f t="shared" ca="1" si="73"/>
        <v>10.64628368741271</v>
      </c>
      <c r="J1557" s="3">
        <f ca="1">1-I1557/MAX(I$2:I1557)</f>
        <v>2.4287598834931146E-3</v>
      </c>
      <c r="K1557" s="21">
        <v>165.7</v>
      </c>
      <c r="L1557" s="37">
        <v>8.0983999999999998</v>
      </c>
    </row>
    <row r="1558" spans="1:12" hidden="1" x14ac:dyDescent="0.15">
      <c r="A1558" s="1">
        <v>41428</v>
      </c>
      <c r="B1558" s="16">
        <v>8.9774999999999991</v>
      </c>
      <c r="C1558" s="3">
        <f t="shared" si="74"/>
        <v>-1.3288050646267591E-2</v>
      </c>
      <c r="D1558" s="3">
        <f>IFERROR(1-B1558/MAX(B$2:B1558),0)</f>
        <v>1.3288050646267591E-2</v>
      </c>
      <c r="E1558" s="3">
        <f ca="1">IFERROR(B1558/AVERAGE(OFFSET(B1558,0,0,-计算结果!B$17,1))-1,B1558/AVERAGE(OFFSET(B1558,0,0,-ROW(),1))-1)</f>
        <v>0.28111964442121673</v>
      </c>
      <c r="F1558" s="4" t="str">
        <f ca="1">IF(MONTH(A1558)&lt;&gt;MONTH(A1559),IF(OR(AND(E1558&lt;计算结果!B$18,E1558&gt;计算结果!B$19),E1558&lt;计算结果!B$20),"买","卖"),F1557)</f>
        <v>买</v>
      </c>
      <c r="G1558" s="4" t="str">
        <f t="shared" ca="1" si="72"/>
        <v/>
      </c>
      <c r="H1558" s="3">
        <f ca="1">IF(F1557="买",B1558/B1557-1,计算结果!B$21*(计算结果!B$22*(B1558/B1557-1)+(1-计算结果!B$22)*(K1558/K1557-1-IF(G1558=1,计算结果!B$16,0))))-IF(AND(计算结果!B$21=0,G1558=1),计算结果!B$16,0)</f>
        <v>-1.3288050646267591E-2</v>
      </c>
      <c r="I1558" s="2">
        <f t="shared" ca="1" si="73"/>
        <v>10.504815330579838</v>
      </c>
      <c r="J1558" s="3">
        <f ca="1">1-I1558/MAX(I$2:I1558)</f>
        <v>1.5684537045421165E-2</v>
      </c>
      <c r="K1558" s="21">
        <v>165.77</v>
      </c>
      <c r="L1558" s="37">
        <v>7.9775</v>
      </c>
    </row>
    <row r="1559" spans="1:12" hidden="1" x14ac:dyDescent="0.15">
      <c r="A1559" s="1">
        <v>41429</v>
      </c>
      <c r="B1559" s="16">
        <v>8.8152000000000008</v>
      </c>
      <c r="C1559" s="3">
        <f t="shared" si="74"/>
        <v>-1.8078529657476805E-2</v>
      </c>
      <c r="D1559" s="3">
        <f>IFERROR(1-B1559/MAX(B$2:B1559),0)</f>
        <v>3.1126351886045844E-2</v>
      </c>
      <c r="E1559" s="3">
        <f ca="1">IFERROR(B1559/AVERAGE(OFFSET(B1559,0,0,-计算结果!B$17,1))-1,B1559/AVERAGE(OFFSET(B1559,0,0,-ROW(),1))-1)</f>
        <v>0.2567365793526355</v>
      </c>
      <c r="F1559" s="4" t="str">
        <f ca="1">IF(MONTH(A1559)&lt;&gt;MONTH(A1560),IF(OR(AND(E1559&lt;计算结果!B$18,E1559&gt;计算结果!B$19),E1559&lt;计算结果!B$20),"买","卖"),F1558)</f>
        <v>买</v>
      </c>
      <c r="G1559" s="4" t="str">
        <f t="shared" ca="1" si="72"/>
        <v/>
      </c>
      <c r="H1559" s="3">
        <f ca="1">IF(F1558="买",B1559/B1558-1,计算结果!B$21*(计算结果!B$22*(B1559/B1558-1)+(1-计算结果!B$22)*(K1559/K1558-1-IF(G1559=1,计算结果!B$16,0))))-IF(AND(计算结果!B$21=0,G1559=1),计算结果!B$16,0)</f>
        <v>-1.8078529657476805E-2</v>
      </c>
      <c r="I1559" s="2">
        <f t="shared" ca="1" si="73"/>
        <v>10.314903715079634</v>
      </c>
      <c r="J1559" s="3">
        <f ca="1">1-I1559/MAX(I$2:I1559)</f>
        <v>3.3479513334758515E-2</v>
      </c>
      <c r="K1559" s="21">
        <v>165.8</v>
      </c>
      <c r="L1559" s="37">
        <v>7.8151999999999999</v>
      </c>
    </row>
    <row r="1560" spans="1:12" hidden="1" x14ac:dyDescent="0.15">
      <c r="A1560" s="1">
        <v>41430</v>
      </c>
      <c r="B1560" s="16">
        <v>8.9459999999999997</v>
      </c>
      <c r="C1560" s="3">
        <f t="shared" si="74"/>
        <v>1.4838007078682214E-2</v>
      </c>
      <c r="D1560" s="3">
        <f>IFERROR(1-B1560/MAX(B$2:B1560),0)</f>
        <v>1.6750197836982283E-2</v>
      </c>
      <c r="E1560" s="3">
        <f ca="1">IFERROR(B1560/AVERAGE(OFFSET(B1560,0,0,-计算结果!B$17,1))-1,B1560/AVERAGE(OFFSET(B1560,0,0,-ROW(),1))-1)</f>
        <v>0.27402094273920818</v>
      </c>
      <c r="F1560" s="4" t="str">
        <f ca="1">IF(MONTH(A1560)&lt;&gt;MONTH(A1561),IF(OR(AND(E1560&lt;计算结果!B$18,E1560&gt;计算结果!B$19),E1560&lt;计算结果!B$20),"买","卖"),F1559)</f>
        <v>买</v>
      </c>
      <c r="G1560" s="4" t="str">
        <f t="shared" ca="1" si="72"/>
        <v/>
      </c>
      <c r="H1560" s="3">
        <f ca="1">IF(F1559="买",B1560/B1559-1,计算结果!B$21*(计算结果!B$22*(B1560/B1559-1)+(1-计算结果!B$22)*(K1560/K1559-1-IF(G1560=1,计算结果!B$16,0))))-IF(AND(计算结果!B$21=0,G1560=1),计算结果!B$16,0)</f>
        <v>1.4838007078682214E-2</v>
      </c>
      <c r="I1560" s="2">
        <f t="shared" ca="1" si="73"/>
        <v>10.467956329419911</v>
      </c>
      <c r="J1560" s="3">
        <f ca="1">1-I1560/MAX(I$2:I1560)</f>
        <v>1.913827551192826E-2</v>
      </c>
      <c r="K1560" s="21">
        <v>165.84</v>
      </c>
      <c r="L1560" s="37">
        <v>7.9459999999999997</v>
      </c>
    </row>
    <row r="1561" spans="1:12" hidden="1" x14ac:dyDescent="0.15">
      <c r="A1561" s="1">
        <v>41431</v>
      </c>
      <c r="B1561" s="16">
        <v>8.7227999999999994</v>
      </c>
      <c r="C1561" s="3">
        <f t="shared" si="74"/>
        <v>-2.4949698189134839E-2</v>
      </c>
      <c r="D1561" s="3">
        <f>IFERROR(1-B1561/MAX(B$2:B1561),0)</f>
        <v>4.1281983645476195E-2</v>
      </c>
      <c r="E1561" s="3">
        <f ca="1">IFERROR(B1561/AVERAGE(OFFSET(B1561,0,0,-计算结果!B$17,1))-1,B1561/AVERAGE(OFFSET(B1561,0,0,-ROW(),1))-1)</f>
        <v>0.24110148338954906</v>
      </c>
      <c r="F1561" s="4" t="str">
        <f ca="1">IF(MONTH(A1561)&lt;&gt;MONTH(A1562),IF(OR(AND(E1561&lt;计算结果!B$18,E1561&gt;计算结果!B$19),E1561&lt;计算结果!B$20),"买","卖"),F1560)</f>
        <v>买</v>
      </c>
      <c r="G1561" s="4" t="str">
        <f t="shared" ca="1" si="72"/>
        <v/>
      </c>
      <c r="H1561" s="3">
        <f ca="1">IF(F1560="买",B1561/B1560-1,计算结果!B$21*(计算结果!B$22*(B1561/B1560-1)+(1-计算结果!B$22)*(K1561/K1560-1-IF(G1561=1,计算结果!B$16,0))))-IF(AND(计算结果!B$21=0,G1561=1),计算结果!B$16,0)</f>
        <v>-2.4949698189134839E-2</v>
      </c>
      <c r="I1561" s="2">
        <f t="shared" ca="1" si="73"/>
        <v>10.206783978343841</v>
      </c>
      <c r="J1561" s="3">
        <f ca="1">1-I1561/MAX(I$2:I1561)</f>
        <v>4.3610479503179977E-2</v>
      </c>
      <c r="K1561" s="21">
        <v>165.83</v>
      </c>
      <c r="L1561" s="37">
        <v>7.7228000000000003</v>
      </c>
    </row>
    <row r="1562" spans="1:12" hidden="1" x14ac:dyDescent="0.15">
      <c r="A1562" s="1">
        <v>41432</v>
      </c>
      <c r="B1562" s="16">
        <v>8.5193000000000012</v>
      </c>
      <c r="C1562" s="3">
        <f t="shared" si="74"/>
        <v>-2.3329664786536197E-2</v>
      </c>
      <c r="D1562" s="3">
        <f>IFERROR(1-B1562/MAX(B$2:B1562),0)</f>
        <v>6.3648553591840185E-2</v>
      </c>
      <c r="E1562" s="3">
        <f ca="1">IFERROR(B1562/AVERAGE(OFFSET(B1562,0,0,-计算结果!B$17,1))-1,B1562/AVERAGE(OFFSET(B1562,0,0,-ROW(),1))-1)</f>
        <v>0.21117729851149369</v>
      </c>
      <c r="F1562" s="4" t="str">
        <f ca="1">IF(MONTH(A1562)&lt;&gt;MONTH(A1563),IF(OR(AND(E1562&lt;计算结果!B$18,E1562&gt;计算结果!B$19),E1562&lt;计算结果!B$20),"买","卖"),F1561)</f>
        <v>买</v>
      </c>
      <c r="G1562" s="4" t="str">
        <f t="shared" ca="1" si="72"/>
        <v/>
      </c>
      <c r="H1562" s="3">
        <f ca="1">IF(F1561="买",B1562/B1561-1,计算结果!B$21*(计算结果!B$22*(B1562/B1561-1)+(1-计算结果!B$22)*(K1562/K1561-1-IF(G1562=1,计算结果!B$16,0))))-IF(AND(计算结果!B$21=0,G1562=1),计算结果!B$16,0)</f>
        <v>-2.3329664786536197E-2</v>
      </c>
      <c r="I1562" s="2">
        <f t="shared" ca="1" si="73"/>
        <v>9.9686631295804915</v>
      </c>
      <c r="J1562" s="3">
        <f ca="1">1-I1562/MAX(I$2:I1562)</f>
        <v>6.5922726421726807E-2</v>
      </c>
      <c r="K1562" s="21">
        <v>165.87</v>
      </c>
      <c r="L1562" s="37">
        <v>7.5193000000000003</v>
      </c>
    </row>
    <row r="1563" spans="1:12" hidden="1" x14ac:dyDescent="0.15">
      <c r="A1563" s="1">
        <v>41438</v>
      </c>
      <c r="B1563" s="16">
        <v>8.3613</v>
      </c>
      <c r="C1563" s="3">
        <f t="shared" si="74"/>
        <v>-1.8546124681605436E-2</v>
      </c>
      <c r="D1563" s="3">
        <f>IFERROR(1-B1563/MAX(B$2:B1563),0)</f>
        <v>8.1014244262727519E-2</v>
      </c>
      <c r="E1563" s="3">
        <f ca="1">IFERROR(B1563/AVERAGE(OFFSET(B1563,0,0,-计算结果!B$17,1))-1,B1563/AVERAGE(OFFSET(B1563,0,0,-ROW(),1))-1)</f>
        <v>0.18783270074011149</v>
      </c>
      <c r="F1563" s="4" t="str">
        <f ca="1">IF(MONTH(A1563)&lt;&gt;MONTH(A1564),IF(OR(AND(E1563&lt;计算结果!B$18,E1563&gt;计算结果!B$19),E1563&lt;计算结果!B$20),"买","卖"),F1562)</f>
        <v>买</v>
      </c>
      <c r="G1563" s="4" t="str">
        <f t="shared" ca="1" si="72"/>
        <v/>
      </c>
      <c r="H1563" s="3">
        <f ca="1">IF(F1562="买",B1563/B1562-1,计算结果!B$21*(计算结果!B$22*(B1563/B1562-1)+(1-计算结果!B$22)*(K1563/K1562-1-IF(G1563=1,计算结果!B$16,0))))-IF(AND(计算结果!B$21=0,G1563=1),计算结果!B$16,0)</f>
        <v>-1.8546124681605436E-2</v>
      </c>
      <c r="I1563" s="2">
        <f t="shared" ca="1" si="73"/>
        <v>9.7837830602703679</v>
      </c>
      <c r="J1563" s="3">
        <f ca="1">1-I1563/MAX(I$2:I1563)</f>
        <v>8.3246239999763549E-2</v>
      </c>
      <c r="K1563" s="21">
        <v>165.94</v>
      </c>
      <c r="L1563" s="37">
        <v>7.3613</v>
      </c>
    </row>
    <row r="1564" spans="1:12" hidden="1" x14ac:dyDescent="0.15">
      <c r="A1564" s="1">
        <v>41439</v>
      </c>
      <c r="B1564" s="16">
        <v>8.495000000000001</v>
      </c>
      <c r="C1564" s="3">
        <f t="shared" si="74"/>
        <v>1.5990336430937946E-2</v>
      </c>
      <c r="D1564" s="3">
        <f>IFERROR(1-B1564/MAX(B$2:B1564),0)</f>
        <v>6.6319352853248748E-2</v>
      </c>
      <c r="E1564" s="3">
        <f ca="1">IFERROR(B1564/AVERAGE(OFFSET(B1564,0,0,-计算结果!B$17,1))-1,B1564/AVERAGE(OFFSET(B1564,0,0,-ROW(),1))-1)</f>
        <v>0.20582702048247214</v>
      </c>
      <c r="F1564" s="4" t="str">
        <f ca="1">IF(MONTH(A1564)&lt;&gt;MONTH(A1565),IF(OR(AND(E1564&lt;计算结果!B$18,E1564&gt;计算结果!B$19),E1564&lt;计算结果!B$20),"买","卖"),F1563)</f>
        <v>买</v>
      </c>
      <c r="G1564" s="4" t="str">
        <f t="shared" ca="1" si="72"/>
        <v/>
      </c>
      <c r="H1564" s="3">
        <f ca="1">IF(F1563="买",B1564/B1563-1,计算结果!B$21*(计算结果!B$22*(B1564/B1563-1)+(1-计算结果!B$22)*(K1564/K1563-1-IF(G1564=1,计算结果!B$16,0))))-IF(AND(计算结果!B$21=0,G1564=1),计算结果!B$16,0)</f>
        <v>1.5990336430937946E-2</v>
      </c>
      <c r="I1564" s="2">
        <f t="shared" ca="1" si="73"/>
        <v>9.9402290429714029</v>
      </c>
      <c r="J1564" s="3">
        <f ca="1">1-I1564/MAX(I$2:I1564)</f>
        <v>6.858703895303242E-2</v>
      </c>
      <c r="K1564" s="21">
        <v>165.94</v>
      </c>
      <c r="L1564" s="37">
        <v>7.4950000000000001</v>
      </c>
    </row>
    <row r="1565" spans="1:12" hidden="1" x14ac:dyDescent="0.15">
      <c r="A1565" s="1">
        <v>41442</v>
      </c>
      <c r="B1565" s="16">
        <v>8.5635000000000012</v>
      </c>
      <c r="C1565" s="3">
        <f t="shared" si="74"/>
        <v>8.0635668040023312E-3</v>
      </c>
      <c r="D1565" s="3">
        <f>IFERROR(1-B1565/MAX(B$2:B1565),0)</f>
        <v>5.8790556581376774E-2</v>
      </c>
      <c r="E1565" s="3">
        <f ca="1">IFERROR(B1565/AVERAGE(OFFSET(B1565,0,0,-计算结果!B$17,1))-1,B1565/AVERAGE(OFFSET(B1565,0,0,-ROW(),1))-1)</f>
        <v>0.21452223260991432</v>
      </c>
      <c r="F1565" s="4" t="str">
        <f ca="1">IF(MONTH(A1565)&lt;&gt;MONTH(A1566),IF(OR(AND(E1565&lt;计算结果!B$18,E1565&gt;计算结果!B$19),E1565&lt;计算结果!B$20),"买","卖"),F1564)</f>
        <v>买</v>
      </c>
      <c r="G1565" s="4" t="str">
        <f t="shared" ca="1" si="72"/>
        <v/>
      </c>
      <c r="H1565" s="3">
        <f ca="1">IF(F1564="买",B1565/B1564-1,计算结果!B$21*(计算结果!B$22*(B1565/B1564-1)+(1-计算结果!B$22)*(K1565/K1564-1-IF(G1565=1,计算结果!B$16,0))))-IF(AND(计算结果!B$21=0,G1565=1),计算结果!B$16,0)</f>
        <v>8.0635668040023312E-3</v>
      </c>
      <c r="I1565" s="2">
        <f t="shared" ca="1" si="73"/>
        <v>10.020382743906486</v>
      </c>
      <c r="J1565" s="3">
        <f ca="1">1-I1565/MAX(I$2:I1565)</f>
        <v>6.107652831951671E-2</v>
      </c>
      <c r="K1565" s="21">
        <v>166</v>
      </c>
      <c r="L1565" s="37">
        <v>7.5635000000000003</v>
      </c>
    </row>
    <row r="1566" spans="1:12" hidden="1" x14ac:dyDescent="0.15">
      <c r="A1566" s="1">
        <v>41443</v>
      </c>
      <c r="B1566" s="16">
        <v>8.5079999999999991</v>
      </c>
      <c r="C1566" s="3">
        <f t="shared" si="74"/>
        <v>-6.4809949203015194E-3</v>
      </c>
      <c r="D1566" s="3">
        <f>IFERROR(1-B1566/MAX(B$2:B1566),0)</f>
        <v>6.4890530203112751E-2</v>
      </c>
      <c r="E1566" s="3">
        <f ca="1">IFERROR(B1566/AVERAGE(OFFSET(B1566,0,0,-计算结果!B$17,1))-1,B1566/AVERAGE(OFFSET(B1566,0,0,-ROW(),1))-1)</f>
        <v>0.2057318715723071</v>
      </c>
      <c r="F1566" s="4" t="str">
        <f ca="1">IF(MONTH(A1566)&lt;&gt;MONTH(A1567),IF(OR(AND(E1566&lt;计算结果!B$18,E1566&gt;计算结果!B$19),E1566&lt;计算结果!B$20),"买","卖"),F1565)</f>
        <v>买</v>
      </c>
      <c r="G1566" s="4" t="str">
        <f t="shared" ca="1" si="72"/>
        <v/>
      </c>
      <c r="H1566" s="3">
        <f ca="1">IF(F1565="买",B1566/B1565-1,计算结果!B$21*(计算结果!B$22*(B1566/B1565-1)+(1-计算结果!B$22)*(K1566/K1565-1-IF(G1566=1,计算结果!B$16,0))))-IF(AND(计算结果!B$21=0,G1566=1),计算结果!B$16,0)</f>
        <v>-6.4809949203015194E-3</v>
      </c>
      <c r="I1566" s="2">
        <f t="shared" ca="1" si="73"/>
        <v>9.9554406942437517</v>
      </c>
      <c r="J1566" s="3">
        <f ca="1">1-I1566/MAX(I$2:I1566)</f>
        <v>6.7161686570029744E-2</v>
      </c>
      <c r="K1566" s="21">
        <v>166.03</v>
      </c>
      <c r="L1566" s="37">
        <v>7.508</v>
      </c>
    </row>
    <row r="1567" spans="1:12" hidden="1" x14ac:dyDescent="0.15">
      <c r="A1567" s="1">
        <v>41444</v>
      </c>
      <c r="B1567" s="16">
        <v>8.5206</v>
      </c>
      <c r="C1567" s="3">
        <f t="shared" si="74"/>
        <v>1.4809590973203779E-3</v>
      </c>
      <c r="D1567" s="3">
        <f>IFERROR(1-B1567/MAX(B$2:B1567),0)</f>
        <v>6.3505671326826718E-2</v>
      </c>
      <c r="E1567" s="3">
        <f ca="1">IFERROR(B1567/AVERAGE(OFFSET(B1567,0,0,-计算结果!B$17,1))-1,B1567/AVERAGE(OFFSET(B1567,0,0,-ROW(),1))-1)</f>
        <v>0.20664014455164503</v>
      </c>
      <c r="F1567" s="4" t="str">
        <f ca="1">IF(MONTH(A1567)&lt;&gt;MONTH(A1568),IF(OR(AND(E1567&lt;计算结果!B$18,E1567&gt;计算结果!B$19),E1567&lt;计算结果!B$20),"买","卖"),F1566)</f>
        <v>买</v>
      </c>
      <c r="G1567" s="4" t="str">
        <f t="shared" ca="1" si="72"/>
        <v/>
      </c>
      <c r="H1567" s="3">
        <f ca="1">IF(F1566="买",B1567/B1566-1,计算结果!B$21*(计算结果!B$22*(B1567/B1566-1)+(1-计算结果!B$22)*(K1567/K1566-1-IF(G1567=1,计算结果!B$16,0))))-IF(AND(计算结果!B$21=0,G1567=1),计算结果!B$16,0)</f>
        <v>1.4809590973203779E-3</v>
      </c>
      <c r="I1567" s="2">
        <f t="shared" ca="1" si="73"/>
        <v>9.9701842947077246</v>
      </c>
      <c r="J1567" s="3">
        <f ca="1">1-I1567/MAX(I$2:I1567)</f>
        <v>6.5780191183426706E-2</v>
      </c>
      <c r="K1567" s="21">
        <v>165.96</v>
      </c>
      <c r="L1567" s="37">
        <v>7.5206</v>
      </c>
    </row>
    <row r="1568" spans="1:12" hidden="1" x14ac:dyDescent="0.15">
      <c r="A1568" s="1">
        <v>41445</v>
      </c>
      <c r="B1568" s="16">
        <v>8.3833000000000002</v>
      </c>
      <c r="C1568" s="3">
        <f t="shared" si="74"/>
        <v>-1.6113888693284451E-2</v>
      </c>
      <c r="D1568" s="3">
        <f>IFERROR(1-B1568/MAX(B$2:B1568),0)</f>
        <v>7.8596236700958388E-2</v>
      </c>
      <c r="E1568" s="3">
        <f ca="1">IFERROR(B1568/AVERAGE(OFFSET(B1568,0,0,-计算结果!B$17,1))-1,B1568/AVERAGE(OFFSET(B1568,0,0,-ROW(),1))-1)</f>
        <v>0.18642354959733964</v>
      </c>
      <c r="F1568" s="4" t="str">
        <f ca="1">IF(MONTH(A1568)&lt;&gt;MONTH(A1569),IF(OR(AND(E1568&lt;计算结果!B$18,E1568&gt;计算结果!B$19),E1568&lt;计算结果!B$20),"买","卖"),F1567)</f>
        <v>买</v>
      </c>
      <c r="G1568" s="4" t="str">
        <f t="shared" ref="G1568:G1631" ca="1" si="75">IF(F1567&lt;&gt;F1568,1,"")</f>
        <v/>
      </c>
      <c r="H1568" s="3">
        <f ca="1">IF(F1567="买",B1568/B1567-1,计算结果!B$21*(计算结果!B$22*(B1568/B1567-1)+(1-计算结果!B$22)*(K1568/K1567-1-IF(G1568=1,计算结果!B$16,0))))-IF(AND(计算结果!B$21=0,G1568=1),计算结果!B$16,0)</f>
        <v>-1.6113888693284451E-2</v>
      </c>
      <c r="I1568" s="2">
        <f t="shared" ref="I1568:I1631" ca="1" si="76">IFERROR(I1567*(1+H1568),I1567)</f>
        <v>9.8095258547312714</v>
      </c>
      <c r="J1568" s="3">
        <f ca="1">1-I1568/MAX(I$2:I1568)</f>
        <v>8.0834105197758466E-2</v>
      </c>
      <c r="K1568" s="21">
        <v>165.86</v>
      </c>
      <c r="L1568" s="37">
        <v>7.3833000000000002</v>
      </c>
    </row>
    <row r="1569" spans="1:12" hidden="1" x14ac:dyDescent="0.15">
      <c r="A1569" s="1">
        <v>41446</v>
      </c>
      <c r="B1569" s="16">
        <v>8.313600000000001</v>
      </c>
      <c r="C1569" s="3">
        <f t="shared" si="74"/>
        <v>-8.3141483663949911E-3</v>
      </c>
      <c r="D1569" s="3">
        <f>IFERROR(1-B1569/MAX(B$2:B1569),0)</f>
        <v>8.6256924294381254E-2</v>
      </c>
      <c r="E1569" s="3">
        <f ca="1">IFERROR(B1569/AVERAGE(OFFSET(B1569,0,0,-计算结果!B$17,1))-1,B1569/AVERAGE(OFFSET(B1569,0,0,-ROW(),1))-1)</f>
        <v>0.1757930180375189</v>
      </c>
      <c r="F1569" s="4" t="str">
        <f ca="1">IF(MONTH(A1569)&lt;&gt;MONTH(A1570),IF(OR(AND(E1569&lt;计算结果!B$18,E1569&gt;计算结果!B$19),E1569&lt;计算结果!B$20),"买","卖"),F1568)</f>
        <v>买</v>
      </c>
      <c r="G1569" s="4" t="str">
        <f t="shared" ca="1" si="75"/>
        <v/>
      </c>
      <c r="H1569" s="3">
        <f ca="1">IF(F1568="买",B1569/B1568-1,计算结果!B$21*(计算结果!B$22*(B1569/B1568-1)+(1-计算结果!B$22)*(K1569/K1568-1-IF(G1569=1,计算结果!B$16,0))))-IF(AND(计算结果!B$21=0,G1569=1),计算结果!B$16,0)</f>
        <v>-8.3141483663949911E-3</v>
      </c>
      <c r="I1569" s="2">
        <f t="shared" ca="1" si="76"/>
        <v>9.7279680013710479</v>
      </c>
      <c r="J1569" s="3">
        <f ca="1">1-I1569/MAX(I$2:I1569)</f>
        <v>8.8476186820474534E-2</v>
      </c>
      <c r="K1569" s="21">
        <v>165.86</v>
      </c>
      <c r="L1569" s="37">
        <v>7.3136000000000001</v>
      </c>
    </row>
    <row r="1570" spans="1:12" hidden="1" x14ac:dyDescent="0.15">
      <c r="A1570" s="1">
        <v>41449</v>
      </c>
      <c r="B1570" s="16">
        <v>7.8173000000000004</v>
      </c>
      <c r="C1570" s="3">
        <f t="shared" si="74"/>
        <v>-5.9697363356428057E-2</v>
      </c>
      <c r="D1570" s="3">
        <f>IFERROR(1-B1570/MAX(B$2:B1570),0)</f>
        <v>0.14080497669919978</v>
      </c>
      <c r="E1570" s="3">
        <f ca="1">IFERROR(B1570/AVERAGE(OFFSET(B1570,0,0,-计算结果!B$17,1))-1,B1570/AVERAGE(OFFSET(B1570,0,0,-ROW(),1))-1)</f>
        <v>0.10519394883468625</v>
      </c>
      <c r="F1570" s="4" t="str">
        <f ca="1">IF(MONTH(A1570)&lt;&gt;MONTH(A1571),IF(OR(AND(E1570&lt;计算结果!B$18,E1570&gt;计算结果!B$19),E1570&lt;计算结果!B$20),"买","卖"),F1569)</f>
        <v>买</v>
      </c>
      <c r="G1570" s="4" t="str">
        <f t="shared" ca="1" si="75"/>
        <v/>
      </c>
      <c r="H1570" s="3">
        <f ca="1">IF(F1569="买",B1570/B1569-1,计算结果!B$21*(计算结果!B$22*(B1570/B1569-1)+(1-计算结果!B$22)*(K1570/K1569-1-IF(G1570=1,计算结果!B$16,0))))-IF(AND(计算结果!B$21=0,G1570=1),计算结果!B$16,0)</f>
        <v>-5.9697363356428057E-2</v>
      </c>
      <c r="I1570" s="2">
        <f t="shared" ca="1" si="76"/>
        <v>9.1472339608734945</v>
      </c>
      <c r="J1570" s="3">
        <f ca="1">1-I1570/MAX(I$2:I1570)</f>
        <v>0.14289175510388952</v>
      </c>
      <c r="K1570" s="21">
        <v>165.63</v>
      </c>
      <c r="L1570" s="37">
        <v>6.8173000000000004</v>
      </c>
    </row>
    <row r="1571" spans="1:12" hidden="1" x14ac:dyDescent="0.15">
      <c r="A1571" s="1">
        <v>41450</v>
      </c>
      <c r="B1571" s="16">
        <v>7.7759999999999998</v>
      </c>
      <c r="C1571" s="3">
        <f t="shared" si="74"/>
        <v>-5.2831540301638835E-3</v>
      </c>
      <c r="D1571" s="3">
        <f>IFERROR(1-B1571/MAX(B$2:B1571),0)</f>
        <v>0.1453442363492482</v>
      </c>
      <c r="E1571" s="3">
        <f ca="1">IFERROR(B1571/AVERAGE(OFFSET(B1571,0,0,-计算结果!B$17,1))-1,B1571/AVERAGE(OFFSET(B1571,0,0,-ROW(),1))-1)</f>
        <v>9.8939061517598015E-2</v>
      </c>
      <c r="F1571" s="4" t="str">
        <f ca="1">IF(MONTH(A1571)&lt;&gt;MONTH(A1572),IF(OR(AND(E1571&lt;计算结果!B$18,E1571&gt;计算结果!B$19),E1571&lt;计算结果!B$20),"买","卖"),F1570)</f>
        <v>买</v>
      </c>
      <c r="G1571" s="4" t="str">
        <f t="shared" ca="1" si="75"/>
        <v/>
      </c>
      <c r="H1571" s="3">
        <f ca="1">IF(F1570="买",B1571/B1570-1,计算结果!B$21*(计算结果!B$22*(B1571/B1570-1)+(1-计算结果!B$22)*(K1571/K1570-1-IF(G1571=1,计算结果!B$16,0))))-IF(AND(计算结果!B$21=0,G1571=1),计算结果!B$16,0)</f>
        <v>-5.2831540301638835E-3</v>
      </c>
      <c r="I1571" s="2">
        <f t="shared" ca="1" si="76"/>
        <v>9.098907714908254</v>
      </c>
      <c r="J1571" s="3">
        <f ca="1">1-I1571/MAX(I$2:I1571)</f>
        <v>0.14741998998219907</v>
      </c>
      <c r="K1571" s="21">
        <v>165.59</v>
      </c>
      <c r="L1571" s="37">
        <v>6.7759999999999998</v>
      </c>
    </row>
    <row r="1572" spans="1:12" hidden="1" x14ac:dyDescent="0.15">
      <c r="A1572" s="1">
        <v>41451</v>
      </c>
      <c r="B1572" s="16">
        <v>7.9466000000000001</v>
      </c>
      <c r="C1572" s="3">
        <f t="shared" si="74"/>
        <v>2.19393004115227E-2</v>
      </c>
      <c r="D1572" s="3">
        <f>IFERROR(1-B1572/MAX(B$2:B1572),0)</f>
        <v>0.12659368680207506</v>
      </c>
      <c r="E1572" s="3">
        <f ca="1">IFERROR(B1572/AVERAGE(OFFSET(B1572,0,0,-计算结果!B$17,1))-1,B1572/AVERAGE(OFFSET(B1572,0,0,-ROW(),1))-1)</f>
        <v>0.12256050581778499</v>
      </c>
      <c r="F1572" s="4" t="str">
        <f ca="1">IF(MONTH(A1572)&lt;&gt;MONTH(A1573),IF(OR(AND(E1572&lt;计算结果!B$18,E1572&gt;计算结果!B$19),E1572&lt;计算结果!B$20),"买","卖"),F1571)</f>
        <v>买</v>
      </c>
      <c r="G1572" s="4" t="str">
        <f t="shared" ca="1" si="75"/>
        <v/>
      </c>
      <c r="H1572" s="3">
        <f ca="1">IF(F1571="买",B1572/B1571-1,计算结果!B$21*(计算结果!B$22*(B1572/B1571-1)+(1-计算结果!B$22)*(K1572/K1571-1-IF(G1572=1,计算结果!B$16,0))))-IF(AND(计算结果!B$21=0,G1572=1),计算结果!B$16,0)</f>
        <v>2.19393004115227E-2</v>
      </c>
      <c r="I1572" s="2">
        <f t="shared" ca="1" si="76"/>
        <v>9.298531384682347</v>
      </c>
      <c r="J1572" s="3">
        <f ca="1">1-I1572/MAX(I$2:I1572)</f>
        <v>0.12871498101755963</v>
      </c>
      <c r="K1572" s="21">
        <v>165.72</v>
      </c>
      <c r="L1572" s="37">
        <v>6.9466000000000001</v>
      </c>
    </row>
    <row r="1573" spans="1:12" hidden="1" x14ac:dyDescent="0.15">
      <c r="A1573" s="1">
        <v>41452</v>
      </c>
      <c r="B1573" s="16">
        <v>7.9314</v>
      </c>
      <c r="C1573" s="3">
        <f t="shared" si="74"/>
        <v>-1.9127677245615038E-3</v>
      </c>
      <c r="D1573" s="3">
        <f>IFERROR(1-B1573/MAX(B$2:B1573),0)</f>
        <v>0.12826431020838824</v>
      </c>
      <c r="E1573" s="3">
        <f ca="1">IFERROR(B1573/AVERAGE(OFFSET(B1573,0,0,-计算结果!B$17,1))-1,B1573/AVERAGE(OFFSET(B1573,0,0,-ROW(),1))-1)</f>
        <v>0.11994372767541917</v>
      </c>
      <c r="F1573" s="4" t="str">
        <f ca="1">IF(MONTH(A1573)&lt;&gt;MONTH(A1574),IF(OR(AND(E1573&lt;计算结果!B$18,E1573&gt;计算结果!B$19),E1573&lt;计算结果!B$20),"买","卖"),F1572)</f>
        <v>买</v>
      </c>
      <c r="G1573" s="4" t="str">
        <f t="shared" ca="1" si="75"/>
        <v/>
      </c>
      <c r="H1573" s="3">
        <f ca="1">IF(F1572="买",B1573/B1572-1,计算结果!B$21*(计算结果!B$22*(B1573/B1572-1)+(1-计算结果!B$22)*(K1573/K1572-1-IF(G1573=1,计算结果!B$16,0))))-IF(AND(计算结果!B$21=0,G1573=1),计算结果!B$16,0)</f>
        <v>-1.9127677245615038E-3</v>
      </c>
      <c r="I1573" s="2">
        <f t="shared" ca="1" si="76"/>
        <v>9.2807454539639043</v>
      </c>
      <c r="J1573" s="3">
        <f ca="1">1-I1573/MAX(I$2:I1573)</f>
        <v>0.1303815468807632</v>
      </c>
      <c r="K1573" s="21">
        <v>165.81</v>
      </c>
      <c r="L1573" s="37">
        <v>6.9314</v>
      </c>
    </row>
    <row r="1574" spans="1:12" hidden="1" x14ac:dyDescent="0.15">
      <c r="A1574" s="1">
        <v>41453</v>
      </c>
      <c r="B1574" s="16">
        <v>7.9322999999999997</v>
      </c>
      <c r="C1574" s="3">
        <f t="shared" si="74"/>
        <v>1.1347303124287222E-4</v>
      </c>
      <c r="D1574" s="3">
        <f>IFERROR(1-B1574/MAX(B$2:B1574),0)</f>
        <v>0.12816539171722507</v>
      </c>
      <c r="E1574" s="3">
        <f ca="1">IFERROR(B1574/AVERAGE(OFFSET(B1574,0,0,-计算结果!B$17,1))-1,B1574/AVERAGE(OFFSET(B1574,0,0,-ROW(),1))-1)</f>
        <v>0.11957810139879199</v>
      </c>
      <c r="F1574" s="4" t="str">
        <f ca="1">IF(MONTH(A1574)&lt;&gt;MONTH(A1575),IF(OR(AND(E1574&lt;计算结果!B$18,E1574&gt;计算结果!B$19),E1574&lt;计算结果!B$20),"买","卖"),F1573)</f>
        <v>买</v>
      </c>
      <c r="G1574" s="4" t="str">
        <f t="shared" ca="1" si="75"/>
        <v/>
      </c>
      <c r="H1574" s="3">
        <f ca="1">IF(F1573="买",B1574/B1573-1,计算结果!B$21*(计算结果!B$22*(B1574/B1573-1)+(1-计算结果!B$22)*(K1574/K1573-1-IF(G1574=1,计算结果!B$16,0))))-IF(AND(计算结果!B$21=0,G1574=1),计算结果!B$16,0)</f>
        <v>1.1347303124287222E-4</v>
      </c>
      <c r="I1574" s="2">
        <f t="shared" ca="1" si="76"/>
        <v>9.2817985682827597</v>
      </c>
      <c r="J1574" s="3">
        <f ca="1">1-I1574/MAX(I$2:I1574)</f>
        <v>0.13028286863886296</v>
      </c>
      <c r="K1574" s="21">
        <v>165.89</v>
      </c>
      <c r="L1574" s="37">
        <v>6.9322999999999997</v>
      </c>
    </row>
    <row r="1575" spans="1:12" hidden="1" x14ac:dyDescent="0.15">
      <c r="A1575" s="1">
        <v>41456</v>
      </c>
      <c r="B1575" s="16">
        <v>8.087299999999999</v>
      </c>
      <c r="C1575" s="3">
        <f t="shared" si="74"/>
        <v>1.9540360299030501E-2</v>
      </c>
      <c r="D1575" s="3">
        <f>IFERROR(1-B1575/MAX(B$2:B1575),0)</f>
        <v>0.11112942935021553</v>
      </c>
      <c r="E1575" s="3">
        <f ca="1">IFERROR(B1575/AVERAGE(OFFSET(B1575,0,0,-计算结果!B$17,1))-1,B1575/AVERAGE(OFFSET(B1575,0,0,-ROW(),1))-1)</f>
        <v>0.14095173442537834</v>
      </c>
      <c r="F1575" s="4" t="str">
        <f ca="1">IF(MONTH(A1575)&lt;&gt;MONTH(A1576),IF(OR(AND(E1575&lt;计算结果!B$18,E1575&gt;计算结果!B$19),E1575&lt;计算结果!B$20),"买","卖"),F1574)</f>
        <v>买</v>
      </c>
      <c r="G1575" s="4" t="str">
        <f t="shared" ca="1" si="75"/>
        <v/>
      </c>
      <c r="H1575" s="3">
        <f ca="1">IF(F1574="买",B1575/B1574-1,计算结果!B$21*(计算结果!B$22*(B1575/B1574-1)+(1-计算结果!B$22)*(K1575/K1574-1-IF(G1575=1,计算结果!B$16,0))))-IF(AND(计算结果!B$21=0,G1575=1),计算结果!B$16,0)</f>
        <v>1.9540360299030501E-2</v>
      </c>
      <c r="I1575" s="2">
        <f t="shared" ca="1" si="76"/>
        <v>9.4631682565300306</v>
      </c>
      <c r="J1575" s="3">
        <f ca="1">1-I1575/MAX(I$2:I1575)</f>
        <v>0.11328828253382706</v>
      </c>
      <c r="K1575" s="21">
        <v>165.96</v>
      </c>
      <c r="L1575" s="37">
        <v>7.0872999999999999</v>
      </c>
    </row>
    <row r="1576" spans="1:12" hidden="1" x14ac:dyDescent="0.15">
      <c r="A1576" s="1">
        <v>41457</v>
      </c>
      <c r="B1576" s="16">
        <v>8.2355999999999998</v>
      </c>
      <c r="C1576" s="3">
        <f t="shared" si="74"/>
        <v>1.833739319674077E-2</v>
      </c>
      <c r="D1576" s="3">
        <f>IFERROR(1-B1576/MAX(B$2:B1576),0)</f>
        <v>9.4829860195199123E-2</v>
      </c>
      <c r="E1576" s="3">
        <f ca="1">IFERROR(B1576/AVERAGE(OFFSET(B1576,0,0,-计算结果!B$17,1))-1,B1576/AVERAGE(OFFSET(B1576,0,0,-ROW(),1))-1)</f>
        <v>0.16125466214909867</v>
      </c>
      <c r="F1576" s="4" t="str">
        <f ca="1">IF(MONTH(A1576)&lt;&gt;MONTH(A1577),IF(OR(AND(E1576&lt;计算结果!B$18,E1576&gt;计算结果!B$19),E1576&lt;计算结果!B$20),"买","卖"),F1575)</f>
        <v>买</v>
      </c>
      <c r="G1576" s="4" t="str">
        <f t="shared" ca="1" si="75"/>
        <v/>
      </c>
      <c r="H1576" s="3">
        <f ca="1">IF(F1575="买",B1576/B1575-1,计算结果!B$21*(计算结果!B$22*(B1576/B1575-1)+(1-计算结果!B$22)*(K1576/K1575-1-IF(G1576=1,计算结果!B$16,0))))-IF(AND(计算结果!B$21=0,G1576=1),计算结果!B$16,0)</f>
        <v>1.833739319674077E-2</v>
      </c>
      <c r="I1576" s="2">
        <f t="shared" ca="1" si="76"/>
        <v>9.6366980937369373</v>
      </c>
      <c r="J1576" s="3">
        <f ca="1">1-I1576/MAX(I$2:I1576)</f>
        <v>9.7028301118492588E-2</v>
      </c>
      <c r="K1576" s="21">
        <v>166.06</v>
      </c>
      <c r="L1576" s="37">
        <v>7.2355999999999998</v>
      </c>
    </row>
    <row r="1577" spans="1:12" hidden="1" x14ac:dyDescent="0.15">
      <c r="A1577" s="1">
        <v>41458</v>
      </c>
      <c r="B1577" s="16">
        <v>8.3103999999999996</v>
      </c>
      <c r="C1577" s="3">
        <f t="shared" si="74"/>
        <v>9.0825197921220457E-3</v>
      </c>
      <c r="D1577" s="3">
        <f>IFERROR(1-B1577/MAX(B$2:B1577),0)</f>
        <v>8.6608634485184188E-2</v>
      </c>
      <c r="E1577" s="3">
        <f ca="1">IFERROR(B1577/AVERAGE(OFFSET(B1577,0,0,-计算结果!B$17,1))-1,B1577/AVERAGE(OFFSET(B1577,0,0,-ROW(),1))-1)</f>
        <v>0.17105548214376332</v>
      </c>
      <c r="F1577" s="4" t="str">
        <f ca="1">IF(MONTH(A1577)&lt;&gt;MONTH(A1578),IF(OR(AND(E1577&lt;计算结果!B$18,E1577&gt;计算结果!B$19),E1577&lt;计算结果!B$20),"买","卖"),F1576)</f>
        <v>买</v>
      </c>
      <c r="G1577" s="4" t="str">
        <f t="shared" ca="1" si="75"/>
        <v/>
      </c>
      <c r="H1577" s="3">
        <f ca="1">IF(F1576="买",B1577/B1576-1,计算结果!B$21*(计算结果!B$22*(B1577/B1576-1)+(1-计算结果!B$22)*(K1577/K1576-1-IF(G1577=1,计算结果!B$16,0))))-IF(AND(计算结果!B$21=0,G1577=1),计算结果!B$16,0)</f>
        <v>9.0825197921220457E-3</v>
      </c>
      <c r="I1577" s="2">
        <f t="shared" ca="1" si="76"/>
        <v>9.7242235949040072</v>
      </c>
      <c r="J1577" s="3">
        <f ca="1">1-I1577/MAX(I$2:I1577)</f>
        <v>8.8827042791675304E-2</v>
      </c>
      <c r="K1577" s="21">
        <v>166.11</v>
      </c>
      <c r="L1577" s="37">
        <v>7.3103999999999996</v>
      </c>
    </row>
    <row r="1578" spans="1:12" hidden="1" x14ac:dyDescent="0.15">
      <c r="A1578" s="1">
        <v>41459</v>
      </c>
      <c r="B1578" s="16">
        <v>8.3498000000000001</v>
      </c>
      <c r="C1578" s="3">
        <f t="shared" si="74"/>
        <v>4.7410473623412663E-3</v>
      </c>
      <c r="D1578" s="3">
        <f>IFERROR(1-B1578/MAX(B$2:B1578),0)</f>
        <v>8.2278202760925012E-2</v>
      </c>
      <c r="E1578" s="3">
        <f ca="1">IFERROR(B1578/AVERAGE(OFFSET(B1578,0,0,-计算结果!B$17,1))-1,B1578/AVERAGE(OFFSET(B1578,0,0,-ROW(),1))-1)</f>
        <v>0.17591020994607542</v>
      </c>
      <c r="F1578" s="4" t="str">
        <f ca="1">IF(MONTH(A1578)&lt;&gt;MONTH(A1579),IF(OR(AND(E1578&lt;计算结果!B$18,E1578&gt;计算结果!B$19),E1578&lt;计算结果!B$20),"买","卖"),F1577)</f>
        <v>买</v>
      </c>
      <c r="G1578" s="4" t="str">
        <f t="shared" ca="1" si="75"/>
        <v/>
      </c>
      <c r="H1578" s="3">
        <f ca="1">IF(F1577="买",B1578/B1577-1,计算结果!B$21*(计算结果!B$22*(B1578/B1577-1)+(1-计算结果!B$22)*(K1578/K1577-1-IF(G1578=1,计算结果!B$16,0))))-IF(AND(计算结果!B$21=0,G1578=1),计算结果!B$16,0)</f>
        <v>4.7410473623412663E-3</v>
      </c>
      <c r="I1578" s="2">
        <f t="shared" ca="1" si="76"/>
        <v>9.7703265995294437</v>
      </c>
      <c r="J1578" s="3">
        <f ca="1">1-I1578/MAX(I$2:I1578)</f>
        <v>8.4507128646266083E-2</v>
      </c>
      <c r="K1578" s="21">
        <v>166.14</v>
      </c>
      <c r="L1578" s="37">
        <v>7.3498000000000001</v>
      </c>
    </row>
    <row r="1579" spans="1:12" hidden="1" x14ac:dyDescent="0.15">
      <c r="A1579" s="1">
        <v>41460</v>
      </c>
      <c r="B1579" s="16">
        <v>8.2281000000000013</v>
      </c>
      <c r="C1579" s="3">
        <f t="shared" si="74"/>
        <v>-1.4575199405973627E-2</v>
      </c>
      <c r="D1579" s="3">
        <f>IFERROR(1-B1579/MAX(B$2:B1579),0)</f>
        <v>9.5654180954892976E-2</v>
      </c>
      <c r="E1579" s="3">
        <f ca="1">IFERROR(B1579/AVERAGE(OFFSET(B1579,0,0,-计算结果!B$17,1))-1,B1579/AVERAGE(OFFSET(B1579,0,0,-ROW(),1))-1)</f>
        <v>0.15811482450386349</v>
      </c>
      <c r="F1579" s="4" t="str">
        <f ca="1">IF(MONTH(A1579)&lt;&gt;MONTH(A1580),IF(OR(AND(E1579&lt;计算结果!B$18,E1579&gt;计算结果!B$19),E1579&lt;计算结果!B$20),"买","卖"),F1578)</f>
        <v>买</v>
      </c>
      <c r="G1579" s="4" t="str">
        <f t="shared" ca="1" si="75"/>
        <v/>
      </c>
      <c r="H1579" s="3">
        <f ca="1">IF(F1578="买",B1579/B1578-1,计算结果!B$21*(计算结果!B$22*(B1579/B1578-1)+(1-计算结果!B$22)*(K1579/K1578-1-IF(G1579=1,计算结果!B$16,0))))-IF(AND(计算结果!B$21=0,G1579=1),计算结果!B$16,0)</f>
        <v>-1.4575199405973627E-2</v>
      </c>
      <c r="I1579" s="2">
        <f t="shared" ca="1" si="76"/>
        <v>9.6279221410798144</v>
      </c>
      <c r="J1579" s="3">
        <f ca="1">1-I1579/MAX(I$2:I1579)</f>
        <v>9.7850619800994076E-2</v>
      </c>
      <c r="K1579" s="21">
        <v>166.19</v>
      </c>
      <c r="L1579" s="37">
        <v>7.2281000000000004</v>
      </c>
    </row>
    <row r="1580" spans="1:12" hidden="1" x14ac:dyDescent="0.15">
      <c r="A1580" s="1">
        <v>41463</v>
      </c>
      <c r="B1580" s="16">
        <v>8.057500000000001</v>
      </c>
      <c r="C1580" s="3">
        <f t="shared" si="74"/>
        <v>-2.0733826764380625E-2</v>
      </c>
      <c r="D1580" s="3">
        <f>IFERROR(1-B1580/MAX(B$2:B1580),0)</f>
        <v>0.11440473050206612</v>
      </c>
      <c r="E1580" s="3">
        <f ca="1">IFERROR(B1580/AVERAGE(OFFSET(B1580,0,0,-计算结果!B$17,1))-1,B1580/AVERAGE(OFFSET(B1580,0,0,-ROW(),1))-1)</f>
        <v>0.13351513828413131</v>
      </c>
      <c r="F1580" s="4" t="str">
        <f ca="1">IF(MONTH(A1580)&lt;&gt;MONTH(A1581),IF(OR(AND(E1580&lt;计算结果!B$18,E1580&gt;计算结果!B$19),E1580&lt;计算结果!B$20),"买","卖"),F1579)</f>
        <v>买</v>
      </c>
      <c r="G1580" s="4" t="str">
        <f t="shared" ca="1" si="75"/>
        <v/>
      </c>
      <c r="H1580" s="3">
        <f ca="1">IF(F1579="买",B1580/B1579-1,计算结果!B$21*(计算结果!B$22*(B1580/B1579-1)+(1-计算结果!B$22)*(K1580/K1579-1-IF(G1580=1,计算结果!B$16,0))))-IF(AND(计算结果!B$21=0,G1580=1),计算结果!B$16,0)</f>
        <v>-2.0733826764380625E-2</v>
      </c>
      <c r="I1580" s="2">
        <f t="shared" ca="1" si="76"/>
        <v>9.4282984713057214</v>
      </c>
      <c r="J1580" s="3">
        <f ca="1">1-I1580/MAX(I$2:I1580)</f>
        <v>0.11655562876563352</v>
      </c>
      <c r="K1580" s="21">
        <v>166.26</v>
      </c>
      <c r="L1580" s="37">
        <v>7.0575000000000001</v>
      </c>
    </row>
    <row r="1581" spans="1:12" hidden="1" x14ac:dyDescent="0.15">
      <c r="A1581" s="1">
        <v>41464</v>
      </c>
      <c r="B1581" s="16">
        <v>8.2721</v>
      </c>
      <c r="C1581" s="3">
        <f t="shared" si="74"/>
        <v>2.6633571206949869E-2</v>
      </c>
      <c r="D1581" s="3">
        <f>IFERROR(1-B1581/MAX(B$2:B1581),0)</f>
        <v>9.0818165831354936E-2</v>
      </c>
      <c r="E1581" s="3">
        <f ca="1">IFERROR(B1581/AVERAGE(OFFSET(B1581,0,0,-计算结果!B$17,1))-1,B1581/AVERAGE(OFFSET(B1581,0,0,-ROW(),1))-1)</f>
        <v>0.16288255222934911</v>
      </c>
      <c r="F1581" s="4" t="str">
        <f ca="1">IF(MONTH(A1581)&lt;&gt;MONTH(A1582),IF(OR(AND(E1581&lt;计算结果!B$18,E1581&gt;计算结果!B$19),E1581&lt;计算结果!B$20),"买","卖"),F1580)</f>
        <v>买</v>
      </c>
      <c r="G1581" s="4" t="str">
        <f t="shared" ca="1" si="75"/>
        <v/>
      </c>
      <c r="H1581" s="3">
        <f ca="1">IF(F1580="买",B1581/B1580-1,计算结果!B$21*(计算结果!B$22*(B1581/B1580-1)+(1-计算结果!B$22)*(K1581/K1580-1-IF(G1581=1,计算结果!B$16,0))))-IF(AND(计算结果!B$21=0,G1581=1),计算结果!B$16,0)</f>
        <v>2.6633571206949869E-2</v>
      </c>
      <c r="I1581" s="2">
        <f t="shared" ca="1" si="76"/>
        <v>9.6794077300016195</v>
      </c>
      <c r="J1581" s="3">
        <f ca="1">1-I1581/MAX(I$2:I1581)</f>
        <v>9.3026350196983909E-2</v>
      </c>
      <c r="K1581" s="21">
        <v>166.22</v>
      </c>
      <c r="L1581" s="37">
        <v>7.2721</v>
      </c>
    </row>
    <row r="1582" spans="1:12" hidden="1" x14ac:dyDescent="0.15">
      <c r="A1582" s="1">
        <v>41465</v>
      </c>
      <c r="B1582" s="16">
        <v>8.4195999999999991</v>
      </c>
      <c r="C1582" s="3">
        <f t="shared" si="74"/>
        <v>1.7831022352244208E-2</v>
      </c>
      <c r="D1582" s="3">
        <f>IFERROR(1-B1582/MAX(B$2:B1582),0)</f>
        <v>7.4606524224039461E-2</v>
      </c>
      <c r="E1582" s="3">
        <f ca="1">IFERROR(B1582/AVERAGE(OFFSET(B1582,0,0,-计算结果!B$17,1))-1,B1582/AVERAGE(OFFSET(B1582,0,0,-ROW(),1))-1)</f>
        <v>0.18270182844171434</v>
      </c>
      <c r="F1582" s="4" t="str">
        <f ca="1">IF(MONTH(A1582)&lt;&gt;MONTH(A1583),IF(OR(AND(E1582&lt;计算结果!B$18,E1582&gt;计算结果!B$19),E1582&lt;计算结果!B$20),"买","卖"),F1581)</f>
        <v>买</v>
      </c>
      <c r="G1582" s="4" t="str">
        <f t="shared" ca="1" si="75"/>
        <v/>
      </c>
      <c r="H1582" s="3">
        <f ca="1">IF(F1581="买",B1582/B1581-1,计算结果!B$21*(计算结果!B$22*(B1582/B1581-1)+(1-计算结果!B$22)*(K1582/K1581-1-IF(G1582=1,计算结果!B$16,0))))-IF(AND(计算结果!B$21=0,G1582=1),计算结果!B$16,0)</f>
        <v>1.7831022352244208E-2</v>
      </c>
      <c r="I1582" s="2">
        <f t="shared" ca="1" si="76"/>
        <v>9.8520014655917638</v>
      </c>
      <c r="J1582" s="3">
        <f ca="1">1-I1582/MAX(I$2:I1582)</f>
        <v>7.6854082774449828E-2</v>
      </c>
      <c r="K1582" s="21">
        <v>166.2</v>
      </c>
      <c r="L1582" s="37">
        <v>7.4196</v>
      </c>
    </row>
    <row r="1583" spans="1:12" hidden="1" x14ac:dyDescent="0.15">
      <c r="A1583" s="1">
        <v>41466</v>
      </c>
      <c r="B1583" s="16">
        <v>8.5589000000000013</v>
      </c>
      <c r="C1583" s="3">
        <f t="shared" si="74"/>
        <v>1.6544728965746769E-2</v>
      </c>
      <c r="D1583" s="3">
        <f>IFERROR(1-B1583/MAX(B$2:B1583),0)</f>
        <v>5.9296139980655749E-2</v>
      </c>
      <c r="E1583" s="3">
        <f ca="1">IFERROR(B1583/AVERAGE(OFFSET(B1583,0,0,-计算结果!B$17,1))-1,B1583/AVERAGE(OFFSET(B1583,0,0,-ROW(),1))-1)</f>
        <v>0.20132206077541182</v>
      </c>
      <c r="F1583" s="4" t="str">
        <f ca="1">IF(MONTH(A1583)&lt;&gt;MONTH(A1584),IF(OR(AND(E1583&lt;计算结果!B$18,E1583&gt;计算结果!B$19),E1583&lt;计算结果!B$20),"买","卖"),F1582)</f>
        <v>买</v>
      </c>
      <c r="G1583" s="4" t="str">
        <f t="shared" ca="1" si="75"/>
        <v/>
      </c>
      <c r="H1583" s="3">
        <f ca="1">IF(F1582="买",B1583/B1582-1,计算结果!B$21*(计算结果!B$22*(B1583/B1582-1)+(1-计算结果!B$22)*(K1583/K1582-1-IF(G1583=1,计算结果!B$16,0))))-IF(AND(计算结果!B$21=0,G1583=1),计算结果!B$16,0)</f>
        <v>1.6544728965746769E-2</v>
      </c>
      <c r="I1583" s="2">
        <f t="shared" ca="1" si="76"/>
        <v>10.015000159610119</v>
      </c>
      <c r="J1583" s="3">
        <f ca="1">1-I1583/MAX(I$2:I1583)</f>
        <v>6.1580883778117435E-2</v>
      </c>
      <c r="K1583" s="21">
        <v>166.21</v>
      </c>
      <c r="L1583" s="37">
        <v>7.5589000000000004</v>
      </c>
    </row>
    <row r="1584" spans="1:12" hidden="1" x14ac:dyDescent="0.15">
      <c r="A1584" s="1">
        <v>41467</v>
      </c>
      <c r="B1584" s="16">
        <v>8.5759000000000007</v>
      </c>
      <c r="C1584" s="3">
        <f t="shared" si="74"/>
        <v>1.9862365490892486E-3</v>
      </c>
      <c r="D1584" s="3">
        <f>IFERROR(1-B1584/MAX(B$2:B1584),0)</f>
        <v>5.7427679592016112E-2</v>
      </c>
      <c r="E1584" s="3">
        <f ca="1">IFERROR(B1584/AVERAGE(OFFSET(B1584,0,0,-计算结果!B$17,1))-1,B1584/AVERAGE(OFFSET(B1584,0,0,-ROW(),1))-1)</f>
        <v>0.20274504075892175</v>
      </c>
      <c r="F1584" s="4" t="str">
        <f ca="1">IF(MONTH(A1584)&lt;&gt;MONTH(A1585),IF(OR(AND(E1584&lt;计算结果!B$18,E1584&gt;计算结果!B$19),E1584&lt;计算结果!B$20),"买","卖"),F1583)</f>
        <v>买</v>
      </c>
      <c r="G1584" s="4" t="str">
        <f t="shared" ca="1" si="75"/>
        <v/>
      </c>
      <c r="H1584" s="3">
        <f ca="1">IF(F1583="买",B1584/B1583-1,计算结果!B$21*(计算结果!B$22*(B1584/B1583-1)+(1-计算结果!B$22)*(K1584/K1583-1-IF(G1584=1,计算结果!B$16,0))))-IF(AND(计算结果!B$21=0,G1584=1),计算结果!B$16,0)</f>
        <v>1.9862365490892486E-3</v>
      </c>
      <c r="I1584" s="2">
        <f t="shared" ca="1" si="76"/>
        <v>10.034892318966271</v>
      </c>
      <c r="J1584" s="3">
        <f ca="1">1-I1584/MAX(I$2:I1584)</f>
        <v>5.9716961431113491E-2</v>
      </c>
      <c r="K1584" s="21">
        <v>166.19</v>
      </c>
      <c r="L1584" s="37">
        <v>7.5758999999999999</v>
      </c>
    </row>
    <row r="1585" spans="1:12" hidden="1" x14ac:dyDescent="0.15">
      <c r="A1585" s="1">
        <v>41470</v>
      </c>
      <c r="B1585" s="16">
        <v>8.7007000000000012</v>
      </c>
      <c r="C1585" s="3">
        <f t="shared" si="74"/>
        <v>1.4552408493569313E-2</v>
      </c>
      <c r="D1585" s="3">
        <f>IFERROR(1-B1585/MAX(B$2:B1585),0)</f>
        <v>4.3710982150707678E-2</v>
      </c>
      <c r="E1585" s="3">
        <f ca="1">IFERROR(B1585/AVERAGE(OFFSET(B1585,0,0,-计算结果!B$17,1))-1,B1585/AVERAGE(OFFSET(B1585,0,0,-ROW(),1))-1)</f>
        <v>0.21926875088622144</v>
      </c>
      <c r="F1585" s="4" t="str">
        <f ca="1">IF(MONTH(A1585)&lt;&gt;MONTH(A1586),IF(OR(AND(E1585&lt;计算结果!B$18,E1585&gt;计算结果!B$19),E1585&lt;计算结果!B$20),"买","卖"),F1584)</f>
        <v>买</v>
      </c>
      <c r="G1585" s="4" t="str">
        <f t="shared" ca="1" si="75"/>
        <v/>
      </c>
      <c r="H1585" s="3">
        <f ca="1">IF(F1584="买",B1585/B1584-1,计算结果!B$21*(计算结果!B$22*(B1585/B1584-1)+(1-计算结果!B$22)*(K1585/K1584-1-IF(G1585=1,计算结果!B$16,0))))-IF(AND(计算结果!B$21=0,G1585=1),计算结果!B$16,0)</f>
        <v>1.4552408493569313E-2</v>
      </c>
      <c r="I1585" s="2">
        <f t="shared" ca="1" si="76"/>
        <v>10.18092417118085</v>
      </c>
      <c r="J1585" s="3">
        <f ca="1">1-I1585/MAX(I$2:I1585)</f>
        <v>4.6033578554284471E-2</v>
      </c>
      <c r="K1585" s="21">
        <v>166.24</v>
      </c>
      <c r="L1585" s="37">
        <v>7.7007000000000003</v>
      </c>
    </row>
    <row r="1586" spans="1:12" hidden="1" x14ac:dyDescent="0.15">
      <c r="A1586" s="1">
        <v>41471</v>
      </c>
      <c r="B1586" s="16">
        <v>8.8247</v>
      </c>
      <c r="C1586" s="3">
        <f t="shared" si="74"/>
        <v>1.4251726872550385E-2</v>
      </c>
      <c r="D1586" s="3">
        <f>IFERROR(1-B1586/MAX(B$2:B1586),0)</f>
        <v>3.0082212257100172E-2</v>
      </c>
      <c r="E1586" s="3">
        <f ca="1">IFERROR(B1586/AVERAGE(OFFSET(B1586,0,0,-计算结果!B$17,1))-1,B1586/AVERAGE(OFFSET(B1586,0,0,-ROW(),1))-1)</f>
        <v>0.23553579299437355</v>
      </c>
      <c r="F1586" s="4" t="str">
        <f ca="1">IF(MONTH(A1586)&lt;&gt;MONTH(A1587),IF(OR(AND(E1586&lt;计算结果!B$18,E1586&gt;计算结果!B$19),E1586&lt;计算结果!B$20),"买","卖"),F1585)</f>
        <v>买</v>
      </c>
      <c r="G1586" s="4" t="str">
        <f t="shared" ca="1" si="75"/>
        <v/>
      </c>
      <c r="H1586" s="3">
        <f ca="1">IF(F1585="买",B1586/B1585-1,计算结果!B$21*(计算结果!B$22*(B1586/B1585-1)+(1-计算结果!B$22)*(K1586/K1585-1-IF(G1586=1,计算结果!B$16,0))))-IF(AND(计算结果!B$21=0,G1586=1),计算结果!B$16,0)</f>
        <v>1.4251726872550385E-2</v>
      </c>
      <c r="I1586" s="2">
        <f t="shared" ca="1" si="76"/>
        <v>10.326019921778666</v>
      </c>
      <c r="J1586" s="3">
        <f ca="1">1-I1586/MAX(I$2:I1586)</f>
        <v>3.2437909670255727E-2</v>
      </c>
      <c r="K1586" s="21">
        <v>166.26</v>
      </c>
      <c r="L1586" s="37">
        <v>7.8247</v>
      </c>
    </row>
    <row r="1587" spans="1:12" hidden="1" x14ac:dyDescent="0.15">
      <c r="A1587" s="1">
        <v>41472</v>
      </c>
      <c r="B1587" s="16">
        <v>8.9754000000000005</v>
      </c>
      <c r="C1587" s="3">
        <f t="shared" si="74"/>
        <v>1.7077067775675081E-2</v>
      </c>
      <c r="D1587" s="3">
        <f>IFERROR(1-B1587/MAX(B$2:B1587),0)</f>
        <v>1.3518860458981763E-2</v>
      </c>
      <c r="E1587" s="3">
        <f ca="1">IFERROR(B1587/AVERAGE(OFFSET(B1587,0,0,-计算结果!B$17,1))-1,B1587/AVERAGE(OFFSET(B1587,0,0,-ROW(),1))-1)</f>
        <v>0.25522286963092711</v>
      </c>
      <c r="F1587" s="4" t="str">
        <f ca="1">IF(MONTH(A1587)&lt;&gt;MONTH(A1588),IF(OR(AND(E1587&lt;计算结果!B$18,E1587&gt;计算结果!B$19),E1587&lt;计算结果!B$20),"买","卖"),F1586)</f>
        <v>买</v>
      </c>
      <c r="G1587" s="4" t="str">
        <f t="shared" ca="1" si="75"/>
        <v/>
      </c>
      <c r="H1587" s="3">
        <f ca="1">IF(F1586="买",B1587/B1586-1,计算结果!B$21*(计算结果!B$22*(B1587/B1586-1)+(1-计算结果!B$22)*(K1587/K1586-1-IF(G1587=1,计算结果!B$16,0))))-IF(AND(计算结果!B$21=0,G1587=1),计算结果!B$16,0)</f>
        <v>1.7077067775675081E-2</v>
      </c>
      <c r="I1587" s="2">
        <f t="shared" ca="1" si="76"/>
        <v>10.502358063835851</v>
      </c>
      <c r="J1587" s="3">
        <f ca="1">1-I1587/MAX(I$2:I1587)</f>
        <v>1.5914786276520876E-2</v>
      </c>
      <c r="K1587" s="21">
        <v>166.23</v>
      </c>
      <c r="L1587" s="37">
        <v>7.9753999999999996</v>
      </c>
    </row>
    <row r="1588" spans="1:12" hidden="1" x14ac:dyDescent="0.15">
      <c r="A1588" s="1">
        <v>41473</v>
      </c>
      <c r="B1588" s="16">
        <v>9.1204000000000001</v>
      </c>
      <c r="C1588" s="3">
        <f t="shared" si="74"/>
        <v>1.615526884595675E-2</v>
      </c>
      <c r="D1588" s="3">
        <f>IFERROR(1-B1588/MAX(B$2:B1588),0)</f>
        <v>0</v>
      </c>
      <c r="E1588" s="3">
        <f ca="1">IFERROR(B1588/AVERAGE(OFFSET(B1588,0,0,-计算结果!B$17,1))-1,B1588/AVERAGE(OFFSET(B1588,0,0,-ROW(),1))-1)</f>
        <v>0.27397648285854026</v>
      </c>
      <c r="F1588" s="4" t="str">
        <f ca="1">IF(MONTH(A1588)&lt;&gt;MONTH(A1589),IF(OR(AND(E1588&lt;计算结果!B$18,E1588&gt;计算结果!B$19),E1588&lt;计算结果!B$20),"买","卖"),F1587)</f>
        <v>买</v>
      </c>
      <c r="G1588" s="4" t="str">
        <f t="shared" ca="1" si="75"/>
        <v/>
      </c>
      <c r="H1588" s="3">
        <f ca="1">IF(F1587="买",B1588/B1587-1,计算结果!B$21*(计算结果!B$22*(B1588/B1587-1)+(1-计算结果!B$22)*(K1588/K1587-1-IF(G1588=1,计算结果!B$16,0))))-IF(AND(计算结果!B$21=0,G1588=1),计算结果!B$16,0)</f>
        <v>1.615526884595675E-2</v>
      </c>
      <c r="I1588" s="2">
        <f t="shared" ca="1" si="76"/>
        <v>10.672026481873621</v>
      </c>
      <c r="J1588" s="3">
        <f ca="1">1-I1588/MAX(I$2:I1588)</f>
        <v>1.6625081487364746E-5</v>
      </c>
      <c r="K1588" s="21">
        <v>166.21</v>
      </c>
      <c r="L1588" s="37">
        <v>8.1204000000000001</v>
      </c>
    </row>
    <row r="1589" spans="1:12" hidden="1" x14ac:dyDescent="0.15">
      <c r="A1589" s="1">
        <v>41474</v>
      </c>
      <c r="B1589" s="16">
        <v>9.0265000000000004</v>
      </c>
      <c r="C1589" s="3">
        <f t="shared" si="74"/>
        <v>-1.0295601070128502E-2</v>
      </c>
      <c r="D1589" s="3">
        <f>IFERROR(1-B1589/MAX(B$2:B1589),0)</f>
        <v>1.0295601070128502E-2</v>
      </c>
      <c r="E1589" s="3">
        <f ca="1">IFERROR(B1589/AVERAGE(OFFSET(B1589,0,0,-计算结果!B$17,1))-1,B1589/AVERAGE(OFFSET(B1589,0,0,-ROW(),1))-1)</f>
        <v>0.25942408654282145</v>
      </c>
      <c r="F1589" s="4" t="str">
        <f ca="1">IF(MONTH(A1589)&lt;&gt;MONTH(A1590),IF(OR(AND(E1589&lt;计算结果!B$18,E1589&gt;计算结果!B$19),E1589&lt;计算结果!B$20),"买","卖"),F1588)</f>
        <v>买</v>
      </c>
      <c r="G1589" s="4" t="str">
        <f t="shared" ca="1" si="75"/>
        <v/>
      </c>
      <c r="H1589" s="3">
        <f ca="1">IF(F1588="买",B1589/B1588-1,计算结果!B$21*(计算结果!B$22*(B1589/B1588-1)+(1-计算结果!B$22)*(K1589/K1588-1-IF(G1589=1,计算结果!B$16,0))))-IF(AND(计算结果!B$21=0,G1589=1),计算结果!B$16,0)</f>
        <v>-1.0295601070128502E-2</v>
      </c>
      <c r="I1589" s="2">
        <f t="shared" ca="1" si="76"/>
        <v>10.562151554606404</v>
      </c>
      <c r="J1589" s="3">
        <f ca="1">1-I1589/MAX(I$2:I1589)</f>
        <v>1.031205498640908E-2</v>
      </c>
      <c r="K1589" s="21">
        <v>166.16</v>
      </c>
      <c r="L1589" s="37">
        <v>8.0265000000000004</v>
      </c>
    </row>
    <row r="1590" spans="1:12" hidden="1" x14ac:dyDescent="0.15">
      <c r="A1590" s="1">
        <v>41477</v>
      </c>
      <c r="B1590" s="16">
        <v>9.2560000000000002</v>
      </c>
      <c r="C1590" s="3">
        <f t="shared" si="74"/>
        <v>2.5425137096327433E-2</v>
      </c>
      <c r="D1590" s="3">
        <f>IFERROR(1-B1590/MAX(B$2:B1590),0)</f>
        <v>0</v>
      </c>
      <c r="E1590" s="3">
        <f ca="1">IFERROR(B1590/AVERAGE(OFFSET(B1590,0,0,-计算结果!B$17,1))-1,B1590/AVERAGE(OFFSET(B1590,0,0,-ROW(),1))-1)</f>
        <v>0.28980660952084425</v>
      </c>
      <c r="F1590" s="4" t="str">
        <f ca="1">IF(MONTH(A1590)&lt;&gt;MONTH(A1591),IF(OR(AND(E1590&lt;计算结果!B$18,E1590&gt;计算结果!B$19),E1590&lt;计算结果!B$20),"买","卖"),F1589)</f>
        <v>买</v>
      </c>
      <c r="G1590" s="4" t="str">
        <f t="shared" ca="1" si="75"/>
        <v/>
      </c>
      <c r="H1590" s="3">
        <f ca="1">IF(F1589="买",B1590/B1589-1,计算结果!B$21*(计算结果!B$22*(B1590/B1589-1)+(1-计算结果!B$22)*(K1590/K1589-1-IF(G1590=1,计算结果!B$16,0))))-IF(AND(计算结果!B$21=0,G1590=1),计算结果!B$16,0)</f>
        <v>2.5425137096327433E-2</v>
      </c>
      <c r="I1590" s="2">
        <f t="shared" ca="1" si="76"/>
        <v>10.83069570591446</v>
      </c>
      <c r="J1590" s="3">
        <f ca="1">1-I1590/MAX(I$2:I1590)</f>
        <v>0</v>
      </c>
      <c r="K1590" s="21">
        <v>166.19</v>
      </c>
      <c r="L1590" s="37">
        <v>8.2560000000000002</v>
      </c>
    </row>
    <row r="1591" spans="1:12" hidden="1" x14ac:dyDescent="0.15">
      <c r="A1591" s="1">
        <v>41478</v>
      </c>
      <c r="B1591" s="16">
        <v>9.3169000000000004</v>
      </c>
      <c r="C1591" s="3">
        <f t="shared" si="74"/>
        <v>6.5795159896284705E-3</v>
      </c>
      <c r="D1591" s="3">
        <f>IFERROR(1-B1591/MAX(B$2:B1591),0)</f>
        <v>0</v>
      </c>
      <c r="E1591" s="3">
        <f ca="1">IFERROR(B1591/AVERAGE(OFFSET(B1591,0,0,-计算结果!B$17,1))-1,B1591/AVERAGE(OFFSET(B1591,0,0,-ROW(),1))-1)</f>
        <v>0.29669004636575269</v>
      </c>
      <c r="F1591" s="4" t="str">
        <f ca="1">IF(MONTH(A1591)&lt;&gt;MONTH(A1592),IF(OR(AND(E1591&lt;计算结果!B$18,E1591&gt;计算结果!B$19),E1591&lt;计算结果!B$20),"买","卖"),F1590)</f>
        <v>买</v>
      </c>
      <c r="G1591" s="4" t="str">
        <f t="shared" ca="1" si="75"/>
        <v/>
      </c>
      <c r="H1591" s="3">
        <f ca="1">IF(F1590="买",B1591/B1590-1,计算结果!B$21*(计算结果!B$22*(B1591/B1590-1)+(1-计算结果!B$22)*(K1591/K1590-1-IF(G1591=1,计算结果!B$16,0))))-IF(AND(计算结果!B$21=0,G1591=1),计算结果!B$16,0)</f>
        <v>6.5795159896284705E-3</v>
      </c>
      <c r="I1591" s="2">
        <f t="shared" ca="1" si="76"/>
        <v>10.901956441490324</v>
      </c>
      <c r="J1591" s="3">
        <f ca="1">1-I1591/MAX(I$2:I1591)</f>
        <v>0</v>
      </c>
      <c r="K1591" s="21">
        <v>166.18</v>
      </c>
      <c r="L1591" s="37">
        <v>8.3169000000000004</v>
      </c>
    </row>
    <row r="1592" spans="1:12" hidden="1" x14ac:dyDescent="0.15">
      <c r="A1592" s="1">
        <v>41479</v>
      </c>
      <c r="B1592" s="16">
        <v>9.3575999999999997</v>
      </c>
      <c r="C1592" s="3">
        <f t="shared" si="74"/>
        <v>4.3684058002124715E-3</v>
      </c>
      <c r="D1592" s="3">
        <f>IFERROR(1-B1592/MAX(B$2:B1592),0)</f>
        <v>0</v>
      </c>
      <c r="E1592" s="3">
        <f ca="1">IFERROR(B1592/AVERAGE(OFFSET(B1592,0,0,-计算结果!B$17,1))-1,B1592/AVERAGE(OFFSET(B1592,0,0,-ROW(),1))-1)</f>
        <v>0.30081243885753839</v>
      </c>
      <c r="F1592" s="4" t="str">
        <f ca="1">IF(MONTH(A1592)&lt;&gt;MONTH(A1593),IF(OR(AND(E1592&lt;计算结果!B$18,E1592&gt;计算结果!B$19),E1592&lt;计算结果!B$20),"买","卖"),F1591)</f>
        <v>买</v>
      </c>
      <c r="G1592" s="4" t="str">
        <f t="shared" ca="1" si="75"/>
        <v/>
      </c>
      <c r="H1592" s="3">
        <f ca="1">IF(F1591="买",B1592/B1591-1,计算结果!B$21*(计算结果!B$22*(B1592/B1591-1)+(1-计算结果!B$22)*(K1592/K1591-1-IF(G1592=1,计算结果!B$16,0))))-IF(AND(计算结果!B$21=0,G1592=1),计算结果!B$16,0)</f>
        <v>4.3684058002124715E-3</v>
      </c>
      <c r="I1592" s="2">
        <f t="shared" ca="1" si="76"/>
        <v>10.949580611242993</v>
      </c>
      <c r="J1592" s="3">
        <f ca="1">1-I1592/MAX(I$2:I1592)</f>
        <v>0</v>
      </c>
      <c r="K1592" s="21">
        <v>166.17</v>
      </c>
      <c r="L1592" s="37">
        <v>8.3575999999999997</v>
      </c>
    </row>
    <row r="1593" spans="1:12" hidden="1" x14ac:dyDescent="0.15">
      <c r="A1593" s="1">
        <v>41480</v>
      </c>
      <c r="B1593" s="16">
        <v>9.0629000000000008</v>
      </c>
      <c r="C1593" s="3">
        <f t="shared" si="74"/>
        <v>-3.1493117893476863E-2</v>
      </c>
      <c r="D1593" s="3">
        <f>IFERROR(1-B1593/MAX(B$2:B1593),0)</f>
        <v>3.1493117893476863E-2</v>
      </c>
      <c r="E1593" s="3">
        <f ca="1">IFERROR(B1593/AVERAGE(OFFSET(B1593,0,0,-计算结果!B$17,1))-1,B1593/AVERAGE(OFFSET(B1593,0,0,-ROW(),1))-1)</f>
        <v>0.25849341091576505</v>
      </c>
      <c r="F1593" s="4" t="str">
        <f ca="1">IF(MONTH(A1593)&lt;&gt;MONTH(A1594),IF(OR(AND(E1593&lt;计算结果!B$18,E1593&gt;计算结果!B$19),E1593&lt;计算结果!B$20),"买","卖"),F1592)</f>
        <v>买</v>
      </c>
      <c r="G1593" s="4" t="str">
        <f t="shared" ca="1" si="75"/>
        <v/>
      </c>
      <c r="H1593" s="3">
        <f ca="1">IF(F1592="买",B1593/B1592-1,计算结果!B$21*(计算结果!B$22*(B1593/B1592-1)+(1-计算结果!B$22)*(K1593/K1592-1-IF(G1593=1,计算结果!B$16,0))))-IF(AND(计算结果!B$21=0,G1593=1),计算结果!B$16,0)</f>
        <v>-3.1493117893476863E-2</v>
      </c>
      <c r="I1593" s="2">
        <f t="shared" ca="1" si="76"/>
        <v>10.604744178168989</v>
      </c>
      <c r="J1593" s="3">
        <f ca="1">1-I1593/MAX(I$2:I1593)</f>
        <v>3.1493117893476863E-2</v>
      </c>
      <c r="K1593" s="21">
        <v>166.19</v>
      </c>
      <c r="L1593" s="37">
        <v>8.0629000000000008</v>
      </c>
    </row>
    <row r="1594" spans="1:12" hidden="1" x14ac:dyDescent="0.15">
      <c r="A1594" s="1">
        <v>41481</v>
      </c>
      <c r="B1594" s="16">
        <v>9.0663999999999998</v>
      </c>
      <c r="C1594" s="3">
        <f t="shared" si="74"/>
        <v>3.8618985093052949E-4</v>
      </c>
      <c r="D1594" s="3">
        <f>IFERROR(1-B1594/MAX(B$2:B1594),0)</f>
        <v>3.1119090365050894E-2</v>
      </c>
      <c r="E1594" s="3">
        <f ca="1">IFERROR(B1594/AVERAGE(OFFSET(B1594,0,0,-计算结果!B$17,1))-1,B1594/AVERAGE(OFFSET(B1594,0,0,-ROW(),1))-1)</f>
        <v>0.2577072155418545</v>
      </c>
      <c r="F1594" s="4" t="str">
        <f ca="1">IF(MONTH(A1594)&lt;&gt;MONTH(A1595),IF(OR(AND(E1594&lt;计算结果!B$18,E1594&gt;计算结果!B$19),E1594&lt;计算结果!B$20),"买","卖"),F1593)</f>
        <v>买</v>
      </c>
      <c r="G1594" s="4" t="str">
        <f t="shared" ca="1" si="75"/>
        <v/>
      </c>
      <c r="H1594" s="3">
        <f ca="1">IF(F1593="买",B1594/B1593-1,计算结果!B$21*(计算结果!B$22*(B1594/B1593-1)+(1-计算结果!B$22)*(K1594/K1593-1-IF(G1594=1,计算结果!B$16,0))))-IF(AND(计算结果!B$21=0,G1594=1),计算结果!B$16,0)</f>
        <v>3.8618985093052949E-4</v>
      </c>
      <c r="I1594" s="2">
        <f t="shared" ca="1" si="76"/>
        <v>10.608839622742313</v>
      </c>
      <c r="J1594" s="3">
        <f ca="1">1-I1594/MAX(I$2:I1594)</f>
        <v>3.1119090365051005E-2</v>
      </c>
      <c r="K1594" s="21">
        <v>166.23</v>
      </c>
      <c r="L1594" s="37">
        <v>8.0663999999999998</v>
      </c>
    </row>
    <row r="1595" spans="1:12" hidden="1" x14ac:dyDescent="0.15">
      <c r="A1595" s="1">
        <v>41484</v>
      </c>
      <c r="B1595" s="16">
        <v>8.9446000000000012</v>
      </c>
      <c r="C1595" s="3">
        <f t="shared" si="74"/>
        <v>-1.3434218653489705E-2</v>
      </c>
      <c r="D1595" s="3">
        <f>IFERROR(1-B1595/MAX(B$2:B1595),0)</f>
        <v>4.4135248354278733E-2</v>
      </c>
      <c r="E1595" s="3">
        <f ca="1">IFERROR(B1595/AVERAGE(OFFSET(B1595,0,0,-计算结果!B$17,1))-1,B1595/AVERAGE(OFFSET(B1595,0,0,-ROW(),1))-1)</f>
        <v>0.23961907655887726</v>
      </c>
      <c r="F1595" s="4" t="str">
        <f ca="1">IF(MONTH(A1595)&lt;&gt;MONTH(A1596),IF(OR(AND(E1595&lt;计算结果!B$18,E1595&gt;计算结果!B$19),E1595&lt;计算结果!B$20),"买","卖"),F1594)</f>
        <v>买</v>
      </c>
      <c r="G1595" s="4" t="str">
        <f t="shared" ca="1" si="75"/>
        <v/>
      </c>
      <c r="H1595" s="3">
        <f ca="1">IF(F1594="买",B1595/B1594-1,计算结果!B$21*(计算结果!B$22*(B1595/B1594-1)+(1-计算结果!B$22)*(K1595/K1594-1-IF(G1595=1,计算结果!B$16,0))))-IF(AND(计算结果!B$21=0,G1595=1),计算结果!B$16,0)</f>
        <v>-1.3434218653489705E-2</v>
      </c>
      <c r="I1595" s="2">
        <f t="shared" ca="1" si="76"/>
        <v>10.466318151590587</v>
      </c>
      <c r="J1595" s="3">
        <f ca="1">1-I1595/MAX(I$2:I1595)</f>
        <v>4.4135248354278955E-2</v>
      </c>
      <c r="K1595" s="21">
        <v>166.22</v>
      </c>
      <c r="L1595" s="37">
        <v>7.9446000000000003</v>
      </c>
    </row>
    <row r="1596" spans="1:12" hidden="1" x14ac:dyDescent="0.15">
      <c r="A1596" s="1">
        <v>41485</v>
      </c>
      <c r="B1596" s="16">
        <v>8.8874999999999993</v>
      </c>
      <c r="C1596" s="3">
        <f t="shared" si="74"/>
        <v>-6.3837399101135395E-3</v>
      </c>
      <c r="D1596" s="3">
        <f>IFERROR(1-B1596/MAX(B$2:B1596),0)</f>
        <v>5.0237240318030341E-2</v>
      </c>
      <c r="E1596" s="3">
        <f ca="1">IFERROR(B1596/AVERAGE(OFFSET(B1596,0,0,-计算结果!B$17,1))-1,B1596/AVERAGE(OFFSET(B1596,0,0,-ROW(),1))-1)</f>
        <v>0.23058184540430426</v>
      </c>
      <c r="F1596" s="4" t="str">
        <f ca="1">IF(MONTH(A1596)&lt;&gt;MONTH(A1597),IF(OR(AND(E1596&lt;计算结果!B$18,E1596&gt;计算结果!B$19),E1596&lt;计算结果!B$20),"买","卖"),F1595)</f>
        <v>买</v>
      </c>
      <c r="G1596" s="4" t="str">
        <f t="shared" ca="1" si="75"/>
        <v/>
      </c>
      <c r="H1596" s="3">
        <f ca="1">IF(F1595="买",B1596/B1595-1,计算结果!B$21*(计算结果!B$22*(B1596/B1595-1)+(1-计算结果!B$22)*(K1596/K1595-1-IF(G1596=1,计算结果!B$16,0))))-IF(AND(计算结果!B$21=0,G1596=1),计算结果!B$16,0)</f>
        <v>-6.3837399101135395E-3</v>
      </c>
      <c r="I1596" s="2">
        <f t="shared" ca="1" si="76"/>
        <v>10.399503898694332</v>
      </c>
      <c r="J1596" s="3">
        <f ca="1">1-I1596/MAX(I$2:I1596)</f>
        <v>5.0237240318030452E-2</v>
      </c>
      <c r="K1596" s="21">
        <v>166.18</v>
      </c>
      <c r="L1596" s="37">
        <v>7.8875000000000002</v>
      </c>
    </row>
    <row r="1597" spans="1:12" hidden="1" x14ac:dyDescent="0.15">
      <c r="A1597" s="1">
        <v>41486</v>
      </c>
      <c r="B1597" s="16">
        <v>9.0474999999999994</v>
      </c>
      <c r="C1597" s="3">
        <f t="shared" si="74"/>
        <v>1.8002812939521773E-2</v>
      </c>
      <c r="D1597" s="3">
        <f>IFERROR(1-B1597/MAX(B$2:B1597),0)</f>
        <v>3.3138839018551747E-2</v>
      </c>
      <c r="E1597" s="3">
        <f ca="1">IFERROR(B1597/AVERAGE(OFFSET(B1597,0,0,-计算结果!B$17,1))-1,B1597/AVERAGE(OFFSET(B1597,0,0,-ROW(),1))-1)</f>
        <v>0.25155206391518914</v>
      </c>
      <c r="F1597" s="4" t="str">
        <f ca="1">IF(MONTH(A1597)&lt;&gt;MONTH(A1598),IF(OR(AND(E1597&lt;计算结果!B$18,E1597&gt;计算结果!B$19),E1597&lt;计算结果!B$20),"买","卖"),F1596)</f>
        <v>买</v>
      </c>
      <c r="G1597" s="4" t="str">
        <f t="shared" ca="1" si="75"/>
        <v/>
      </c>
      <c r="H1597" s="3">
        <f ca="1">IF(F1596="买",B1597/B1596-1,计算结果!B$21*(计算结果!B$22*(B1597/B1596-1)+(1-计算结果!B$22)*(K1597/K1596-1-IF(G1597=1,计算结果!B$16,0))))-IF(AND(计算结果!B$21=0,G1597=1),计算结果!B$16,0)</f>
        <v>1.8002812939521773E-2</v>
      </c>
      <c r="I1597" s="2">
        <f t="shared" ca="1" si="76"/>
        <v>10.586724222046353</v>
      </c>
      <c r="J1597" s="3">
        <f ca="1">1-I1597/MAX(I$2:I1597)</f>
        <v>3.313883901855208E-2</v>
      </c>
      <c r="K1597" s="21">
        <v>166.22</v>
      </c>
      <c r="L1597" s="37">
        <v>8.0474999999999994</v>
      </c>
    </row>
    <row r="1598" spans="1:12" hidden="1" x14ac:dyDescent="0.15">
      <c r="A1598" s="1">
        <v>41487</v>
      </c>
      <c r="B1598" s="16">
        <v>9.3873999999999995</v>
      </c>
      <c r="C1598" s="3">
        <f t="shared" si="74"/>
        <v>3.7568389057750728E-2</v>
      </c>
      <c r="D1598" s="3">
        <f>IFERROR(1-B1598/MAX(B$2:B1598),0)</f>
        <v>0</v>
      </c>
      <c r="E1598" s="3">
        <f ca="1">IFERROR(B1598/AVERAGE(OFFSET(B1598,0,0,-计算结果!B$17,1))-1,B1598/AVERAGE(OFFSET(B1598,0,0,-ROW(),1))-1)</f>
        <v>0.29709714792440955</v>
      </c>
      <c r="F1598" s="4" t="str">
        <f ca="1">IF(MONTH(A1598)&lt;&gt;MONTH(A1599),IF(OR(AND(E1598&lt;计算结果!B$18,E1598&gt;计算结果!B$19),E1598&lt;计算结果!B$20),"买","卖"),F1597)</f>
        <v>买</v>
      </c>
      <c r="G1598" s="4" t="str">
        <f t="shared" ca="1" si="75"/>
        <v/>
      </c>
      <c r="H1598" s="3">
        <f ca="1">IF(F1597="买",B1598/B1597-1,计算结果!B$21*(计算结果!B$22*(B1598/B1597-1)+(1-计算结果!B$22)*(K1598/K1597-1-IF(G1598=1,计算结果!B$16,0))))-IF(AND(计算结果!B$21=0,G1598=1),计算结果!B$16,0)</f>
        <v>3.7568389057750728E-2</v>
      </c>
      <c r="I1598" s="2">
        <f t="shared" ca="1" si="76"/>
        <v>10.984450396467304</v>
      </c>
      <c r="J1598" s="3">
        <f ca="1">1-I1598/MAX(I$2:I1598)</f>
        <v>0</v>
      </c>
      <c r="K1598" s="21">
        <v>166.24</v>
      </c>
      <c r="L1598" s="37">
        <v>8.3873999999999995</v>
      </c>
    </row>
    <row r="1599" spans="1:12" hidden="1" x14ac:dyDescent="0.15">
      <c r="A1599" s="1">
        <v>41488</v>
      </c>
      <c r="B1599" s="16">
        <v>9.5837000000000003</v>
      </c>
      <c r="C1599" s="3">
        <f t="shared" si="74"/>
        <v>2.0911008372925588E-2</v>
      </c>
      <c r="D1599" s="3">
        <f>IFERROR(1-B1599/MAX(B$2:B1599),0)</f>
        <v>0</v>
      </c>
      <c r="E1599" s="3">
        <f ca="1">IFERROR(B1599/AVERAGE(OFFSET(B1599,0,0,-计算结果!B$17,1))-1,B1599/AVERAGE(OFFSET(B1599,0,0,-ROW(),1))-1)</f>
        <v>0.3226162664280543</v>
      </c>
      <c r="F1599" s="4" t="str">
        <f ca="1">IF(MONTH(A1599)&lt;&gt;MONTH(A1600),IF(OR(AND(E1599&lt;计算结果!B$18,E1599&gt;计算结果!B$19),E1599&lt;计算结果!B$20),"买","卖"),F1598)</f>
        <v>买</v>
      </c>
      <c r="G1599" s="4" t="str">
        <f t="shared" ca="1" si="75"/>
        <v/>
      </c>
      <c r="H1599" s="3">
        <f ca="1">IF(F1598="买",B1599/B1598-1,计算结果!B$21*(计算结果!B$22*(B1599/B1598-1)+(1-计算结果!B$22)*(K1599/K1598-1-IF(G1599=1,计算结果!B$16,0))))-IF(AND(计算结果!B$21=0,G1599=1),计算结果!B$16,0)</f>
        <v>2.0911008372925588E-2</v>
      </c>
      <c r="I1599" s="2">
        <f t="shared" ca="1" si="76"/>
        <v>11.214146330679817</v>
      </c>
      <c r="J1599" s="3">
        <f ca="1">1-I1599/MAX(I$2:I1599)</f>
        <v>0</v>
      </c>
      <c r="K1599" s="21">
        <v>166.29</v>
      </c>
      <c r="L1599" s="37">
        <v>8.5837000000000003</v>
      </c>
    </row>
    <row r="1600" spans="1:12" hidden="1" x14ac:dyDescent="0.15">
      <c r="A1600" s="1">
        <v>41491</v>
      </c>
      <c r="B1600" s="16">
        <v>9.6927000000000003</v>
      </c>
      <c r="C1600" s="3">
        <f t="shared" si="74"/>
        <v>1.1373477884324412E-2</v>
      </c>
      <c r="D1600" s="3">
        <f>IFERROR(1-B1600/MAX(B$2:B1600),0)</f>
        <v>0</v>
      </c>
      <c r="E1600" s="3">
        <f ca="1">IFERROR(B1600/AVERAGE(OFFSET(B1600,0,0,-计算结果!B$17,1))-1,B1600/AVERAGE(OFFSET(B1600,0,0,-ROW(),1))-1)</f>
        <v>0.33589302642471242</v>
      </c>
      <c r="F1600" s="4" t="str">
        <f ca="1">IF(MONTH(A1600)&lt;&gt;MONTH(A1601),IF(OR(AND(E1600&lt;计算结果!B$18,E1600&gt;计算结果!B$19),E1600&lt;计算结果!B$20),"买","卖"),F1599)</f>
        <v>买</v>
      </c>
      <c r="G1600" s="4" t="str">
        <f t="shared" ca="1" si="75"/>
        <v/>
      </c>
      <c r="H1600" s="3">
        <f ca="1">IF(F1599="买",B1600/B1599-1,计算结果!B$21*(计算结果!B$22*(B1600/B1599-1)+(1-计算结果!B$22)*(K1600/K1599-1-IF(G1600=1,计算结果!B$16,0))))-IF(AND(计算结果!B$21=0,G1600=1),计算结果!B$16,0)</f>
        <v>1.1373477884324412E-2</v>
      </c>
      <c r="I1600" s="2">
        <f t="shared" ca="1" si="76"/>
        <v>11.341690175963382</v>
      </c>
      <c r="J1600" s="3">
        <f ca="1">1-I1600/MAX(I$2:I1600)</f>
        <v>0</v>
      </c>
      <c r="K1600" s="21">
        <v>166.25</v>
      </c>
      <c r="L1600" s="37">
        <v>8.6927000000000003</v>
      </c>
    </row>
    <row r="1601" spans="1:12" hidden="1" x14ac:dyDescent="0.15">
      <c r="A1601" s="1">
        <v>41492</v>
      </c>
      <c r="B1601" s="16">
        <v>9.8137000000000008</v>
      </c>
      <c r="C1601" s="3">
        <f t="shared" si="74"/>
        <v>1.2483621694677538E-2</v>
      </c>
      <c r="D1601" s="3">
        <f>IFERROR(1-B1601/MAX(B$2:B1601),0)</f>
        <v>0</v>
      </c>
      <c r="E1601" s="3">
        <f ca="1">IFERROR(B1601/AVERAGE(OFFSET(B1601,0,0,-计算结果!B$17,1))-1,B1601/AVERAGE(OFFSET(B1601,0,0,-ROW(),1))-1)</f>
        <v>0.35065133002020854</v>
      </c>
      <c r="F1601" s="4" t="str">
        <f ca="1">IF(MONTH(A1601)&lt;&gt;MONTH(A1602),IF(OR(AND(E1601&lt;计算结果!B$18,E1601&gt;计算结果!B$19),E1601&lt;计算结果!B$20),"买","卖"),F1600)</f>
        <v>买</v>
      </c>
      <c r="G1601" s="4" t="str">
        <f t="shared" ca="1" si="75"/>
        <v/>
      </c>
      <c r="H1601" s="3">
        <f ca="1">IF(F1600="买",B1601/B1600-1,计算结果!B$21*(计算结果!B$22*(B1601/B1600-1)+(1-计算结果!B$22)*(K1601/K1600-1-IF(G1601=1,计算结果!B$16,0))))-IF(AND(计算结果!B$21=0,G1601=1),计算结果!B$16,0)</f>
        <v>1.2483621694677538E-2</v>
      </c>
      <c r="I1601" s="2">
        <f t="shared" ca="1" si="76"/>
        <v>11.48327554549835</v>
      </c>
      <c r="J1601" s="3">
        <f ca="1">1-I1601/MAX(I$2:I1601)</f>
        <v>0</v>
      </c>
      <c r="K1601" s="21">
        <v>166.16</v>
      </c>
      <c r="L1601" s="37">
        <v>8.8137000000000008</v>
      </c>
    </row>
    <row r="1602" spans="1:12" hidden="1" x14ac:dyDescent="0.15">
      <c r="A1602" s="1">
        <v>41493</v>
      </c>
      <c r="B1602" s="16">
        <v>9.5253999999999994</v>
      </c>
      <c r="C1602" s="3">
        <f t="shared" si="74"/>
        <v>-2.9377299081895902E-2</v>
      </c>
      <c r="D1602" s="3">
        <f>IFERROR(1-B1602/MAX(B$2:B1602),0)</f>
        <v>2.9377299081895902E-2</v>
      </c>
      <c r="E1602" s="3">
        <f ca="1">IFERROR(B1602/AVERAGE(OFFSET(B1602,0,0,-计算结果!B$17,1))-1,B1602/AVERAGE(OFFSET(B1602,0,0,-ROW(),1))-1)</f>
        <v>0.30936886310826206</v>
      </c>
      <c r="F1602" s="4" t="str">
        <f ca="1">IF(MONTH(A1602)&lt;&gt;MONTH(A1603),IF(OR(AND(E1602&lt;计算结果!B$18,E1602&gt;计算结果!B$19),E1602&lt;计算结果!B$20),"买","卖"),F1601)</f>
        <v>买</v>
      </c>
      <c r="G1602" s="4" t="str">
        <f t="shared" ca="1" si="75"/>
        <v/>
      </c>
      <c r="H1602" s="3">
        <f ca="1">IF(F1601="买",B1602/B1601-1,计算结果!B$21*(计算结果!B$22*(B1602/B1601-1)+(1-计算结果!B$22)*(K1602/K1601-1-IF(G1602=1,计算结果!B$16,0))))-IF(AND(计算结果!B$21=0,G1602=1),计算结果!B$16,0)</f>
        <v>-2.9377299081895902E-2</v>
      </c>
      <c r="I1602" s="2">
        <f t="shared" ca="1" si="76"/>
        <v>11.145927925358423</v>
      </c>
      <c r="J1602" s="3">
        <f ca="1">1-I1602/MAX(I$2:I1602)</f>
        <v>2.9377299081895902E-2</v>
      </c>
      <c r="K1602" s="21">
        <v>166.14</v>
      </c>
      <c r="L1602" s="37">
        <v>8.5253999999999994</v>
      </c>
    </row>
    <row r="1603" spans="1:12" hidden="1" x14ac:dyDescent="0.15">
      <c r="A1603" s="1">
        <v>41494</v>
      </c>
      <c r="B1603" s="16">
        <v>9.5776000000000003</v>
      </c>
      <c r="C1603" s="3">
        <f t="shared" si="74"/>
        <v>5.480084825834286E-3</v>
      </c>
      <c r="D1603" s="3">
        <f>IFERROR(1-B1603/MAX(B$2:B1603),0)</f>
        <v>2.4058204346984358E-2</v>
      </c>
      <c r="E1603" s="3">
        <f ca="1">IFERROR(B1603/AVERAGE(OFFSET(B1603,0,0,-计算结果!B$17,1))-1,B1603/AVERAGE(OFFSET(B1603,0,0,-ROW(),1))-1)</f>
        <v>0.31495635011377932</v>
      </c>
      <c r="F1603" s="4" t="str">
        <f ca="1">IF(MONTH(A1603)&lt;&gt;MONTH(A1604),IF(OR(AND(E1603&lt;计算结果!B$18,E1603&gt;计算结果!B$19),E1603&lt;计算结果!B$20),"买","卖"),F1602)</f>
        <v>买</v>
      </c>
      <c r="G1603" s="4" t="str">
        <f t="shared" ca="1" si="75"/>
        <v/>
      </c>
      <c r="H1603" s="3">
        <f ca="1">IF(F1602="买",B1603/B1602-1,计算结果!B$21*(计算结果!B$22*(B1603/B1602-1)+(1-计算结果!B$22)*(K1603/K1602-1-IF(G1603=1,计算结果!B$16,0))))-IF(AND(计算结果!B$21=0,G1603=1),计算结果!B$16,0)</f>
        <v>5.480084825834286E-3</v>
      </c>
      <c r="I1603" s="2">
        <f t="shared" ca="1" si="76"/>
        <v>11.207008555852022</v>
      </c>
      <c r="J1603" s="3">
        <f ca="1">1-I1603/MAX(I$2:I1603)</f>
        <v>2.4058204346984358E-2</v>
      </c>
      <c r="K1603" s="21">
        <v>166.11</v>
      </c>
      <c r="L1603" s="37">
        <v>8.5776000000000003</v>
      </c>
    </row>
    <row r="1604" spans="1:12" hidden="1" x14ac:dyDescent="0.15">
      <c r="A1604" s="1">
        <v>41495</v>
      </c>
      <c r="B1604" s="16">
        <v>9.6488999999999994</v>
      </c>
      <c r="C1604" s="3">
        <f t="shared" ref="C1604:C1667" si="77">IFERROR(B1604/B1603-1,0)</f>
        <v>7.4444537253590681E-3</v>
      </c>
      <c r="D1604" s="3">
        <f>IFERROR(1-B1604/MAX(B$2:B1604),0)</f>
        <v>1.6792850810601667E-2</v>
      </c>
      <c r="E1604" s="3">
        <f ca="1">IFERROR(B1604/AVERAGE(OFFSET(B1604,0,0,-计算结果!B$17,1))-1,B1604/AVERAGE(OFFSET(B1604,0,0,-ROW(),1))-1)</f>
        <v>0.32300125322383422</v>
      </c>
      <c r="F1604" s="4" t="str">
        <f ca="1">IF(MONTH(A1604)&lt;&gt;MONTH(A1605),IF(OR(AND(E1604&lt;计算结果!B$18,E1604&gt;计算结果!B$19),E1604&lt;计算结果!B$20),"买","卖"),F1603)</f>
        <v>买</v>
      </c>
      <c r="G1604" s="4" t="str">
        <f t="shared" ca="1" si="75"/>
        <v/>
      </c>
      <c r="H1604" s="3">
        <f ca="1">IF(F1603="买",B1604/B1603-1,计算结果!B$21*(计算结果!B$22*(B1604/B1603-1)+(1-计算结果!B$22)*(K1604/K1603-1-IF(G1604=1,计算结果!B$16,0))))-IF(AND(计算结果!B$21=0,G1604=1),计算结果!B$16,0)</f>
        <v>7.4444537253590681E-3</v>
      </c>
      <c r="I1604" s="2">
        <f t="shared" ca="1" si="76"/>
        <v>11.290438612445765</v>
      </c>
      <c r="J1604" s="3">
        <f ca="1">1-I1604/MAX(I$2:I1604)</f>
        <v>1.6792850810601667E-2</v>
      </c>
      <c r="K1604" s="21">
        <v>166.15</v>
      </c>
      <c r="L1604" s="37">
        <v>8.6488999999999994</v>
      </c>
    </row>
    <row r="1605" spans="1:12" hidden="1" x14ac:dyDescent="0.15">
      <c r="A1605" s="1">
        <v>41498</v>
      </c>
      <c r="B1605" s="16">
        <v>9.7499000000000002</v>
      </c>
      <c r="C1605" s="3">
        <f t="shared" si="77"/>
        <v>1.0467514431697023E-2</v>
      </c>
      <c r="D1605" s="3">
        <f>IFERROR(1-B1605/MAX(B$2:B1605),0)</f>
        <v>6.5011157871139869E-3</v>
      </c>
      <c r="E1605" s="3">
        <f ca="1">IFERROR(B1605/AVERAGE(OFFSET(B1605,0,0,-计算结果!B$17,1))-1,B1605/AVERAGE(OFFSET(B1605,0,0,-ROW(),1))-1)</f>
        <v>0.3350799519498151</v>
      </c>
      <c r="F1605" s="4" t="str">
        <f ca="1">IF(MONTH(A1605)&lt;&gt;MONTH(A1606),IF(OR(AND(E1605&lt;计算结果!B$18,E1605&gt;计算结果!B$19),E1605&lt;计算结果!B$20),"买","卖"),F1604)</f>
        <v>买</v>
      </c>
      <c r="G1605" s="4" t="str">
        <f t="shared" ca="1" si="75"/>
        <v/>
      </c>
      <c r="H1605" s="3">
        <f ca="1">IF(F1604="买",B1605/B1604-1,计算结果!B$21*(计算结果!B$22*(B1605/B1604-1)+(1-计算结果!B$22)*(K1605/K1604-1-IF(G1605=1,计算结果!B$16,0))))-IF(AND(计算结果!B$21=0,G1605=1),计算结果!B$16,0)</f>
        <v>1.0467514431697023E-2</v>
      </c>
      <c r="I1605" s="2">
        <f t="shared" ca="1" si="76"/>
        <v>11.408621441561731</v>
      </c>
      <c r="J1605" s="3">
        <f ca="1">1-I1605/MAX(I$2:I1605)</f>
        <v>6.5011157871138758E-3</v>
      </c>
      <c r="K1605" s="21">
        <v>166.14</v>
      </c>
      <c r="L1605" s="37">
        <v>8.7499000000000002</v>
      </c>
    </row>
    <row r="1606" spans="1:12" hidden="1" x14ac:dyDescent="0.15">
      <c r="A1606" s="1">
        <v>41499</v>
      </c>
      <c r="B1606" s="16">
        <v>9.7626000000000008</v>
      </c>
      <c r="C1606" s="3">
        <f t="shared" si="77"/>
        <v>1.3025774623329767E-3</v>
      </c>
      <c r="D1606" s="3">
        <f>IFERROR(1-B1606/MAX(B$2:B1606),0)</f>
        <v>5.2070065316852654E-3</v>
      </c>
      <c r="E1606" s="3">
        <f ca="1">IFERROR(B1606/AVERAGE(OFFSET(B1606,0,0,-计算结果!B$17,1))-1,B1606/AVERAGE(OFFSET(B1606,0,0,-ROW(),1))-1)</f>
        <v>0.33509427807765646</v>
      </c>
      <c r="F1606" s="4" t="str">
        <f ca="1">IF(MONTH(A1606)&lt;&gt;MONTH(A1607),IF(OR(AND(E1606&lt;计算结果!B$18,E1606&gt;计算结果!B$19),E1606&lt;计算结果!B$20),"买","卖"),F1605)</f>
        <v>买</v>
      </c>
      <c r="G1606" s="4" t="str">
        <f t="shared" ca="1" si="75"/>
        <v/>
      </c>
      <c r="H1606" s="3">
        <f ca="1">IF(F1605="买",B1606/B1605-1,计算结果!B$21*(计算结果!B$22*(B1606/B1605-1)+(1-计算结果!B$22)*(K1606/K1605-1-IF(G1606=1,计算结果!B$16,0))))-IF(AND(计算结果!B$21=0,G1606=1),计算结果!B$16,0)</f>
        <v>1.3025774623329767E-3</v>
      </c>
      <c r="I1606" s="2">
        <f t="shared" ca="1" si="76"/>
        <v>11.423482054727799</v>
      </c>
      <c r="J1606" s="3">
        <f ca="1">1-I1606/MAX(I$2:I1606)</f>
        <v>5.2070065316851544E-3</v>
      </c>
      <c r="K1606" s="21">
        <v>166.1</v>
      </c>
      <c r="L1606" s="37">
        <v>8.7626000000000008</v>
      </c>
    </row>
    <row r="1607" spans="1:12" hidden="1" x14ac:dyDescent="0.15">
      <c r="A1607" s="1">
        <v>41500</v>
      </c>
      <c r="B1607" s="16">
        <v>9.9260000000000002</v>
      </c>
      <c r="C1607" s="3">
        <f t="shared" si="77"/>
        <v>1.6737344559850875E-2</v>
      </c>
      <c r="D1607" s="3">
        <f>IFERROR(1-B1607/MAX(B$2:B1607),0)</f>
        <v>0</v>
      </c>
      <c r="E1607" s="3">
        <f ca="1">IFERROR(B1607/AVERAGE(OFFSET(B1607,0,0,-计算结果!B$17,1))-1,B1607/AVERAGE(OFFSET(B1607,0,0,-ROW(),1))-1)</f>
        <v>0.35559274190713386</v>
      </c>
      <c r="F1607" s="4" t="str">
        <f ca="1">IF(MONTH(A1607)&lt;&gt;MONTH(A1608),IF(OR(AND(E1607&lt;计算结果!B$18,E1607&gt;计算结果!B$19),E1607&lt;计算结果!B$20),"买","卖"),F1606)</f>
        <v>买</v>
      </c>
      <c r="G1607" s="4" t="str">
        <f t="shared" ca="1" si="75"/>
        <v/>
      </c>
      <c r="H1607" s="3">
        <f ca="1">IF(F1606="买",B1607/B1606-1,计算结果!B$21*(计算结果!B$22*(B1607/B1606-1)+(1-计算结果!B$22)*(K1607/K1606-1-IF(G1607=1,计算结果!B$16,0))))-IF(AND(计算结果!B$21=0,G1607=1),计算结果!B$16,0)</f>
        <v>1.6737344559850875E-2</v>
      </c>
      <c r="I1607" s="2">
        <f t="shared" ca="1" si="76"/>
        <v>11.614680809951052</v>
      </c>
      <c r="J1607" s="3">
        <f ca="1">1-I1607/MAX(I$2:I1607)</f>
        <v>0</v>
      </c>
      <c r="K1607" s="21">
        <v>166.09</v>
      </c>
      <c r="L1607" s="37">
        <v>8.9260000000000002</v>
      </c>
    </row>
    <row r="1608" spans="1:12" hidden="1" x14ac:dyDescent="0.15">
      <c r="A1608" s="1">
        <v>41501</v>
      </c>
      <c r="B1608" s="16">
        <v>9.8991000000000007</v>
      </c>
      <c r="C1608" s="3">
        <f t="shared" si="77"/>
        <v>-2.7100544025789874E-3</v>
      </c>
      <c r="D1608" s="3">
        <f>IFERROR(1-B1608/MAX(B$2:B1608),0)</f>
        <v>2.7100544025789874E-3</v>
      </c>
      <c r="E1608" s="3">
        <f ca="1">IFERROR(B1608/AVERAGE(OFFSET(B1608,0,0,-计算结果!B$17,1))-1,B1608/AVERAGE(OFFSET(B1608,0,0,-ROW(),1))-1)</f>
        <v>0.35008244434722458</v>
      </c>
      <c r="F1608" s="4" t="str">
        <f ca="1">IF(MONTH(A1608)&lt;&gt;MONTH(A1609),IF(OR(AND(E1608&lt;计算结果!B$18,E1608&gt;计算结果!B$19),E1608&lt;计算结果!B$20),"买","卖"),F1607)</f>
        <v>买</v>
      </c>
      <c r="G1608" s="4" t="str">
        <f t="shared" ca="1" si="75"/>
        <v/>
      </c>
      <c r="H1608" s="3">
        <f ca="1">IF(F1607="买",B1608/B1607-1,计算结果!B$21*(计算结果!B$22*(B1608/B1607-1)+(1-计算结果!B$22)*(K1608/K1607-1-IF(G1608=1,计算结果!B$16,0))))-IF(AND(计算结果!B$21=0,G1608=1),计算结果!B$16,0)</f>
        <v>-2.7100544025789874E-3</v>
      </c>
      <c r="I1608" s="2">
        <f t="shared" ca="1" si="76"/>
        <v>11.583204393087494</v>
      </c>
      <c r="J1608" s="3">
        <f ca="1">1-I1608/MAX(I$2:I1608)</f>
        <v>2.7100544025790985E-3</v>
      </c>
      <c r="K1608" s="21">
        <v>166.1</v>
      </c>
      <c r="L1608" s="37">
        <v>8.8991000000000007</v>
      </c>
    </row>
    <row r="1609" spans="1:12" hidden="1" x14ac:dyDescent="0.15">
      <c r="A1609" s="1">
        <v>41502</v>
      </c>
      <c r="B1609" s="16">
        <v>9.5867000000000004</v>
      </c>
      <c r="C1609" s="3">
        <f t="shared" si="77"/>
        <v>-3.1558424503237648E-2</v>
      </c>
      <c r="D1609" s="3">
        <f>IFERROR(1-B1609/MAX(B$2:B1609),0)</f>
        <v>3.41829538585533E-2</v>
      </c>
      <c r="E1609" s="3">
        <f ca="1">IFERROR(B1609/AVERAGE(OFFSET(B1609,0,0,-计算结果!B$17,1))-1,B1609/AVERAGE(OFFSET(B1609,0,0,-ROW(),1))-1)</f>
        <v>0.30584829217441722</v>
      </c>
      <c r="F1609" s="4" t="str">
        <f ca="1">IF(MONTH(A1609)&lt;&gt;MONTH(A1610),IF(OR(AND(E1609&lt;计算结果!B$18,E1609&gt;计算结果!B$19),E1609&lt;计算结果!B$20),"买","卖"),F1608)</f>
        <v>买</v>
      </c>
      <c r="G1609" s="4" t="str">
        <f t="shared" ca="1" si="75"/>
        <v/>
      </c>
      <c r="H1609" s="3">
        <f ca="1">IF(F1608="买",B1609/B1608-1,计算结果!B$21*(计算结果!B$22*(B1609/B1608-1)+(1-计算结果!B$22)*(K1609/K1608-1-IF(G1609=1,计算结果!B$16,0))))-IF(AND(计算结果!B$21=0,G1609=1),计算结果!B$16,0)</f>
        <v>-3.1558424503237648E-2</v>
      </c>
      <c r="I1609" s="2">
        <f t="shared" ca="1" si="76"/>
        <v>11.217656711742672</v>
      </c>
      <c r="J1609" s="3">
        <f ca="1">1-I1609/MAX(I$2:I1609)</f>
        <v>3.4182953858553189E-2</v>
      </c>
      <c r="K1609" s="21">
        <v>166.11</v>
      </c>
      <c r="L1609" s="37">
        <v>8.5867000000000004</v>
      </c>
    </row>
    <row r="1610" spans="1:12" hidden="1" x14ac:dyDescent="0.15">
      <c r="A1610" s="1">
        <v>41505</v>
      </c>
      <c r="B1610" s="16">
        <v>9.7452000000000005</v>
      </c>
      <c r="C1610" s="3">
        <f t="shared" si="77"/>
        <v>1.6533322206807366E-2</v>
      </c>
      <c r="D1610" s="3">
        <f>IFERROR(1-B1610/MAX(B$2:B1610),0)</f>
        <v>1.8214789441869828E-2</v>
      </c>
      <c r="E1610" s="3">
        <f ca="1">IFERROR(B1610/AVERAGE(OFFSET(B1610,0,0,-计算结果!B$17,1))-1,B1610/AVERAGE(OFFSET(B1610,0,0,-ROW(),1))-1)</f>
        <v>0.32568983681323038</v>
      </c>
      <c r="F1610" s="4" t="str">
        <f ca="1">IF(MONTH(A1610)&lt;&gt;MONTH(A1611),IF(OR(AND(E1610&lt;计算结果!B$18,E1610&gt;计算结果!B$19),E1610&lt;计算结果!B$20),"买","卖"),F1609)</f>
        <v>买</v>
      </c>
      <c r="G1610" s="4" t="str">
        <f t="shared" ca="1" si="75"/>
        <v/>
      </c>
      <c r="H1610" s="3">
        <f ca="1">IF(F1609="买",B1610/B1609-1,计算结果!B$21*(计算结果!B$22*(B1610/B1609-1)+(1-计算结果!B$22)*(K1610/K1609-1-IF(G1610=1,计算结果!B$16,0))))-IF(AND(计算结果!B$21=0,G1610=1),计算结果!B$16,0)</f>
        <v>1.6533322206807366E-2</v>
      </c>
      <c r="I1610" s="2">
        <f t="shared" ca="1" si="76"/>
        <v>11.403121844563268</v>
      </c>
      <c r="J1610" s="3">
        <f ca="1">1-I1610/MAX(I$2:I1610)</f>
        <v>1.8214789441869828E-2</v>
      </c>
      <c r="K1610" s="21">
        <v>166.15</v>
      </c>
      <c r="L1610" s="37">
        <v>8.7452000000000005</v>
      </c>
    </row>
    <row r="1611" spans="1:12" hidden="1" x14ac:dyDescent="0.15">
      <c r="A1611" s="1">
        <v>41506</v>
      </c>
      <c r="B1611" s="16">
        <v>9.8977000000000004</v>
      </c>
      <c r="C1611" s="3">
        <f t="shared" si="77"/>
        <v>1.5648729630997726E-2</v>
      </c>
      <c r="D1611" s="3">
        <f>IFERROR(1-B1611/MAX(B$2:B1611),0)</f>
        <v>2.8510981261333779E-3</v>
      </c>
      <c r="E1611" s="3">
        <f ca="1">IFERROR(B1611/AVERAGE(OFFSET(B1611,0,0,-计算结果!B$17,1))-1,B1611/AVERAGE(OFFSET(B1611,0,0,-ROW(),1))-1)</f>
        <v>0.34441760462381876</v>
      </c>
      <c r="F1611" s="4" t="str">
        <f ca="1">IF(MONTH(A1611)&lt;&gt;MONTH(A1612),IF(OR(AND(E1611&lt;计算结果!B$18,E1611&gt;计算结果!B$19),E1611&lt;计算结果!B$20),"买","卖"),F1610)</f>
        <v>买</v>
      </c>
      <c r="G1611" s="4" t="str">
        <f t="shared" ca="1" si="75"/>
        <v/>
      </c>
      <c r="H1611" s="3">
        <f ca="1">IF(F1610="买",B1611/B1610-1,计算结果!B$21*(计算结果!B$22*(B1611/B1610-1)+(1-计算结果!B$22)*(K1611/K1610-1-IF(G1611=1,计算结果!B$16,0))))-IF(AND(计算结果!B$21=0,G1611=1),计算结果!B$16,0)</f>
        <v>1.5648729630997726E-2</v>
      </c>
      <c r="I1611" s="2">
        <f t="shared" ca="1" si="76"/>
        <v>11.581566215258162</v>
      </c>
      <c r="J1611" s="3">
        <f ca="1">1-I1611/MAX(I$2:I1611)</f>
        <v>2.8510981261334889E-3</v>
      </c>
      <c r="K1611" s="21">
        <v>166.17</v>
      </c>
      <c r="L1611" s="37">
        <v>8.8977000000000004</v>
      </c>
    </row>
    <row r="1612" spans="1:12" hidden="1" x14ac:dyDescent="0.15">
      <c r="A1612" s="1">
        <v>41507</v>
      </c>
      <c r="B1612" s="16">
        <v>10.0282</v>
      </c>
      <c r="C1612" s="3">
        <f t="shared" si="77"/>
        <v>1.3184881336067988E-2</v>
      </c>
      <c r="D1612" s="3">
        <f>IFERROR(1-B1612/MAX(B$2:B1612),0)</f>
        <v>0</v>
      </c>
      <c r="E1612" s="3">
        <f ca="1">IFERROR(B1612/AVERAGE(OFFSET(B1612,0,0,-计算结果!B$17,1))-1,B1612/AVERAGE(OFFSET(B1612,0,0,-ROW(),1))-1)</f>
        <v>0.35994231174230995</v>
      </c>
      <c r="F1612" s="4" t="str">
        <f ca="1">IF(MONTH(A1612)&lt;&gt;MONTH(A1613),IF(OR(AND(E1612&lt;计算结果!B$18,E1612&gt;计算结果!B$19),E1612&lt;计算结果!B$20),"买","卖"),F1611)</f>
        <v>买</v>
      </c>
      <c r="G1612" s="4" t="str">
        <f t="shared" ca="1" si="75"/>
        <v/>
      </c>
      <c r="H1612" s="3">
        <f ca="1">IF(F1611="买",B1612/B1611-1,计算结果!B$21*(计算结果!B$22*(B1612/B1611-1)+(1-计算结果!B$22)*(K1612/K1611-1-IF(G1612=1,计算结果!B$16,0))))-IF(AND(计算结果!B$21=0,G1612=1),计算结果!B$16,0)</f>
        <v>1.3184881336067988E-2</v>
      </c>
      <c r="I1612" s="2">
        <f t="shared" ca="1" si="76"/>
        <v>11.734267791492154</v>
      </c>
      <c r="J1612" s="3">
        <f ca="1">1-I1612/MAX(I$2:I1612)</f>
        <v>0</v>
      </c>
      <c r="K1612" s="21">
        <v>166.17</v>
      </c>
      <c r="L1612" s="37">
        <v>9.0282</v>
      </c>
    </row>
    <row r="1613" spans="1:12" hidden="1" x14ac:dyDescent="0.15">
      <c r="A1613" s="1">
        <v>41508</v>
      </c>
      <c r="B1613" s="16">
        <v>9.9841999999999995</v>
      </c>
      <c r="C1613" s="3">
        <f t="shared" si="77"/>
        <v>-4.3876268921640982E-3</v>
      </c>
      <c r="D1613" s="3">
        <f>IFERROR(1-B1613/MAX(B$2:B1613),0)</f>
        <v>4.3876268921640982E-3</v>
      </c>
      <c r="E1613" s="3">
        <f ca="1">IFERROR(B1613/AVERAGE(OFFSET(B1613,0,0,-计算结果!B$17,1))-1,B1613/AVERAGE(OFFSET(B1613,0,0,-ROW(),1))-1)</f>
        <v>0.3518184328702012</v>
      </c>
      <c r="F1613" s="4" t="str">
        <f ca="1">IF(MONTH(A1613)&lt;&gt;MONTH(A1614),IF(OR(AND(E1613&lt;计算结果!B$18,E1613&gt;计算结果!B$19),E1613&lt;计算结果!B$20),"买","卖"),F1612)</f>
        <v>买</v>
      </c>
      <c r="G1613" s="4" t="str">
        <f t="shared" ca="1" si="75"/>
        <v/>
      </c>
      <c r="H1613" s="3">
        <f ca="1">IF(F1612="买",B1613/B1612-1,计算结果!B$21*(计算结果!B$22*(B1613/B1612-1)+(1-计算结果!B$22)*(K1613/K1612-1-IF(G1613=1,计算结果!B$16,0))))-IF(AND(计算结果!B$21=0,G1613=1),计算结果!B$16,0)</f>
        <v>-4.3876268921640982E-3</v>
      </c>
      <c r="I1613" s="2">
        <f t="shared" ca="1" si="76"/>
        <v>11.682782202570348</v>
      </c>
      <c r="J1613" s="3">
        <f ca="1">1-I1613/MAX(I$2:I1613)</f>
        <v>4.3876268921642092E-3</v>
      </c>
      <c r="K1613" s="21">
        <v>166.17</v>
      </c>
      <c r="L1613" s="37">
        <v>8.9841999999999995</v>
      </c>
    </row>
    <row r="1614" spans="1:12" hidden="1" x14ac:dyDescent="0.15">
      <c r="A1614" s="1">
        <v>41509</v>
      </c>
      <c r="B1614" s="16">
        <v>10.020300000000001</v>
      </c>
      <c r="C1614" s="3">
        <f t="shared" si="77"/>
        <v>3.6157128262657157E-3</v>
      </c>
      <c r="D1614" s="3">
        <f>IFERROR(1-B1614/MAX(B$2:B1614),0)</f>
        <v>7.8777846472943835E-4</v>
      </c>
      <c r="E1614" s="3">
        <f ca="1">IFERROR(B1614/AVERAGE(OFFSET(B1614,0,0,-计算结果!B$17,1))-1,B1614/AVERAGE(OFFSET(B1614,0,0,-ROW(),1))-1)</f>
        <v>0.35455295958757627</v>
      </c>
      <c r="F1614" s="4" t="str">
        <f ca="1">IF(MONTH(A1614)&lt;&gt;MONTH(A1615),IF(OR(AND(E1614&lt;计算结果!B$18,E1614&gt;计算结果!B$19),E1614&lt;计算结果!B$20),"买","卖"),F1613)</f>
        <v>买</v>
      </c>
      <c r="G1614" s="4" t="str">
        <f t="shared" ca="1" si="75"/>
        <v/>
      </c>
      <c r="H1614" s="3">
        <f ca="1">IF(F1613="买",B1614/B1613-1,计算结果!B$21*(计算结果!B$22*(B1614/B1613-1)+(1-计算结果!B$22)*(K1614/K1613-1-IF(G1614=1,计算结果!B$16,0))))-IF(AND(计算结果!B$21=0,G1614=1),计算结果!B$16,0)</f>
        <v>3.6157128262657157E-3</v>
      </c>
      <c r="I1614" s="2">
        <f t="shared" ca="1" si="76"/>
        <v>11.72502378802665</v>
      </c>
      <c r="J1614" s="3">
        <f ca="1">1-I1614/MAX(I$2:I1614)</f>
        <v>7.8777846472932733E-4</v>
      </c>
      <c r="K1614" s="21">
        <v>166.2</v>
      </c>
      <c r="L1614" s="37">
        <v>9.0203000000000007</v>
      </c>
    </row>
    <row r="1615" spans="1:12" hidden="1" x14ac:dyDescent="0.15">
      <c r="A1615" s="1">
        <v>41512</v>
      </c>
      <c r="B1615" s="16">
        <v>10.153700000000001</v>
      </c>
      <c r="C1615" s="3">
        <f t="shared" si="77"/>
        <v>1.3312974661437327E-2</v>
      </c>
      <c r="D1615" s="3">
        <f>IFERROR(1-B1615/MAX(B$2:B1615),0)</f>
        <v>0</v>
      </c>
      <c r="E1615" s="3">
        <f ca="1">IFERROR(B1615/AVERAGE(OFFSET(B1615,0,0,-计算结果!B$17,1))-1,B1615/AVERAGE(OFFSET(B1615,0,0,-ROW(),1))-1)</f>
        <v>0.37020504902377049</v>
      </c>
      <c r="F1615" s="4" t="str">
        <f ca="1">IF(MONTH(A1615)&lt;&gt;MONTH(A1616),IF(OR(AND(E1615&lt;计算结果!B$18,E1615&gt;计算结果!B$19),E1615&lt;计算结果!B$20),"买","卖"),F1614)</f>
        <v>买</v>
      </c>
      <c r="G1615" s="4" t="str">
        <f t="shared" ca="1" si="75"/>
        <v/>
      </c>
      <c r="H1615" s="3">
        <f ca="1">IF(F1614="买",B1615/B1614-1,计算结果!B$21*(计算结果!B$22*(B1615/B1614-1)+(1-计算结果!B$22)*(K1615/K1614-1-IF(G1615=1,计算结果!B$16,0))))-IF(AND(计算结果!B$21=0,G1615=1),计算结果!B$16,0)</f>
        <v>1.3312974661437327E-2</v>
      </c>
      <c r="I1615" s="2">
        <f t="shared" ca="1" si="76"/>
        <v>11.881118732621399</v>
      </c>
      <c r="J1615" s="3">
        <f ca="1">1-I1615/MAX(I$2:I1615)</f>
        <v>0</v>
      </c>
      <c r="K1615" s="21">
        <v>166.23</v>
      </c>
      <c r="L1615" s="37">
        <v>9.1537000000000006</v>
      </c>
    </row>
    <row r="1616" spans="1:12" hidden="1" x14ac:dyDescent="0.15">
      <c r="A1616" s="1">
        <v>41513</v>
      </c>
      <c r="B1616" s="16">
        <v>10.148300000000001</v>
      </c>
      <c r="C1616" s="3">
        <f t="shared" si="77"/>
        <v>-5.3182583688704543E-4</v>
      </c>
      <c r="D1616" s="3">
        <f>IFERROR(1-B1616/MAX(B$2:B1616),0)</f>
        <v>5.3182583688704543E-4</v>
      </c>
      <c r="E1616" s="3">
        <f ca="1">IFERROR(B1616/AVERAGE(OFFSET(B1616,0,0,-计算结果!B$17,1))-1,B1616/AVERAGE(OFFSET(B1616,0,0,-ROW(),1))-1)</f>
        <v>0.36686495556358611</v>
      </c>
      <c r="F1616" s="4" t="str">
        <f ca="1">IF(MONTH(A1616)&lt;&gt;MONTH(A1617),IF(OR(AND(E1616&lt;计算结果!B$18,E1616&gt;计算结果!B$19),E1616&lt;计算结果!B$20),"买","卖"),F1615)</f>
        <v>买</v>
      </c>
      <c r="G1616" s="4" t="str">
        <f t="shared" ca="1" si="75"/>
        <v/>
      </c>
      <c r="H1616" s="3">
        <f ca="1">IF(F1615="买",B1616/B1615-1,计算结果!B$21*(计算结果!B$22*(B1616/B1615-1)+(1-计算结果!B$22)*(K1616/K1615-1-IF(G1616=1,计算结果!B$16,0))))-IF(AND(计算结果!B$21=0,G1616=1),计算结果!B$16,0)</f>
        <v>-5.3182583688704543E-4</v>
      </c>
      <c r="I1616" s="2">
        <f t="shared" ca="1" si="76"/>
        <v>11.874800046708268</v>
      </c>
      <c r="J1616" s="3">
        <f ca="1">1-I1616/MAX(I$2:I1616)</f>
        <v>5.3182583688704543E-4</v>
      </c>
      <c r="K1616" s="21">
        <v>166.25</v>
      </c>
      <c r="L1616" s="37">
        <v>9.1483000000000008</v>
      </c>
    </row>
    <row r="1617" spans="1:12" hidden="1" x14ac:dyDescent="0.15">
      <c r="A1617" s="1">
        <v>41514</v>
      </c>
      <c r="B1617" s="16">
        <v>10.038</v>
      </c>
      <c r="C1617" s="3">
        <f t="shared" si="77"/>
        <v>-1.0868815466629878E-2</v>
      </c>
      <c r="D1617" s="3">
        <f>IFERROR(1-B1617/MAX(B$2:B1617),0)</f>
        <v>1.1394860986635447E-2</v>
      </c>
      <c r="E1617" s="3">
        <f ca="1">IFERROR(B1617/AVERAGE(OFFSET(B1617,0,0,-计算结果!B$17,1))-1,B1617/AVERAGE(OFFSET(B1617,0,0,-ROW(),1))-1)</f>
        <v>0.34955754195351996</v>
      </c>
      <c r="F1617" s="4" t="str">
        <f ca="1">IF(MONTH(A1617)&lt;&gt;MONTH(A1618),IF(OR(AND(E1617&lt;计算结果!B$18,E1617&gt;计算结果!B$19),E1617&lt;计算结果!B$20),"买","卖"),F1616)</f>
        <v>买</v>
      </c>
      <c r="G1617" s="4" t="str">
        <f t="shared" ca="1" si="75"/>
        <v/>
      </c>
      <c r="H1617" s="3">
        <f ca="1">IF(F1616="买",B1617/B1616-1,计算结果!B$21*(计算结果!B$22*(B1617/B1616-1)+(1-计算结果!B$22)*(K1617/K1616-1-IF(G1617=1,计算结果!B$16,0))))-IF(AND(计算结果!B$21=0,G1617=1),计算结果!B$16,0)</f>
        <v>-1.0868815466629878E-2</v>
      </c>
      <c r="I1617" s="2">
        <f t="shared" ca="1" si="76"/>
        <v>11.745735036297468</v>
      </c>
      <c r="J1617" s="3">
        <f ca="1">1-I1617/MAX(I$2:I1617)</f>
        <v>1.1394860986635447E-2</v>
      </c>
      <c r="K1617" s="21">
        <v>166.26</v>
      </c>
      <c r="L1617" s="37">
        <v>9.0380000000000003</v>
      </c>
    </row>
    <row r="1618" spans="1:12" hidden="1" x14ac:dyDescent="0.15">
      <c r="A1618" s="1">
        <v>41515</v>
      </c>
      <c r="B1618" s="16">
        <v>10.0884</v>
      </c>
      <c r="C1618" s="3">
        <f t="shared" si="77"/>
        <v>5.0209205020921299E-3</v>
      </c>
      <c r="D1618" s="3">
        <f>IFERROR(1-B1618/MAX(B$2:B1618),0)</f>
        <v>6.4311531756896523E-3</v>
      </c>
      <c r="E1618" s="3">
        <f ca="1">IFERROR(B1618/AVERAGE(OFFSET(B1618,0,0,-计算结果!B$17,1))-1,B1618/AVERAGE(OFFSET(B1618,0,0,-ROW(),1))-1)</f>
        <v>0.35389107468174563</v>
      </c>
      <c r="F1618" s="4" t="str">
        <f ca="1">IF(MONTH(A1618)&lt;&gt;MONTH(A1619),IF(OR(AND(E1618&lt;计算结果!B$18,E1618&gt;计算结果!B$19),E1618&lt;计算结果!B$20),"买","卖"),F1617)</f>
        <v>买</v>
      </c>
      <c r="G1618" s="4" t="str">
        <f t="shared" ca="1" si="75"/>
        <v/>
      </c>
      <c r="H1618" s="3">
        <f ca="1">IF(F1617="买",B1618/B1617-1,计算结果!B$21*(计算结果!B$22*(B1618/B1617-1)+(1-计算结果!B$22)*(K1618/K1617-1-IF(G1618=1,计算结果!B$16,0))))-IF(AND(计算结果!B$21=0,G1618=1),计算结果!B$16,0)</f>
        <v>5.0209205020921299E-3</v>
      </c>
      <c r="I1618" s="2">
        <f t="shared" ca="1" si="76"/>
        <v>11.804709438153356</v>
      </c>
      <c r="J1618" s="3">
        <f ca="1">1-I1618/MAX(I$2:I1618)</f>
        <v>6.4311531756895413E-3</v>
      </c>
      <c r="K1618" s="21">
        <v>166.32</v>
      </c>
      <c r="L1618" s="37">
        <v>9.0884</v>
      </c>
    </row>
    <row r="1619" spans="1:12" hidden="1" x14ac:dyDescent="0.15">
      <c r="A1619" s="1">
        <v>41516</v>
      </c>
      <c r="B1619" s="16">
        <v>9.9842999999999993</v>
      </c>
      <c r="C1619" s="3">
        <f t="shared" si="77"/>
        <v>-1.0318781967408208E-2</v>
      </c>
      <c r="D1619" s="3">
        <f>IFERROR(1-B1619/MAX(B$2:B1619),0)</f>
        <v>1.6683573475678948E-2</v>
      </c>
      <c r="E1619" s="3">
        <f ca="1">IFERROR(B1619/AVERAGE(OFFSET(B1619,0,0,-计算结果!B$17,1))-1,B1619/AVERAGE(OFFSET(B1619,0,0,-ROW(),1))-1)</f>
        <v>0.33767796329008837</v>
      </c>
      <c r="F1619" s="4" t="str">
        <f ca="1">IF(MONTH(A1619)&lt;&gt;MONTH(A1620),IF(OR(AND(E1619&lt;计算结果!B$18,E1619&gt;计算结果!B$19),E1619&lt;计算结果!B$20),"买","卖"),F1618)</f>
        <v>买</v>
      </c>
      <c r="G1619" s="4" t="str">
        <f t="shared" ca="1" si="75"/>
        <v/>
      </c>
      <c r="H1619" s="3">
        <f ca="1">IF(F1618="买",B1619/B1618-1,计算结果!B$21*(计算结果!B$22*(B1619/B1618-1)+(1-计算结果!B$22)*(K1619/K1618-1-IF(G1619=1,计算结果!B$16,0))))-IF(AND(计算结果!B$21=0,G1619=1),计算结果!B$16,0)</f>
        <v>-1.0318781967408208E-2</v>
      </c>
      <c r="I1619" s="2">
        <f t="shared" ca="1" si="76"/>
        <v>11.682899215272446</v>
      </c>
      <c r="J1619" s="3">
        <f ca="1">1-I1619/MAX(I$2:I1619)</f>
        <v>1.6683573475678837E-2</v>
      </c>
      <c r="K1619" s="21">
        <v>166.43</v>
      </c>
      <c r="L1619" s="37">
        <v>8.9842999999999993</v>
      </c>
    </row>
    <row r="1620" spans="1:12" hidden="1" x14ac:dyDescent="0.15">
      <c r="A1620" s="1">
        <v>41519</v>
      </c>
      <c r="B1620" s="16">
        <v>10.0611</v>
      </c>
      <c r="C1620" s="3">
        <f t="shared" si="77"/>
        <v>7.6920765601995456E-3</v>
      </c>
      <c r="D1620" s="3">
        <f>IFERROR(1-B1620/MAX(B$2:B1620),0)</f>
        <v>9.1198282399520547E-3</v>
      </c>
      <c r="E1620" s="3">
        <f ca="1">IFERROR(B1620/AVERAGE(OFFSET(B1620,0,0,-计算结果!B$17,1))-1,B1620/AVERAGE(OFFSET(B1620,0,0,-ROW(),1))-1)</f>
        <v>0.34568191670494675</v>
      </c>
      <c r="F1620" s="4" t="str">
        <f ca="1">IF(MONTH(A1620)&lt;&gt;MONTH(A1621),IF(OR(AND(E1620&lt;计算结果!B$18,E1620&gt;计算结果!B$19),E1620&lt;计算结果!B$20),"买","卖"),F1619)</f>
        <v>买</v>
      </c>
      <c r="G1620" s="4" t="str">
        <f t="shared" ca="1" si="75"/>
        <v/>
      </c>
      <c r="H1620" s="3">
        <f ca="1">IF(F1619="买",B1620/B1619-1,计算结果!B$21*(计算结果!B$22*(B1620/B1619-1)+(1-计算结果!B$22)*(K1620/K1619-1-IF(G1620=1,计算结果!B$16,0))))-IF(AND(计算结果!B$21=0,G1620=1),计算结果!B$16,0)</f>
        <v>7.6920765601995456E-3</v>
      </c>
      <c r="I1620" s="2">
        <f t="shared" ca="1" si="76"/>
        <v>11.772764970481417</v>
      </c>
      <c r="J1620" s="3">
        <f ca="1">1-I1620/MAX(I$2:I1620)</f>
        <v>9.1198282399519437E-3</v>
      </c>
      <c r="K1620" s="21">
        <v>166.52</v>
      </c>
      <c r="L1620" s="37">
        <v>9.0610999999999997</v>
      </c>
    </row>
    <row r="1621" spans="1:12" hidden="1" x14ac:dyDescent="0.15">
      <c r="A1621" s="1">
        <v>41520</v>
      </c>
      <c r="B1621" s="16">
        <v>10.201499999999999</v>
      </c>
      <c r="C1621" s="3">
        <f t="shared" si="77"/>
        <v>1.3954736559620651E-2</v>
      </c>
      <c r="D1621" s="3">
        <f>IFERROR(1-B1621/MAX(B$2:B1621),0)</f>
        <v>0</v>
      </c>
      <c r="E1621" s="3">
        <f ca="1">IFERROR(B1621/AVERAGE(OFFSET(B1621,0,0,-计算结果!B$17,1))-1,B1621/AVERAGE(OFFSET(B1621,0,0,-ROW(),1))-1)</f>
        <v>0.36205973281741577</v>
      </c>
      <c r="F1621" s="4" t="str">
        <f ca="1">IF(MONTH(A1621)&lt;&gt;MONTH(A1622),IF(OR(AND(E1621&lt;计算结果!B$18,E1621&gt;计算结果!B$19),E1621&lt;计算结果!B$20),"买","卖"),F1620)</f>
        <v>买</v>
      </c>
      <c r="G1621" s="4" t="str">
        <f t="shared" ca="1" si="75"/>
        <v/>
      </c>
      <c r="H1621" s="3">
        <f ca="1">IF(F1620="买",B1621/B1620-1,计算结果!B$21*(计算结果!B$22*(B1621/B1620-1)+(1-计算结果!B$22)*(K1621/K1620-1-IF(G1621=1,计算结果!B$16,0))))-IF(AND(计算结果!B$21=0,G1621=1),计算结果!B$16,0)</f>
        <v>1.3954736559620651E-2</v>
      </c>
      <c r="I1621" s="2">
        <f t="shared" ca="1" si="76"/>
        <v>11.937050804222816</v>
      </c>
      <c r="J1621" s="3">
        <f ca="1">1-I1621/MAX(I$2:I1621)</f>
        <v>0</v>
      </c>
      <c r="K1621" s="21">
        <v>166.48</v>
      </c>
      <c r="L1621" s="37">
        <v>9.2014999999999993</v>
      </c>
    </row>
    <row r="1622" spans="1:12" hidden="1" x14ac:dyDescent="0.15">
      <c r="A1622" s="1">
        <v>41521</v>
      </c>
      <c r="B1622" s="16">
        <v>10.1203</v>
      </c>
      <c r="C1622" s="3">
        <f t="shared" si="77"/>
        <v>-7.9596137822868229E-3</v>
      </c>
      <c r="D1622" s="3">
        <f>IFERROR(1-B1622/MAX(B$2:B1622),0)</f>
        <v>7.9596137822868229E-3</v>
      </c>
      <c r="E1622" s="3">
        <f ca="1">IFERROR(B1622/AVERAGE(OFFSET(B1622,0,0,-计算结果!B$17,1))-1,B1622/AVERAGE(OFFSET(B1622,0,0,-ROW(),1))-1)</f>
        <v>0.34894113925375447</v>
      </c>
      <c r="F1622" s="4" t="str">
        <f ca="1">IF(MONTH(A1622)&lt;&gt;MONTH(A1623),IF(OR(AND(E1622&lt;计算结果!B$18,E1622&gt;计算结果!B$19),E1622&lt;计算结果!B$20),"买","卖"),F1621)</f>
        <v>买</v>
      </c>
      <c r="G1622" s="4" t="str">
        <f t="shared" ca="1" si="75"/>
        <v/>
      </c>
      <c r="H1622" s="3">
        <f ca="1">IF(F1621="买",B1622/B1621-1,计算结果!B$21*(计算结果!B$22*(B1622/B1621-1)+(1-计算结果!B$22)*(K1622/K1621-1-IF(G1622=1,计算结果!B$16,0))))-IF(AND(计算结果!B$21=0,G1622=1),计算结果!B$16,0)</f>
        <v>-7.9596137822868229E-3</v>
      </c>
      <c r="I1622" s="2">
        <f t="shared" ca="1" si="76"/>
        <v>11.842036490121666</v>
      </c>
      <c r="J1622" s="3">
        <f ca="1">1-I1622/MAX(I$2:I1622)</f>
        <v>7.9596137822868229E-3</v>
      </c>
      <c r="K1622" s="21">
        <v>166.51</v>
      </c>
      <c r="L1622" s="37">
        <v>9.1203000000000003</v>
      </c>
    </row>
    <row r="1623" spans="1:12" hidden="1" x14ac:dyDescent="0.15">
      <c r="A1623" s="1">
        <v>41522</v>
      </c>
      <c r="B1623" s="16">
        <v>10.1656</v>
      </c>
      <c r="C1623" s="3">
        <f t="shared" si="77"/>
        <v>4.4761518927303179E-3</v>
      </c>
      <c r="D1623" s="3">
        <f>IFERROR(1-B1623/MAX(B$2:B1623),0)</f>
        <v>3.5190903298534248E-3</v>
      </c>
      <c r="E1623" s="3">
        <f ca="1">IFERROR(B1623/AVERAGE(OFFSET(B1623,0,0,-计算结果!B$17,1))-1,B1623/AVERAGE(OFFSET(B1623,0,0,-ROW(),1))-1)</f>
        <v>0.352608457562964</v>
      </c>
      <c r="F1623" s="4" t="str">
        <f ca="1">IF(MONTH(A1623)&lt;&gt;MONTH(A1624),IF(OR(AND(E1623&lt;计算结果!B$18,E1623&gt;计算结果!B$19),E1623&lt;计算结果!B$20),"买","卖"),F1622)</f>
        <v>买</v>
      </c>
      <c r="G1623" s="4" t="str">
        <f t="shared" ca="1" si="75"/>
        <v/>
      </c>
      <c r="H1623" s="3">
        <f ca="1">IF(F1622="买",B1623/B1622-1,计算结果!B$21*(计算结果!B$22*(B1623/B1622-1)+(1-计算结果!B$22)*(K1623/K1622-1-IF(G1623=1,计算结果!B$16,0))))-IF(AND(计算结果!B$21=0,G1623=1),计算结果!B$16,0)</f>
        <v>4.4761518927303179E-3</v>
      </c>
      <c r="I1623" s="2">
        <f t="shared" ca="1" si="76"/>
        <v>11.895043244170706</v>
      </c>
      <c r="J1623" s="3">
        <f ca="1">1-I1623/MAX(I$2:I1623)</f>
        <v>3.5190903298534248E-3</v>
      </c>
      <c r="K1623" s="21">
        <v>166.55</v>
      </c>
      <c r="L1623" s="37">
        <v>9.1655999999999995</v>
      </c>
    </row>
    <row r="1624" spans="1:12" hidden="1" x14ac:dyDescent="0.15">
      <c r="A1624" s="1">
        <v>41523</v>
      </c>
      <c r="B1624" s="16">
        <v>10.246</v>
      </c>
      <c r="C1624" s="3">
        <f t="shared" si="77"/>
        <v>7.9090265208154875E-3</v>
      </c>
      <c r="D1624" s="3">
        <f>IFERROR(1-B1624/MAX(B$2:B1624),0)</f>
        <v>0</v>
      </c>
      <c r="E1624" s="3">
        <f ca="1">IFERROR(B1624/AVERAGE(OFFSET(B1624,0,0,-计算结果!B$17,1))-1,B1624/AVERAGE(OFFSET(B1624,0,0,-ROW(),1))-1)</f>
        <v>0.3607806606054389</v>
      </c>
      <c r="F1624" s="4" t="str">
        <f ca="1">IF(MONTH(A1624)&lt;&gt;MONTH(A1625),IF(OR(AND(E1624&lt;计算结果!B$18,E1624&gt;计算结果!B$19),E1624&lt;计算结果!B$20),"买","卖"),F1623)</f>
        <v>买</v>
      </c>
      <c r="G1624" s="4" t="str">
        <f t="shared" ca="1" si="75"/>
        <v/>
      </c>
      <c r="H1624" s="3">
        <f ca="1">IF(F1623="买",B1624/B1623-1,计算结果!B$21*(计算结果!B$22*(B1624/B1623-1)+(1-计算结果!B$22)*(K1624/K1623-1-IF(G1624=1,计算结果!B$16,0))))-IF(AND(计算结果!B$21=0,G1624=1),计算结果!B$16,0)</f>
        <v>7.9090265208154875E-3</v>
      </c>
      <c r="I1624" s="2">
        <f t="shared" ca="1" si="76"/>
        <v>11.989121456655099</v>
      </c>
      <c r="J1624" s="3">
        <f ca="1">1-I1624/MAX(I$2:I1624)</f>
        <v>0</v>
      </c>
      <c r="K1624" s="21">
        <v>166.58</v>
      </c>
      <c r="L1624" s="37">
        <v>9.2460000000000004</v>
      </c>
    </row>
    <row r="1625" spans="1:12" hidden="1" x14ac:dyDescent="0.15">
      <c r="A1625" s="1">
        <v>41526</v>
      </c>
      <c r="B1625" s="16">
        <v>10.264699999999999</v>
      </c>
      <c r="C1625" s="3">
        <f t="shared" si="77"/>
        <v>1.8251024790161274E-3</v>
      </c>
      <c r="D1625" s="3">
        <f>IFERROR(1-B1625/MAX(B$2:B1625),0)</f>
        <v>0</v>
      </c>
      <c r="E1625" s="3">
        <f ca="1">IFERROR(B1625/AVERAGE(OFFSET(B1625,0,0,-计算结果!B$17,1))-1,B1625/AVERAGE(OFFSET(B1625,0,0,-ROW(),1))-1)</f>
        <v>0.36072719174286894</v>
      </c>
      <c r="F1625" s="4" t="str">
        <f ca="1">IF(MONTH(A1625)&lt;&gt;MONTH(A1626),IF(OR(AND(E1625&lt;计算结果!B$18,E1625&gt;计算结果!B$19),E1625&lt;计算结果!B$20),"买","卖"),F1624)</f>
        <v>买</v>
      </c>
      <c r="G1625" s="4" t="str">
        <f t="shared" ca="1" si="75"/>
        <v/>
      </c>
      <c r="H1625" s="3">
        <f ca="1">IF(F1624="买",B1625/B1624-1,计算结果!B$21*(计算结果!B$22*(B1625/B1624-1)+(1-计算结果!B$22)*(K1625/K1624-1-IF(G1625=1,计算结果!B$16,0))))-IF(AND(计算结果!B$21=0,G1625=1),计算结果!B$16,0)</f>
        <v>1.8251024790161274E-3</v>
      </c>
      <c r="I1625" s="2">
        <f t="shared" ca="1" si="76"/>
        <v>12.011002831946865</v>
      </c>
      <c r="J1625" s="3">
        <f ca="1">1-I1625/MAX(I$2:I1625)</f>
        <v>0</v>
      </c>
      <c r="K1625" s="21">
        <v>166.63</v>
      </c>
      <c r="L1625" s="37">
        <v>9.2646999999999995</v>
      </c>
    </row>
    <row r="1626" spans="1:12" hidden="1" x14ac:dyDescent="0.15">
      <c r="A1626" s="1">
        <v>41527</v>
      </c>
      <c r="B1626" s="16">
        <v>10.294600000000001</v>
      </c>
      <c r="C1626" s="3">
        <f t="shared" si="77"/>
        <v>2.9128956520894089E-3</v>
      </c>
      <c r="D1626" s="3">
        <f>IFERROR(1-B1626/MAX(B$2:B1626),0)</f>
        <v>0</v>
      </c>
      <c r="E1626" s="3">
        <f ca="1">IFERROR(B1626/AVERAGE(OFFSET(B1626,0,0,-计算结果!B$17,1))-1,B1626/AVERAGE(OFFSET(B1626,0,0,-ROW(),1))-1)</f>
        <v>0.36196391886492729</v>
      </c>
      <c r="F1626" s="4" t="str">
        <f ca="1">IF(MONTH(A1626)&lt;&gt;MONTH(A1627),IF(OR(AND(E1626&lt;计算结果!B$18,E1626&gt;计算结果!B$19),E1626&lt;计算结果!B$20),"买","卖"),F1625)</f>
        <v>买</v>
      </c>
      <c r="G1626" s="4" t="str">
        <f t="shared" ca="1" si="75"/>
        <v/>
      </c>
      <c r="H1626" s="3">
        <f ca="1">IF(F1625="买",B1626/B1625-1,计算结果!B$21*(计算结果!B$22*(B1626/B1625-1)+(1-计算结果!B$22)*(K1626/K1625-1-IF(G1626=1,计算结果!B$16,0))))-IF(AND(计算结果!B$21=0,G1626=1),计算结果!B$16,0)</f>
        <v>2.9128956520894089E-3</v>
      </c>
      <c r="I1626" s="2">
        <f t="shared" ca="1" si="76"/>
        <v>12.045989629873276</v>
      </c>
      <c r="J1626" s="3">
        <f ca="1">1-I1626/MAX(I$2:I1626)</f>
        <v>0</v>
      </c>
      <c r="K1626" s="21">
        <v>166.64</v>
      </c>
      <c r="L1626" s="37">
        <v>9.2946000000000009</v>
      </c>
    </row>
    <row r="1627" spans="1:12" hidden="1" x14ac:dyDescent="0.15">
      <c r="A1627" s="1">
        <v>41528</v>
      </c>
      <c r="B1627" s="16">
        <v>10.259600000000001</v>
      </c>
      <c r="C1627" s="3">
        <f t="shared" si="77"/>
        <v>-3.3998406931790015E-3</v>
      </c>
      <c r="D1627" s="3">
        <f>IFERROR(1-B1627/MAX(B$2:B1627),0)</f>
        <v>3.3998406931790015E-3</v>
      </c>
      <c r="E1627" s="3">
        <f ca="1">IFERROR(B1627/AVERAGE(OFFSET(B1627,0,0,-计算结果!B$17,1))-1,B1627/AVERAGE(OFFSET(B1627,0,0,-ROW(),1))-1)</f>
        <v>0.35455278186806027</v>
      </c>
      <c r="F1627" s="4" t="str">
        <f ca="1">IF(MONTH(A1627)&lt;&gt;MONTH(A1628),IF(OR(AND(E1627&lt;计算结果!B$18,E1627&gt;计算结果!B$19),E1627&lt;计算结果!B$20),"买","卖"),F1626)</f>
        <v>买</v>
      </c>
      <c r="G1627" s="4" t="str">
        <f t="shared" ca="1" si="75"/>
        <v/>
      </c>
      <c r="H1627" s="3">
        <f ca="1">IF(F1626="买",B1627/B1626-1,计算结果!B$21*(计算结果!B$22*(B1627/B1626-1)+(1-计算结果!B$22)*(K1627/K1626-1-IF(G1627=1,计算结果!B$16,0))))-IF(AND(计算结果!B$21=0,G1627=1),计算结果!B$16,0)</f>
        <v>-3.3998406931790015E-3</v>
      </c>
      <c r="I1627" s="2">
        <f t="shared" ca="1" si="76"/>
        <v>12.00503518414002</v>
      </c>
      <c r="J1627" s="3">
        <f ca="1">1-I1627/MAX(I$2:I1627)</f>
        <v>3.3998406931790015E-3</v>
      </c>
      <c r="K1627" s="21">
        <v>166.61</v>
      </c>
      <c r="L1627" s="37">
        <v>9.2596000000000007</v>
      </c>
    </row>
    <row r="1628" spans="1:12" hidden="1" x14ac:dyDescent="0.15">
      <c r="A1628" s="1">
        <v>41529</v>
      </c>
      <c r="B1628" s="16">
        <v>10.164999999999999</v>
      </c>
      <c r="C1628" s="3">
        <f t="shared" si="77"/>
        <v>-9.2206323833289305E-3</v>
      </c>
      <c r="D1628" s="3">
        <f>IFERROR(1-B1628/MAX(B$2:B1628),0)</f>
        <v>1.2589124395314233E-2</v>
      </c>
      <c r="E1628" s="3">
        <f ca="1">IFERROR(B1628/AVERAGE(OFFSET(B1628,0,0,-计算结果!B$17,1))-1,B1628/AVERAGE(OFFSET(B1628,0,0,-ROW(),1))-1)</f>
        <v>0.33937832797974044</v>
      </c>
      <c r="F1628" s="4" t="str">
        <f ca="1">IF(MONTH(A1628)&lt;&gt;MONTH(A1629),IF(OR(AND(E1628&lt;计算结果!B$18,E1628&gt;计算结果!B$19),E1628&lt;计算结果!B$20),"买","卖"),F1627)</f>
        <v>买</v>
      </c>
      <c r="G1628" s="4" t="str">
        <f t="shared" ca="1" si="75"/>
        <v/>
      </c>
      <c r="H1628" s="3">
        <f ca="1">IF(F1627="买",B1628/B1627-1,计算结果!B$21*(计算结果!B$22*(B1628/B1627-1)+(1-计算结果!B$22)*(K1628/K1627-1-IF(G1628=1,计算结果!B$16,0))))-IF(AND(计算结果!B$21=0,G1628=1),计算结果!B$16,0)</f>
        <v>-9.2206323833289305E-3</v>
      </c>
      <c r="I1628" s="2">
        <f t="shared" ca="1" si="76"/>
        <v>11.894341167958135</v>
      </c>
      <c r="J1628" s="3">
        <f ca="1">1-I1628/MAX(I$2:I1628)</f>
        <v>1.2589124395314233E-2</v>
      </c>
      <c r="K1628" s="21">
        <v>166.59</v>
      </c>
      <c r="L1628" s="37">
        <v>9.1649999999999991</v>
      </c>
    </row>
    <row r="1629" spans="1:12" hidden="1" x14ac:dyDescent="0.15">
      <c r="A1629" s="1">
        <v>41530</v>
      </c>
      <c r="B1629" s="16">
        <v>10.316000000000001</v>
      </c>
      <c r="C1629" s="3">
        <f t="shared" si="77"/>
        <v>1.485489424495845E-2</v>
      </c>
      <c r="D1629" s="3">
        <f>IFERROR(1-B1629/MAX(B$2:B1629),0)</f>
        <v>0</v>
      </c>
      <c r="E1629" s="3">
        <f ca="1">IFERROR(B1629/AVERAGE(OFFSET(B1629,0,0,-计算结果!B$17,1))-1,B1629/AVERAGE(OFFSET(B1629,0,0,-ROW(),1))-1)</f>
        <v>0.35641179378753973</v>
      </c>
      <c r="F1629" s="4" t="str">
        <f ca="1">IF(MONTH(A1629)&lt;&gt;MONTH(A1630),IF(OR(AND(E1629&lt;计算结果!B$18,E1629&gt;计算结果!B$19),E1629&lt;计算结果!B$20),"买","卖"),F1628)</f>
        <v>买</v>
      </c>
      <c r="G1629" s="4" t="str">
        <f t="shared" ca="1" si="75"/>
        <v/>
      </c>
      <c r="H1629" s="3">
        <f ca="1">IF(F1628="买",B1629/B1628-1,计算结果!B$21*(计算结果!B$22*(B1629/B1628-1)+(1-计算结果!B$22)*(K1629/K1628-1-IF(G1629=1,计算结果!B$16,0))))-IF(AND(计算结果!B$21=0,G1629=1),计算结果!B$16,0)</f>
        <v>1.485489424495845E-2</v>
      </c>
      <c r="I1629" s="2">
        <f t="shared" ca="1" si="76"/>
        <v>12.071030348121608</v>
      </c>
      <c r="J1629" s="3">
        <f ca="1">1-I1629/MAX(I$2:I1629)</f>
        <v>0</v>
      </c>
      <c r="K1629" s="21">
        <v>166.63</v>
      </c>
      <c r="L1629" s="37">
        <v>9.3160000000000007</v>
      </c>
    </row>
    <row r="1630" spans="1:12" hidden="1" x14ac:dyDescent="0.15">
      <c r="A1630" s="1">
        <v>41533</v>
      </c>
      <c r="B1630" s="16">
        <v>10.4373</v>
      </c>
      <c r="C1630" s="3">
        <f t="shared" si="77"/>
        <v>1.1758433501357191E-2</v>
      </c>
      <c r="D1630" s="3">
        <f>IFERROR(1-B1630/MAX(B$2:B1630),0)</f>
        <v>0</v>
      </c>
      <c r="E1630" s="3">
        <f ca="1">IFERROR(B1630/AVERAGE(OFFSET(B1630,0,0,-计算结果!B$17,1))-1,B1630/AVERAGE(OFFSET(B1630,0,0,-ROW(),1))-1)</f>
        <v>0.36948477956613068</v>
      </c>
      <c r="F1630" s="4" t="str">
        <f ca="1">IF(MONTH(A1630)&lt;&gt;MONTH(A1631),IF(OR(AND(E1630&lt;计算结果!B$18,E1630&gt;计算结果!B$19),E1630&lt;计算结果!B$20),"买","卖"),F1629)</f>
        <v>买</v>
      </c>
      <c r="G1630" s="4" t="str">
        <f t="shared" ca="1" si="75"/>
        <v/>
      </c>
      <c r="H1630" s="3">
        <f ca="1">IF(F1629="买",B1630/B1629-1,计算结果!B$21*(计算结果!B$22*(B1630/B1629-1)+(1-计算结果!B$22)*(K1630/K1629-1-IF(G1630=1,计算结果!B$16,0))))-IF(AND(计算结果!B$21=0,G1630=1),计算结果!B$16,0)</f>
        <v>1.1758433501357191E-2</v>
      </c>
      <c r="I1630" s="2">
        <f t="shared" ca="1" si="76"/>
        <v>12.21296675576286</v>
      </c>
      <c r="J1630" s="3">
        <f ca="1">1-I1630/MAX(I$2:I1630)</f>
        <v>0</v>
      </c>
      <c r="K1630" s="21">
        <v>166.7</v>
      </c>
      <c r="L1630" s="37">
        <v>9.4373000000000005</v>
      </c>
    </row>
    <row r="1631" spans="1:12" hidden="1" x14ac:dyDescent="0.15">
      <c r="A1631" s="1">
        <v>41534</v>
      </c>
      <c r="B1631" s="16">
        <v>10.4908</v>
      </c>
      <c r="C1631" s="3">
        <f t="shared" si="77"/>
        <v>5.1258467228114668E-3</v>
      </c>
      <c r="D1631" s="3">
        <f>IFERROR(1-B1631/MAX(B$2:B1631),0)</f>
        <v>0</v>
      </c>
      <c r="E1631" s="3">
        <f ca="1">IFERROR(B1631/AVERAGE(OFFSET(B1631,0,0,-计算结果!B$17,1))-1,B1631/AVERAGE(OFFSET(B1631,0,0,-ROW(),1))-1)</f>
        <v>0.3736671079027003</v>
      </c>
      <c r="F1631" s="4" t="str">
        <f ca="1">IF(MONTH(A1631)&lt;&gt;MONTH(A1632),IF(OR(AND(E1631&lt;计算结果!B$18,E1631&gt;计算结果!B$19),E1631&lt;计算结果!B$20),"买","卖"),F1630)</f>
        <v>买</v>
      </c>
      <c r="G1631" s="4" t="str">
        <f t="shared" ca="1" si="75"/>
        <v/>
      </c>
      <c r="H1631" s="3">
        <f ca="1">IF(F1630="买",B1631/B1630-1,计算结果!B$21*(计算结果!B$22*(B1631/B1630-1)+(1-计算结果!B$22)*(K1631/K1630-1-IF(G1631=1,计算结果!B$16,0))))-IF(AND(计算结果!B$21=0,G1631=1),计算结果!B$16,0)</f>
        <v>5.1258467228114668E-3</v>
      </c>
      <c r="I1631" s="2">
        <f t="shared" ca="1" si="76"/>
        <v>12.275568551383692</v>
      </c>
      <c r="J1631" s="3">
        <f ca="1">1-I1631/MAX(I$2:I1631)</f>
        <v>0</v>
      </c>
      <c r="K1631" s="21">
        <v>166.72</v>
      </c>
      <c r="L1631" s="37">
        <v>9.4908000000000001</v>
      </c>
    </row>
    <row r="1632" spans="1:12" hidden="1" x14ac:dyDescent="0.15">
      <c r="A1632" s="1">
        <v>41535</v>
      </c>
      <c r="B1632" s="16">
        <v>10.657299999999999</v>
      </c>
      <c r="C1632" s="3">
        <f t="shared" si="77"/>
        <v>1.5871048919052777E-2</v>
      </c>
      <c r="D1632" s="3">
        <f>IFERROR(1-B1632/MAX(B$2:B1632),0)</f>
        <v>0</v>
      </c>
      <c r="E1632" s="3">
        <f ca="1">IFERROR(B1632/AVERAGE(OFFSET(B1632,0,0,-计算结果!B$17,1))-1,B1632/AVERAGE(OFFSET(B1632,0,0,-ROW(),1))-1)</f>
        <v>0.39251271155517986</v>
      </c>
      <c r="F1632" s="4" t="str">
        <f ca="1">IF(MONTH(A1632)&lt;&gt;MONTH(A1633),IF(OR(AND(E1632&lt;计算结果!B$18,E1632&gt;计算结果!B$19),E1632&lt;计算结果!B$20),"买","卖"),F1631)</f>
        <v>买</v>
      </c>
      <c r="G1632" s="4" t="str">
        <f t="shared" ref="G1632:G1695" ca="1" si="78">IF(F1631&lt;&gt;F1632,1,"")</f>
        <v/>
      </c>
      <c r="H1632" s="3">
        <f ca="1">IF(F1631="买",B1632/B1631-1,计算结果!B$21*(计算结果!B$22*(B1632/B1631-1)+(1-计算结果!B$22)*(K1632/K1631-1-IF(G1632=1,计算结果!B$16,0))))-IF(AND(计算结果!B$21=0,G1632=1),计算结果!B$16,0)</f>
        <v>1.5871048919052777E-2</v>
      </c>
      <c r="I1632" s="2">
        <f t="shared" ref="I1632:I1695" ca="1" si="79">IFERROR(I1631*(1+H1632),I1631)</f>
        <v>12.470394700371889</v>
      </c>
      <c r="J1632" s="3">
        <f ca="1">1-I1632/MAX(I$2:I1632)</f>
        <v>0</v>
      </c>
      <c r="K1632" s="21">
        <v>166.76</v>
      </c>
      <c r="L1632" s="37">
        <v>9.6572999999999993</v>
      </c>
    </row>
    <row r="1633" spans="1:12" hidden="1" x14ac:dyDescent="0.15">
      <c r="A1633" s="1">
        <v>41540</v>
      </c>
      <c r="B1633" s="16">
        <v>10.975099999999999</v>
      </c>
      <c r="C1633" s="3">
        <f t="shared" si="77"/>
        <v>2.9819935630976069E-2</v>
      </c>
      <c r="D1633" s="3">
        <f>IFERROR(1-B1633/MAX(B$2:B1633),0)</f>
        <v>0</v>
      </c>
      <c r="E1633" s="3">
        <f ca="1">IFERROR(B1633/AVERAGE(OFFSET(B1633,0,0,-计算结果!B$17,1))-1,B1633/AVERAGE(OFFSET(B1633,0,0,-ROW(),1))-1)</f>
        <v>0.43077584933209367</v>
      </c>
      <c r="F1633" s="4" t="str">
        <f ca="1">IF(MONTH(A1633)&lt;&gt;MONTH(A1634),IF(OR(AND(E1633&lt;计算结果!B$18,E1633&gt;计算结果!B$19),E1633&lt;计算结果!B$20),"买","卖"),F1632)</f>
        <v>买</v>
      </c>
      <c r="G1633" s="4" t="str">
        <f t="shared" ca="1" si="78"/>
        <v/>
      </c>
      <c r="H1633" s="3">
        <f ca="1">IF(F1632="买",B1633/B1632-1,计算结果!B$21*(计算结果!B$22*(B1633/B1632-1)+(1-计算结果!B$22)*(K1633/K1632-1-IF(G1633=1,计算结果!B$16,0))))-IF(AND(计算结果!B$21=0,G1633=1),计算结果!B$16,0)</f>
        <v>2.9819935630976069E-2</v>
      </c>
      <c r="I1633" s="2">
        <f t="shared" ca="1" si="79"/>
        <v>12.842261067629844</v>
      </c>
      <c r="J1633" s="3">
        <f ca="1">1-I1633/MAX(I$2:I1633)</f>
        <v>0</v>
      </c>
      <c r="K1633" s="21">
        <v>166.88</v>
      </c>
      <c r="L1633" s="37">
        <v>9.9750999999999994</v>
      </c>
    </row>
    <row r="1634" spans="1:12" hidden="1" x14ac:dyDescent="0.15">
      <c r="A1634" s="1">
        <v>41541</v>
      </c>
      <c r="B1634" s="16">
        <v>11.088800000000001</v>
      </c>
      <c r="C1634" s="3">
        <f t="shared" si="77"/>
        <v>1.03598144891619E-2</v>
      </c>
      <c r="D1634" s="3">
        <f>IFERROR(1-B1634/MAX(B$2:B1634),0)</f>
        <v>0</v>
      </c>
      <c r="E1634" s="3">
        <f ca="1">IFERROR(B1634/AVERAGE(OFFSET(B1634,0,0,-计算结果!B$17,1))-1,B1634/AVERAGE(OFFSET(B1634,0,0,-ROW(),1))-1)</f>
        <v>0.44236019423939688</v>
      </c>
      <c r="F1634" s="4" t="str">
        <f ca="1">IF(MONTH(A1634)&lt;&gt;MONTH(A1635),IF(OR(AND(E1634&lt;计算结果!B$18,E1634&gt;计算结果!B$19),E1634&lt;计算结果!B$20),"买","卖"),F1633)</f>
        <v>买</v>
      </c>
      <c r="G1634" s="4" t="str">
        <f t="shared" ca="1" si="78"/>
        <v/>
      </c>
      <c r="H1634" s="3">
        <f ca="1">IF(F1633="买",B1634/B1633-1,计算结果!B$21*(计算结果!B$22*(B1634/B1633-1)+(1-计算结果!B$22)*(K1634/K1633-1-IF(G1634=1,计算结果!B$16,0))))-IF(AND(计算结果!B$21=0,G1634=1),计算结果!B$16,0)</f>
        <v>1.03598144891619E-2</v>
      </c>
      <c r="I1634" s="2">
        <f t="shared" ca="1" si="79"/>
        <v>12.975304509911876</v>
      </c>
      <c r="J1634" s="3">
        <f ca="1">1-I1634/MAX(I$2:I1634)</f>
        <v>0</v>
      </c>
      <c r="K1634" s="21">
        <v>166.87</v>
      </c>
      <c r="L1634" s="37">
        <v>10.088800000000001</v>
      </c>
    </row>
    <row r="1635" spans="1:12" hidden="1" x14ac:dyDescent="0.15">
      <c r="A1635" s="1">
        <v>41542</v>
      </c>
      <c r="B1635" s="16">
        <v>11.124700000000001</v>
      </c>
      <c r="C1635" s="3">
        <f t="shared" si="77"/>
        <v>3.2375009018108525E-3</v>
      </c>
      <c r="D1635" s="3">
        <f>IFERROR(1-B1635/MAX(B$2:B1635),0)</f>
        <v>0</v>
      </c>
      <c r="E1635" s="3">
        <f ca="1">IFERROR(B1635/AVERAGE(OFFSET(B1635,0,0,-计算结果!B$17,1))-1,B1635/AVERAGE(OFFSET(B1635,0,0,-ROW(),1))-1)</f>
        <v>0.44370154727643918</v>
      </c>
      <c r="F1635" s="4" t="str">
        <f ca="1">IF(MONTH(A1635)&lt;&gt;MONTH(A1636),IF(OR(AND(E1635&lt;计算结果!B$18,E1635&gt;计算结果!B$19),E1635&lt;计算结果!B$20),"买","卖"),F1634)</f>
        <v>买</v>
      </c>
      <c r="G1635" s="4" t="str">
        <f t="shared" ca="1" si="78"/>
        <v/>
      </c>
      <c r="H1635" s="3">
        <f ca="1">IF(F1634="买",B1635/B1634-1,计算结果!B$21*(计算结果!B$22*(B1635/B1634-1)+(1-计算结果!B$22)*(K1635/K1634-1-IF(G1635=1,计算结果!B$16,0))))-IF(AND(计算结果!B$21=0,G1635=1),计算结果!B$16,0)</f>
        <v>3.2375009018108525E-3</v>
      </c>
      <c r="I1635" s="2">
        <f t="shared" ca="1" si="79"/>
        <v>13.017312069963985</v>
      </c>
      <c r="J1635" s="3">
        <f ca="1">1-I1635/MAX(I$2:I1635)</f>
        <v>0</v>
      </c>
      <c r="K1635" s="21">
        <v>166.87</v>
      </c>
      <c r="L1635" s="37">
        <v>10.124700000000001</v>
      </c>
    </row>
    <row r="1636" spans="1:12" hidden="1" x14ac:dyDescent="0.15">
      <c r="A1636" s="1">
        <v>41543</v>
      </c>
      <c r="B1636" s="16">
        <v>11.2614</v>
      </c>
      <c r="C1636" s="3">
        <f t="shared" si="77"/>
        <v>1.2287971810475806E-2</v>
      </c>
      <c r="D1636" s="3">
        <f>IFERROR(1-B1636/MAX(B$2:B1636),0)</f>
        <v>0</v>
      </c>
      <c r="E1636" s="3">
        <f ca="1">IFERROR(B1636/AVERAGE(OFFSET(B1636,0,0,-计算结果!B$17,1))-1,B1636/AVERAGE(OFFSET(B1636,0,0,-ROW(),1))-1)</f>
        <v>0.45784805571066278</v>
      </c>
      <c r="F1636" s="4" t="str">
        <f ca="1">IF(MONTH(A1636)&lt;&gt;MONTH(A1637),IF(OR(AND(E1636&lt;计算结果!B$18,E1636&gt;计算结果!B$19),E1636&lt;计算结果!B$20),"买","卖"),F1635)</f>
        <v>买</v>
      </c>
      <c r="G1636" s="4" t="str">
        <f t="shared" ca="1" si="78"/>
        <v/>
      </c>
      <c r="H1636" s="3">
        <f ca="1">IF(F1635="买",B1636/B1635-1,计算结果!B$21*(计算结果!B$22*(B1636/B1635-1)+(1-计算结果!B$22)*(K1636/K1635-1-IF(G1636=1,计算结果!B$16,0))))-IF(AND(计算结果!B$21=0,G1636=1),计算结果!B$16,0)</f>
        <v>1.2287971810475806E-2</v>
      </c>
      <c r="I1636" s="2">
        <f t="shared" ca="1" si="79"/>
        <v>13.177268433727869</v>
      </c>
      <c r="J1636" s="3">
        <f ca="1">1-I1636/MAX(I$2:I1636)</f>
        <v>0</v>
      </c>
      <c r="K1636" s="21">
        <v>166.94</v>
      </c>
      <c r="L1636" s="37">
        <v>10.2614</v>
      </c>
    </row>
    <row r="1637" spans="1:12" hidden="1" x14ac:dyDescent="0.15">
      <c r="A1637" s="1">
        <v>41544</v>
      </c>
      <c r="B1637" s="16">
        <v>11</v>
      </c>
      <c r="C1637" s="3">
        <f t="shared" si="77"/>
        <v>-2.3212034027740747E-2</v>
      </c>
      <c r="D1637" s="3">
        <f>IFERROR(1-B1637/MAX(B$2:B1637),0)</f>
        <v>2.3212034027740747E-2</v>
      </c>
      <c r="E1637" s="3">
        <f ca="1">IFERROR(B1637/AVERAGE(OFFSET(B1637,0,0,-计算结果!B$17,1))-1,B1637/AVERAGE(OFFSET(B1637,0,0,-ROW(),1))-1)</f>
        <v>0.42079281004210656</v>
      </c>
      <c r="F1637" s="4" t="str">
        <f ca="1">IF(MONTH(A1637)&lt;&gt;MONTH(A1638),IF(OR(AND(E1637&lt;计算结果!B$18,E1637&gt;计算结果!B$19),E1637&lt;计算结果!B$20),"买","卖"),F1636)</f>
        <v>买</v>
      </c>
      <c r="G1637" s="4" t="str">
        <f t="shared" ca="1" si="78"/>
        <v/>
      </c>
      <c r="H1637" s="3">
        <f ca="1">IF(F1636="买",B1637/B1636-1,计算结果!B$21*(计算结果!B$22*(B1637/B1636-1)+(1-计算结果!B$22)*(K1637/K1636-1-IF(G1637=1,计算结果!B$16,0))))-IF(AND(计算结果!B$21=0,G1637=1),计算结果!B$16,0)</f>
        <v>-2.3212034027740747E-2</v>
      </c>
      <c r="I1637" s="2">
        <f t="shared" ca="1" si="79"/>
        <v>12.871397230451503</v>
      </c>
      <c r="J1637" s="3">
        <f ca="1">1-I1637/MAX(I$2:I1637)</f>
        <v>2.3212034027740858E-2</v>
      </c>
      <c r="K1637" s="21">
        <v>166.93</v>
      </c>
      <c r="L1637" s="37">
        <v>10</v>
      </c>
    </row>
    <row r="1638" spans="1:12" hidden="1" x14ac:dyDescent="0.15">
      <c r="A1638" s="1">
        <v>41547</v>
      </c>
      <c r="B1638" s="16">
        <v>11.1227</v>
      </c>
      <c r="C1638" s="3">
        <f t="shared" si="77"/>
        <v>1.1154545454545417E-2</v>
      </c>
      <c r="D1638" s="3">
        <f>IFERROR(1-B1638/MAX(B$2:B1638),0)</f>
        <v>1.2316408261850209E-2</v>
      </c>
      <c r="E1638" s="3">
        <f ca="1">IFERROR(B1638/AVERAGE(OFFSET(B1638,0,0,-计算结果!B$17,1))-1,B1638/AVERAGE(OFFSET(B1638,0,0,-ROW(),1))-1)</f>
        <v>0.43329152164540008</v>
      </c>
      <c r="F1638" s="4" t="str">
        <f ca="1">IF(MONTH(A1638)&lt;&gt;MONTH(A1639),IF(OR(AND(E1638&lt;计算结果!B$18,E1638&gt;计算结果!B$19),E1638&lt;计算结果!B$20),"买","卖"),F1637)</f>
        <v>买</v>
      </c>
      <c r="G1638" s="4" t="str">
        <f t="shared" ca="1" si="78"/>
        <v/>
      </c>
      <c r="H1638" s="3">
        <f ca="1">IF(F1637="买",B1638/B1637-1,计算结果!B$21*(计算结果!B$22*(B1638/B1637-1)+(1-计算结果!B$22)*(K1638/K1637-1-IF(G1638=1,计算结果!B$16,0))))-IF(AND(计算结果!B$21=0,G1638=1),计算结果!B$16,0)</f>
        <v>1.1154545454545417E-2</v>
      </c>
      <c r="I1638" s="2">
        <f t="shared" ca="1" si="79"/>
        <v>13.014971815922085</v>
      </c>
      <c r="J1638" s="3">
        <f ca="1">1-I1638/MAX(I$2:I1638)</f>
        <v>1.231640826185032E-2</v>
      </c>
      <c r="K1638" s="21">
        <v>167.06</v>
      </c>
      <c r="L1638" s="37">
        <v>10.1227</v>
      </c>
    </row>
    <row r="1639" spans="1:12" hidden="1" x14ac:dyDescent="0.15">
      <c r="A1639" s="1">
        <v>41555</v>
      </c>
      <c r="B1639" s="16">
        <v>11.217000000000001</v>
      </c>
      <c r="C1639" s="3">
        <f t="shared" si="77"/>
        <v>8.4781572819550011E-3</v>
      </c>
      <c r="D1639" s="3">
        <f>IFERROR(1-B1639/MAX(B$2:B1639),0)</f>
        <v>3.9426714262880136E-3</v>
      </c>
      <c r="E1639" s="3">
        <f ca="1">IFERROR(B1639/AVERAGE(OFFSET(B1639,0,0,-计算结果!B$17,1))-1,B1639/AVERAGE(OFFSET(B1639,0,0,-ROW(),1))-1)</f>
        <v>0.44194339913068936</v>
      </c>
      <c r="F1639" s="4" t="str">
        <f ca="1">IF(MONTH(A1639)&lt;&gt;MONTH(A1640),IF(OR(AND(E1639&lt;计算结果!B$18,E1639&gt;计算结果!B$19),E1639&lt;计算结果!B$20),"买","卖"),F1638)</f>
        <v>买</v>
      </c>
      <c r="G1639" s="4" t="str">
        <f t="shared" ca="1" si="78"/>
        <v/>
      </c>
      <c r="H1639" s="3">
        <f ca="1">IF(F1638="买",B1639/B1638-1,计算结果!B$21*(计算结果!B$22*(B1639/B1638-1)+(1-计算结果!B$22)*(K1639/K1638-1-IF(G1639=1,计算结果!B$16,0))))-IF(AND(计算结果!B$21=0,G1639=1),计算结果!B$16,0)</f>
        <v>8.4781572819550011E-3</v>
      </c>
      <c r="I1639" s="2">
        <f t="shared" ca="1" si="79"/>
        <v>13.125314793997683</v>
      </c>
      <c r="J1639" s="3">
        <f ca="1">1-I1639/MAX(I$2:I1639)</f>
        <v>3.9426714262880136E-3</v>
      </c>
      <c r="K1639" s="21">
        <v>167.25</v>
      </c>
      <c r="L1639" s="37">
        <v>10.217000000000001</v>
      </c>
    </row>
    <row r="1640" spans="1:12" hidden="1" x14ac:dyDescent="0.15">
      <c r="A1640" s="1">
        <v>41556</v>
      </c>
      <c r="B1640" s="16">
        <v>11.693</v>
      </c>
      <c r="C1640" s="3">
        <f t="shared" si="77"/>
        <v>4.2435588838370286E-2</v>
      </c>
      <c r="D1640" s="3">
        <f>IFERROR(1-B1640/MAX(B$2:B1640),0)</f>
        <v>0</v>
      </c>
      <c r="E1640" s="3">
        <f ca="1">IFERROR(B1640/AVERAGE(OFFSET(B1640,0,0,-计算结果!B$17,1))-1,B1640/AVERAGE(OFFSET(B1640,0,0,-ROW(),1))-1)</f>
        <v>0.49918499792153814</v>
      </c>
      <c r="F1640" s="4" t="str">
        <f ca="1">IF(MONTH(A1640)&lt;&gt;MONTH(A1641),IF(OR(AND(E1640&lt;计算结果!B$18,E1640&gt;计算结果!B$19),E1640&lt;计算结果!B$20),"买","卖"),F1639)</f>
        <v>买</v>
      </c>
      <c r="G1640" s="4" t="str">
        <f t="shared" ca="1" si="78"/>
        <v/>
      </c>
      <c r="H1640" s="3">
        <f ca="1">IF(F1639="买",B1640/B1639-1,计算结果!B$21*(计算结果!B$22*(B1640/B1639-1)+(1-计算结果!B$22)*(K1640/K1639-1-IF(G1640=1,计算结果!B$16,0))))-IF(AND(计算结果!B$21=0,G1640=1),计算结果!B$16,0)</f>
        <v>4.2435588838370286E-2</v>
      </c>
      <c r="I1640" s="2">
        <f t="shared" ca="1" si="79"/>
        <v>13.682295255969947</v>
      </c>
      <c r="J1640" s="3">
        <f ca="1">1-I1640/MAX(I$2:I1640)</f>
        <v>0</v>
      </c>
      <c r="K1640" s="21">
        <v>167.25</v>
      </c>
      <c r="L1640" s="37">
        <v>10.693</v>
      </c>
    </row>
    <row r="1641" spans="1:12" hidden="1" x14ac:dyDescent="0.15">
      <c r="A1641" s="1">
        <v>41557</v>
      </c>
      <c r="B1641" s="16">
        <v>11.5345</v>
      </c>
      <c r="C1641" s="3">
        <f t="shared" si="77"/>
        <v>-1.3555118446934022E-2</v>
      </c>
      <c r="D1641" s="3">
        <f>IFERROR(1-B1641/MAX(B$2:B1641),0)</f>
        <v>1.3555118446934022E-2</v>
      </c>
      <c r="E1641" s="3">
        <f ca="1">IFERROR(B1641/AVERAGE(OFFSET(B1641,0,0,-计算结果!B$17,1))-1,B1641/AVERAGE(OFFSET(B1641,0,0,-ROW(),1))-1)</f>
        <v>0.47514063929652828</v>
      </c>
      <c r="F1641" s="4" t="str">
        <f ca="1">IF(MONTH(A1641)&lt;&gt;MONTH(A1642),IF(OR(AND(E1641&lt;计算结果!B$18,E1641&gt;计算结果!B$19),E1641&lt;计算结果!B$20),"买","卖"),F1640)</f>
        <v>买</v>
      </c>
      <c r="G1641" s="4" t="str">
        <f t="shared" ca="1" si="78"/>
        <v/>
      </c>
      <c r="H1641" s="3">
        <f ca="1">IF(F1640="买",B1641/B1640-1,计算结果!B$21*(计算结果!B$22*(B1641/B1640-1)+(1-计算结果!B$22)*(K1641/K1640-1-IF(G1641=1,计算结果!B$16,0))))-IF(AND(计算结果!B$21=0,G1641=1),计算结果!B$16,0)</f>
        <v>-1.3555118446934022E-2</v>
      </c>
      <c r="I1641" s="2">
        <f t="shared" ca="1" si="79"/>
        <v>13.496830123149351</v>
      </c>
      <c r="J1641" s="3">
        <f ca="1">1-I1641/MAX(I$2:I1641)</f>
        <v>1.3555118446934022E-2</v>
      </c>
      <c r="K1641" s="21">
        <v>167.28</v>
      </c>
      <c r="L1641" s="37">
        <v>10.5345</v>
      </c>
    </row>
    <row r="1642" spans="1:12" hidden="1" x14ac:dyDescent="0.15">
      <c r="A1642" s="1">
        <v>41558</v>
      </c>
      <c r="B1642" s="16">
        <v>11.532</v>
      </c>
      <c r="C1642" s="3">
        <f t="shared" si="77"/>
        <v>-2.1674108110447676E-4</v>
      </c>
      <c r="D1642" s="3">
        <f>IFERROR(1-B1642/MAX(B$2:B1642),0)</f>
        <v>1.3768921577011817E-2</v>
      </c>
      <c r="E1642" s="3">
        <f ca="1">IFERROR(B1642/AVERAGE(OFFSET(B1642,0,0,-计算结果!B$17,1))-1,B1642/AVERAGE(OFFSET(B1642,0,0,-ROW(),1))-1)</f>
        <v>0.47120978753964216</v>
      </c>
      <c r="F1642" s="4" t="str">
        <f ca="1">IF(MONTH(A1642)&lt;&gt;MONTH(A1643),IF(OR(AND(E1642&lt;计算结果!B$18,E1642&gt;计算结果!B$19),E1642&lt;计算结果!B$20),"买","卖"),F1641)</f>
        <v>买</v>
      </c>
      <c r="G1642" s="4" t="str">
        <f t="shared" ca="1" si="78"/>
        <v/>
      </c>
      <c r="H1642" s="3">
        <f ca="1">IF(F1641="买",B1642/B1641-1,计算结果!B$21*(计算结果!B$22*(B1642/B1641-1)+(1-计算结果!B$22)*(K1642/K1641-1-IF(G1642=1,计算结果!B$16,0))))-IF(AND(计算结果!B$21=0,G1642=1),计算结果!B$16,0)</f>
        <v>-2.1674108110447676E-4</v>
      </c>
      <c r="I1642" s="2">
        <f t="shared" ca="1" si="79"/>
        <v>13.493904805596976</v>
      </c>
      <c r="J1642" s="3">
        <f ca="1">1-I1642/MAX(I$2:I1642)</f>
        <v>1.3768921577011817E-2</v>
      </c>
      <c r="K1642" s="21">
        <v>167.25</v>
      </c>
      <c r="L1642" s="37">
        <v>10.532</v>
      </c>
    </row>
    <row r="1643" spans="1:12" hidden="1" x14ac:dyDescent="0.15">
      <c r="A1643" s="1">
        <v>41561</v>
      </c>
      <c r="B1643" s="16">
        <v>11.602</v>
      </c>
      <c r="C1643" s="3">
        <f t="shared" si="77"/>
        <v>6.070065903572619E-3</v>
      </c>
      <c r="D1643" s="3">
        <f>IFERROR(1-B1643/MAX(B$2:B1643),0)</f>
        <v>7.7824339348327998E-3</v>
      </c>
      <c r="E1643" s="3">
        <f ca="1">IFERROR(B1643/AVERAGE(OFFSET(B1643,0,0,-计算结果!B$17,1))-1,B1643/AVERAGE(OFFSET(B1643,0,0,-ROW(),1))-1)</f>
        <v>0.47647604241412544</v>
      </c>
      <c r="F1643" s="4" t="str">
        <f ca="1">IF(MONTH(A1643)&lt;&gt;MONTH(A1644),IF(OR(AND(E1643&lt;计算结果!B$18,E1643&gt;计算结果!B$19),E1643&lt;计算结果!B$20),"买","卖"),F1642)</f>
        <v>买</v>
      </c>
      <c r="G1643" s="4" t="str">
        <f t="shared" ca="1" si="78"/>
        <v/>
      </c>
      <c r="H1643" s="3">
        <f ca="1">IF(F1642="买",B1643/B1642-1,计算结果!B$21*(计算结果!B$22*(B1643/B1642-1)+(1-计算结果!B$22)*(K1643/K1642-1-IF(G1643=1,计算结果!B$16,0))))-IF(AND(计算结果!B$21=0,G1643=1),计算结果!B$16,0)</f>
        <v>6.070065903572619E-3</v>
      </c>
      <c r="I1643" s="2">
        <f t="shared" ca="1" si="79"/>
        <v>13.575813697063484</v>
      </c>
      <c r="J1643" s="3">
        <f ca="1">1-I1643/MAX(I$2:I1643)</f>
        <v>7.7824339348327998E-3</v>
      </c>
      <c r="K1643" s="21">
        <v>167.31</v>
      </c>
      <c r="L1643" s="37">
        <v>10.602</v>
      </c>
    </row>
    <row r="1644" spans="1:12" hidden="1" x14ac:dyDescent="0.15">
      <c r="A1644" s="1">
        <v>41562</v>
      </c>
      <c r="B1644" s="16">
        <v>11.550700000000001</v>
      </c>
      <c r="C1644" s="3">
        <f t="shared" si="77"/>
        <v>-4.4216514394069817E-3</v>
      </c>
      <c r="D1644" s="3">
        <f>IFERROR(1-B1644/MAX(B$2:B1644),0)</f>
        <v>1.2169674164029698E-2</v>
      </c>
      <c r="E1644" s="3">
        <f ca="1">IFERROR(B1644/AVERAGE(OFFSET(B1644,0,0,-计算结果!B$17,1))-1,B1644/AVERAGE(OFFSET(B1644,0,0,-ROW(),1))-1)</f>
        <v>0.46642058061093317</v>
      </c>
      <c r="F1644" s="4" t="str">
        <f ca="1">IF(MONTH(A1644)&lt;&gt;MONTH(A1645),IF(OR(AND(E1644&lt;计算结果!B$18,E1644&gt;计算结果!B$19),E1644&lt;计算结果!B$20),"买","卖"),F1643)</f>
        <v>买</v>
      </c>
      <c r="G1644" s="4" t="str">
        <f t="shared" ca="1" si="78"/>
        <v/>
      </c>
      <c r="H1644" s="3">
        <f ca="1">IF(F1643="买",B1644/B1643-1,计算结果!B$21*(计算结果!B$22*(B1644/B1643-1)+(1-计算结果!B$22)*(K1644/K1643-1-IF(G1644=1,计算结果!B$16,0))))-IF(AND(计算结果!B$21=0,G1644=1),计算结果!B$16,0)</f>
        <v>-4.4216514394069817E-3</v>
      </c>
      <c r="I1644" s="2">
        <f t="shared" ca="1" si="79"/>
        <v>13.515786180888743</v>
      </c>
      <c r="J1644" s="3">
        <f ca="1">1-I1644/MAX(I$2:I1644)</f>
        <v>1.2169674164029809E-2</v>
      </c>
      <c r="K1644" s="21">
        <v>167.31</v>
      </c>
      <c r="L1644" s="37">
        <v>10.550700000000001</v>
      </c>
    </row>
    <row r="1645" spans="1:12" hidden="1" x14ac:dyDescent="0.15">
      <c r="A1645" s="1">
        <v>41563</v>
      </c>
      <c r="B1645" s="16">
        <v>11.205299999999999</v>
      </c>
      <c r="C1645" s="3">
        <f t="shared" si="77"/>
        <v>-2.9902949604786011E-2</v>
      </c>
      <c r="D1645" s="3">
        <f>IFERROR(1-B1645/MAX(B$2:B1645),0)</f>
        <v>4.170871461558201E-2</v>
      </c>
      <c r="E1645" s="3">
        <f ca="1">IFERROR(B1645/AVERAGE(OFFSET(B1645,0,0,-计算结果!B$17,1))-1,B1645/AVERAGE(OFFSET(B1645,0,0,-ROW(),1))-1)</f>
        <v>0.41916832353441369</v>
      </c>
      <c r="F1645" s="4" t="str">
        <f ca="1">IF(MONTH(A1645)&lt;&gt;MONTH(A1646),IF(OR(AND(E1645&lt;计算结果!B$18,E1645&gt;计算结果!B$19),E1645&lt;计算结果!B$20),"买","卖"),F1644)</f>
        <v>买</v>
      </c>
      <c r="G1645" s="4" t="str">
        <f t="shared" ca="1" si="78"/>
        <v/>
      </c>
      <c r="H1645" s="3">
        <f ca="1">IF(F1644="买",B1645/B1644-1,计算结果!B$21*(计算结果!B$22*(B1645/B1644-1)+(1-计算结果!B$22)*(K1645/K1644-1-IF(G1645=1,计算结果!B$16,0))))-IF(AND(计算结果!B$21=0,G1645=1),计算结果!B$16,0)</f>
        <v>-2.9902949604786011E-2</v>
      </c>
      <c r="I1645" s="2">
        <f t="shared" ca="1" si="79"/>
        <v>13.111624307852564</v>
      </c>
      <c r="J1645" s="3">
        <f ca="1">1-I1645/MAX(I$2:I1645)</f>
        <v>4.1708714615582121E-2</v>
      </c>
      <c r="K1645" s="21">
        <v>167.3</v>
      </c>
      <c r="L1645" s="37">
        <v>10.205299999999999</v>
      </c>
    </row>
    <row r="1646" spans="1:12" hidden="1" x14ac:dyDescent="0.15">
      <c r="A1646" s="1">
        <v>41564</v>
      </c>
      <c r="B1646" s="16">
        <v>11.239800000000001</v>
      </c>
      <c r="C1646" s="3">
        <f t="shared" si="77"/>
        <v>3.0789001633158009E-3</v>
      </c>
      <c r="D1646" s="3">
        <f>IFERROR(1-B1646/MAX(B$2:B1646),0)</f>
        <v>3.8758231420507938E-2</v>
      </c>
      <c r="E1646" s="3">
        <f ca="1">IFERROR(B1646/AVERAGE(OFFSET(B1646,0,0,-计算结果!B$17,1))-1,B1646/AVERAGE(OFFSET(B1646,0,0,-ROW(),1))-1)</f>
        <v>0.42002589389455181</v>
      </c>
      <c r="F1646" s="4" t="str">
        <f ca="1">IF(MONTH(A1646)&lt;&gt;MONTH(A1647),IF(OR(AND(E1646&lt;计算结果!B$18,E1646&gt;计算结果!B$19),E1646&lt;计算结果!B$20),"买","卖"),F1645)</f>
        <v>买</v>
      </c>
      <c r="G1646" s="4" t="str">
        <f t="shared" ca="1" si="78"/>
        <v/>
      </c>
      <c r="H1646" s="3">
        <f ca="1">IF(F1645="买",B1646/B1645-1,计算结果!B$21*(计算结果!B$22*(B1646/B1645-1)+(1-计算结果!B$22)*(K1646/K1645-1-IF(G1646=1,计算结果!B$16,0))))-IF(AND(计算结果!B$21=0,G1646=1),计算结果!B$16,0)</f>
        <v>3.0789001633158009E-3</v>
      </c>
      <c r="I1646" s="2">
        <f t="shared" ca="1" si="79"/>
        <v>13.151993690075347</v>
      </c>
      <c r="J1646" s="3">
        <f ca="1">1-I1646/MAX(I$2:I1646)</f>
        <v>3.8758231420507827E-2</v>
      </c>
      <c r="K1646" s="21">
        <v>167.3</v>
      </c>
      <c r="L1646" s="37">
        <v>10.239800000000001</v>
      </c>
    </row>
    <row r="1647" spans="1:12" hidden="1" x14ac:dyDescent="0.15">
      <c r="A1647" s="1">
        <v>41565</v>
      </c>
      <c r="B1647" s="16">
        <v>11.3596</v>
      </c>
      <c r="C1647" s="3">
        <f t="shared" si="77"/>
        <v>1.0658552643285413E-2</v>
      </c>
      <c r="D1647" s="3">
        <f>IFERROR(1-B1647/MAX(B$2:B1647),0)</f>
        <v>2.8512785427178611E-2</v>
      </c>
      <c r="E1647" s="3">
        <f ca="1">IFERROR(B1647/AVERAGE(OFFSET(B1647,0,0,-计算结果!B$17,1))-1,B1647/AVERAGE(OFFSET(B1647,0,0,-ROW(),1))-1)</f>
        <v>0.431671144686405</v>
      </c>
      <c r="F1647" s="4" t="str">
        <f ca="1">IF(MONTH(A1647)&lt;&gt;MONTH(A1648),IF(OR(AND(E1647&lt;计算结果!B$18,E1647&gt;计算结果!B$19),E1647&lt;计算结果!B$20),"买","卖"),F1646)</f>
        <v>买</v>
      </c>
      <c r="G1647" s="4" t="str">
        <f t="shared" ca="1" si="78"/>
        <v/>
      </c>
      <c r="H1647" s="3">
        <f ca="1">IF(F1646="买",B1647/B1646-1,计算结果!B$21*(计算结果!B$22*(B1647/B1646-1)+(1-计算结果!B$22)*(K1647/K1646-1-IF(G1647=1,计算结果!B$16,0))))-IF(AND(计算结果!B$21=0,G1647=1),计算结果!B$16,0)</f>
        <v>1.0658552643285413E-2</v>
      </c>
      <c r="I1647" s="2">
        <f t="shared" ca="1" si="79"/>
        <v>13.292174907185172</v>
      </c>
      <c r="J1647" s="3">
        <f ca="1">1-I1647/MAX(I$2:I1647)</f>
        <v>2.8512785427178611E-2</v>
      </c>
      <c r="K1647" s="21">
        <v>167.3</v>
      </c>
      <c r="L1647" s="37">
        <v>10.3596</v>
      </c>
    </row>
    <row r="1648" spans="1:12" hidden="1" x14ac:dyDescent="0.15">
      <c r="A1648" s="1">
        <v>41568</v>
      </c>
      <c r="B1648" s="16">
        <v>11.5625</v>
      </c>
      <c r="C1648" s="3">
        <f t="shared" si="77"/>
        <v>1.7861544420578079E-2</v>
      </c>
      <c r="D1648" s="3">
        <f>IFERROR(1-B1648/MAX(B$2:B1648),0)</f>
        <v>1.1160523390062349E-2</v>
      </c>
      <c r="E1648" s="3">
        <f ca="1">IFERROR(B1648/AVERAGE(OFFSET(B1648,0,0,-计算结果!B$17,1))-1,B1648/AVERAGE(OFFSET(B1648,0,0,-ROW(),1))-1)</f>
        <v>0.45365283313008331</v>
      </c>
      <c r="F1648" s="4" t="str">
        <f ca="1">IF(MONTH(A1648)&lt;&gt;MONTH(A1649),IF(OR(AND(E1648&lt;计算结果!B$18,E1648&gt;计算结果!B$19),E1648&lt;计算结果!B$20),"买","卖"),F1647)</f>
        <v>买</v>
      </c>
      <c r="G1648" s="4" t="str">
        <f t="shared" ca="1" si="78"/>
        <v/>
      </c>
      <c r="H1648" s="3">
        <f ca="1">IF(F1647="买",B1648/B1647-1,计算结果!B$21*(计算结果!B$22*(B1648/B1647-1)+(1-计算结果!B$22)*(K1648/K1647-1-IF(G1648=1,计算结果!B$16,0))))-IF(AND(计算结果!B$21=0,G1648=1),计算结果!B$16,0)</f>
        <v>1.7861544420578079E-2</v>
      </c>
      <c r="I1648" s="2">
        <f t="shared" ca="1" si="79"/>
        <v>13.529593679735953</v>
      </c>
      <c r="J1648" s="3">
        <f ca="1">1-I1648/MAX(I$2:I1648)</f>
        <v>1.1160523390062571E-2</v>
      </c>
      <c r="K1648" s="21">
        <v>167.29</v>
      </c>
      <c r="L1648" s="37">
        <v>10.5625</v>
      </c>
    </row>
    <row r="1649" spans="1:12" hidden="1" x14ac:dyDescent="0.15">
      <c r="A1649" s="1">
        <v>41569</v>
      </c>
      <c r="B1649" s="16">
        <v>11.498699999999999</v>
      </c>
      <c r="C1649" s="3">
        <f t="shared" si="77"/>
        <v>-5.5178378378378801E-3</v>
      </c>
      <c r="D1649" s="3">
        <f>IFERROR(1-B1649/MAX(B$2:B1649),0)</f>
        <v>1.6616779269648552E-2</v>
      </c>
      <c r="E1649" s="3">
        <f ca="1">IFERROR(B1649/AVERAGE(OFFSET(B1649,0,0,-计算结果!B$17,1))-1,B1649/AVERAGE(OFFSET(B1649,0,0,-ROW(),1))-1)</f>
        <v>0.44204805679589776</v>
      </c>
      <c r="F1649" s="4" t="str">
        <f ca="1">IF(MONTH(A1649)&lt;&gt;MONTH(A1650),IF(OR(AND(E1649&lt;计算结果!B$18,E1649&gt;计算结果!B$19),E1649&lt;计算结果!B$20),"买","卖"),F1648)</f>
        <v>买</v>
      </c>
      <c r="G1649" s="4" t="str">
        <f t="shared" ca="1" si="78"/>
        <v/>
      </c>
      <c r="H1649" s="3">
        <f ca="1">IF(F1648="买",B1649/B1648-1,计算结果!B$21*(计算结果!B$22*(B1649/B1648-1)+(1-计算结果!B$22)*(K1649/K1648-1-IF(G1649=1,计算结果!B$16,0))))-IF(AND(计算结果!B$21=0,G1649=1),计算结果!B$16,0)</f>
        <v>-5.5178378378378801E-3</v>
      </c>
      <c r="I1649" s="2">
        <f t="shared" ca="1" si="79"/>
        <v>13.454939575799333</v>
      </c>
      <c r="J1649" s="3">
        <f ca="1">1-I1649/MAX(I$2:I1649)</f>
        <v>1.6616779269648663E-2</v>
      </c>
      <c r="K1649" s="21">
        <v>167.33</v>
      </c>
      <c r="L1649" s="37">
        <v>10.498699999999999</v>
      </c>
    </row>
    <row r="1650" spans="1:12" hidden="1" x14ac:dyDescent="0.15">
      <c r="A1650" s="1">
        <v>41570</v>
      </c>
      <c r="B1650" s="16">
        <v>11.3489</v>
      </c>
      <c r="C1650" s="3">
        <f t="shared" si="77"/>
        <v>-1.3027559637176278E-2</v>
      </c>
      <c r="D1650" s="3">
        <f>IFERROR(1-B1650/MAX(B$2:B1650),0)</f>
        <v>2.9427862823911632E-2</v>
      </c>
      <c r="E1650" s="3">
        <f ca="1">IFERROR(B1650/AVERAGE(OFFSET(B1650,0,0,-计算结果!B$17,1))-1,B1650/AVERAGE(OFFSET(B1650,0,0,-ROW(),1))-1)</f>
        <v>0.41990007327477885</v>
      </c>
      <c r="F1650" s="4" t="str">
        <f ca="1">IF(MONTH(A1650)&lt;&gt;MONTH(A1651),IF(OR(AND(E1650&lt;计算结果!B$18,E1650&gt;计算结果!B$19),E1650&lt;计算结果!B$20),"买","卖"),F1649)</f>
        <v>买</v>
      </c>
      <c r="G1650" s="4" t="str">
        <f t="shared" ca="1" si="78"/>
        <v/>
      </c>
      <c r="H1650" s="3">
        <f ca="1">IF(F1649="买",B1650/B1649-1,计算结果!B$21*(计算结果!B$22*(B1650/B1649-1)+(1-计算结果!B$22)*(K1650/K1649-1-IF(G1650=1,计算结果!B$16,0))))-IF(AND(计算结果!B$21=0,G1650=1),计算结果!B$16,0)</f>
        <v>-1.3027559637176278E-2</v>
      </c>
      <c r="I1650" s="2">
        <f t="shared" ca="1" si="79"/>
        <v>13.279654548061004</v>
      </c>
      <c r="J1650" s="3">
        <f ca="1">1-I1650/MAX(I$2:I1650)</f>
        <v>2.9427862823911854E-2</v>
      </c>
      <c r="K1650" s="21">
        <v>167.29</v>
      </c>
      <c r="L1650" s="37">
        <v>10.3489</v>
      </c>
    </row>
    <row r="1651" spans="1:12" hidden="1" x14ac:dyDescent="0.15">
      <c r="A1651" s="1">
        <v>41571</v>
      </c>
      <c r="B1651" s="16">
        <v>11.4344</v>
      </c>
      <c r="C1651" s="3">
        <f t="shared" si="77"/>
        <v>7.5337697926671776E-3</v>
      </c>
      <c r="D1651" s="3">
        <f>IFERROR(1-B1651/MAX(B$2:B1651),0)</f>
        <v>2.2115795775250136E-2</v>
      </c>
      <c r="E1651" s="3">
        <f ca="1">IFERROR(B1651/AVERAGE(OFFSET(B1651,0,0,-计算结果!B$17,1))-1,B1651/AVERAGE(OFFSET(B1651,0,0,-ROW(),1))-1)</f>
        <v>0.42731292930106379</v>
      </c>
      <c r="F1651" s="4" t="str">
        <f ca="1">IF(MONTH(A1651)&lt;&gt;MONTH(A1652),IF(OR(AND(E1651&lt;计算结果!B$18,E1651&gt;计算结果!B$19),E1651&lt;计算结果!B$20),"买","卖"),F1650)</f>
        <v>买</v>
      </c>
      <c r="G1651" s="4" t="str">
        <f t="shared" ca="1" si="78"/>
        <v/>
      </c>
      <c r="H1651" s="3">
        <f ca="1">IF(F1650="买",B1651/B1650-1,计算结果!B$21*(计算结果!B$22*(B1651/B1650-1)+(1-计算结果!B$22)*(K1651/K1650-1-IF(G1651=1,计算结果!B$16,0))))-IF(AND(计算结果!B$21=0,G1651=1),计算结果!B$16,0)</f>
        <v>7.5337697926671776E-3</v>
      </c>
      <c r="I1651" s="2">
        <f t="shared" ca="1" si="79"/>
        <v>13.379700408352241</v>
      </c>
      <c r="J1651" s="3">
        <f ca="1">1-I1651/MAX(I$2:I1651)</f>
        <v>2.2115795775250247E-2</v>
      </c>
      <c r="K1651" s="21">
        <v>167.31</v>
      </c>
      <c r="L1651" s="37">
        <v>10.4344</v>
      </c>
    </row>
    <row r="1652" spans="1:12" hidden="1" x14ac:dyDescent="0.15">
      <c r="A1652" s="1">
        <v>41572</v>
      </c>
      <c r="B1652" s="16">
        <v>11.3062</v>
      </c>
      <c r="C1652" s="3">
        <f t="shared" si="77"/>
        <v>-1.1211781991184444E-2</v>
      </c>
      <c r="D1652" s="3">
        <f>IFERROR(1-B1652/MAX(B$2:B1652),0)</f>
        <v>3.3079620285640932E-2</v>
      </c>
      <c r="E1652" s="3">
        <f ca="1">IFERROR(B1652/AVERAGE(OFFSET(B1652,0,0,-计算结果!B$17,1))-1,B1652/AVERAGE(OFFSET(B1652,0,0,-ROW(),1))-1)</f>
        <v>0.40821312576340141</v>
      </c>
      <c r="F1652" s="4" t="str">
        <f ca="1">IF(MONTH(A1652)&lt;&gt;MONTH(A1653),IF(OR(AND(E1652&lt;计算结果!B$18,E1652&gt;计算结果!B$19),E1652&lt;计算结果!B$20),"买","卖"),F1651)</f>
        <v>买</v>
      </c>
      <c r="G1652" s="4" t="str">
        <f t="shared" ca="1" si="78"/>
        <v/>
      </c>
      <c r="H1652" s="3">
        <f ca="1">IF(F1651="买",B1652/B1651-1,计算结果!B$21*(计算结果!B$22*(B1652/B1651-1)+(1-计算结果!B$22)*(K1652/K1651-1-IF(G1652=1,计算结果!B$16,0))))-IF(AND(计算结果!B$21=0,G1652=1),计算结果!B$16,0)</f>
        <v>-1.1211781991184444E-2</v>
      </c>
      <c r="I1652" s="2">
        <f t="shared" ca="1" si="79"/>
        <v>13.229690124266433</v>
      </c>
      <c r="J1652" s="3">
        <f ca="1">1-I1652/MAX(I$2:I1652)</f>
        <v>3.3079620285641043E-2</v>
      </c>
      <c r="K1652" s="21">
        <v>167.29</v>
      </c>
      <c r="L1652" s="37">
        <v>10.3062</v>
      </c>
    </row>
    <row r="1653" spans="1:12" hidden="1" x14ac:dyDescent="0.15">
      <c r="A1653" s="1">
        <v>41575</v>
      </c>
      <c r="B1653" s="16">
        <v>11.4183</v>
      </c>
      <c r="C1653" s="3">
        <f t="shared" si="77"/>
        <v>9.9149139410235065E-3</v>
      </c>
      <c r="D1653" s="3">
        <f>IFERROR(1-B1653/MAX(B$2:B1653),0)</f>
        <v>2.3492687932951228E-2</v>
      </c>
      <c r="E1653" s="3">
        <f ca="1">IFERROR(B1653/AVERAGE(OFFSET(B1653,0,0,-计算结果!B$17,1))-1,B1653/AVERAGE(OFFSET(B1653,0,0,-ROW(),1))-1)</f>
        <v>0.41900883166942227</v>
      </c>
      <c r="F1653" s="4" t="str">
        <f ca="1">IF(MONTH(A1653)&lt;&gt;MONTH(A1654),IF(OR(AND(E1653&lt;计算结果!B$18,E1653&gt;计算结果!B$19),E1653&lt;计算结果!B$20),"买","卖"),F1652)</f>
        <v>买</v>
      </c>
      <c r="G1653" s="4" t="str">
        <f t="shared" ca="1" si="78"/>
        <v/>
      </c>
      <c r="H1653" s="3">
        <f ca="1">IF(F1652="买",B1653/B1652-1,计算结果!B$21*(计算结果!B$22*(B1653/B1652-1)+(1-计算结果!B$22)*(K1653/K1652-1-IF(G1653=1,计算结果!B$16,0))))-IF(AND(计算结果!B$21=0,G1653=1),计算结果!B$16,0)</f>
        <v>9.9149139410235065E-3</v>
      </c>
      <c r="I1653" s="2">
        <f t="shared" ca="1" si="79"/>
        <v>13.360861363314944</v>
      </c>
      <c r="J1653" s="3">
        <f ca="1">1-I1653/MAX(I$2:I1653)</f>
        <v>2.3492687932951339E-2</v>
      </c>
      <c r="K1653" s="21">
        <v>167.24</v>
      </c>
      <c r="L1653" s="37">
        <v>10.4183</v>
      </c>
    </row>
    <row r="1654" spans="1:12" hidden="1" x14ac:dyDescent="0.15">
      <c r="A1654" s="1">
        <v>41576</v>
      </c>
      <c r="B1654" s="16">
        <v>11.1427</v>
      </c>
      <c r="C1654" s="3">
        <f t="shared" si="77"/>
        <v>-2.413669285270148E-2</v>
      </c>
      <c r="D1654" s="3">
        <f>IFERROR(1-B1654/MAX(B$2:B1654),0)</f>
        <v>4.7062344992730654E-2</v>
      </c>
      <c r="E1654" s="3">
        <f ca="1">IFERROR(B1654/AVERAGE(OFFSET(B1654,0,0,-计算结果!B$17,1))-1,B1654/AVERAGE(OFFSET(B1654,0,0,-ROW(),1))-1)</f>
        <v>0.3819462917044838</v>
      </c>
      <c r="F1654" s="4" t="str">
        <f ca="1">IF(MONTH(A1654)&lt;&gt;MONTH(A1655),IF(OR(AND(E1654&lt;计算结果!B$18,E1654&gt;计算结果!B$19),E1654&lt;计算结果!B$20),"买","卖"),F1653)</f>
        <v>买</v>
      </c>
      <c r="G1654" s="4" t="str">
        <f t="shared" ca="1" si="78"/>
        <v/>
      </c>
      <c r="H1654" s="3">
        <f ca="1">IF(F1653="买",B1654/B1653-1,计算结果!B$21*(计算结果!B$22*(B1654/B1653-1)+(1-计算结果!B$22)*(K1654/K1653-1-IF(G1654=1,计算结果!B$16,0))))-IF(AND(计算结果!B$21=0,G1654=1),计算结果!B$16,0)</f>
        <v>-2.413669285270148E-2</v>
      </c>
      <c r="I1654" s="2">
        <f t="shared" ca="1" si="79"/>
        <v>13.038374356341086</v>
      </c>
      <c r="J1654" s="3">
        <f ca="1">1-I1654/MAX(I$2:I1654)</f>
        <v>4.7062344992730765E-2</v>
      </c>
      <c r="K1654" s="21">
        <v>167.26</v>
      </c>
      <c r="L1654" s="37">
        <v>10.1427</v>
      </c>
    </row>
    <row r="1655" spans="1:12" hidden="1" x14ac:dyDescent="0.15">
      <c r="A1655" s="1">
        <v>41577</v>
      </c>
      <c r="B1655" s="16">
        <v>11.4985</v>
      </c>
      <c r="C1655" s="3">
        <f t="shared" si="77"/>
        <v>3.1931219542839839E-2</v>
      </c>
      <c r="D1655" s="3">
        <f>IFERROR(1-B1655/MAX(B$2:B1655),0)</f>
        <v>1.6633883520054682E-2</v>
      </c>
      <c r="E1655" s="3">
        <f ca="1">IFERROR(B1655/AVERAGE(OFFSET(B1655,0,0,-计算结果!B$17,1))-1,B1655/AVERAGE(OFFSET(B1655,0,0,-ROW(),1))-1)</f>
        <v>0.42304769857668845</v>
      </c>
      <c r="F1655" s="4" t="str">
        <f ca="1">IF(MONTH(A1655)&lt;&gt;MONTH(A1656),IF(OR(AND(E1655&lt;计算结果!B$18,E1655&gt;计算结果!B$19),E1655&lt;计算结果!B$20),"买","卖"),F1654)</f>
        <v>买</v>
      </c>
      <c r="G1655" s="4" t="str">
        <f t="shared" ca="1" si="78"/>
        <v/>
      </c>
      <c r="H1655" s="3">
        <f ca="1">IF(F1654="买",B1655/B1654-1,计算结果!B$21*(计算结果!B$22*(B1655/B1654-1)+(1-计算结果!B$22)*(K1655/K1654-1-IF(G1655=1,计算结果!B$16,0))))-IF(AND(计算结果!B$21=0,G1655=1),计算结果!B$16,0)</f>
        <v>3.1931219542839839E-2</v>
      </c>
      <c r="I1655" s="2">
        <f t="shared" ca="1" si="79"/>
        <v>13.454705550395145</v>
      </c>
      <c r="J1655" s="3">
        <f ca="1">1-I1655/MAX(I$2:I1655)</f>
        <v>1.6633883520054793E-2</v>
      </c>
      <c r="K1655" s="21">
        <v>167.23</v>
      </c>
      <c r="L1655" s="37">
        <v>10.4985</v>
      </c>
    </row>
    <row r="1656" spans="1:12" hidden="1" x14ac:dyDescent="0.15">
      <c r="A1656" s="1">
        <v>41578</v>
      </c>
      <c r="B1656" s="16">
        <v>11.4519</v>
      </c>
      <c r="C1656" s="3">
        <f t="shared" si="77"/>
        <v>-4.0527025264164296E-3</v>
      </c>
      <c r="D1656" s="3">
        <f>IFERROR(1-B1656/MAX(B$2:B1656),0)</f>
        <v>2.0619173864705354E-2</v>
      </c>
      <c r="E1656" s="3">
        <f ca="1">IFERROR(B1656/AVERAGE(OFFSET(B1656,0,0,-计算结果!B$17,1))-1,B1656/AVERAGE(OFFSET(B1656,0,0,-ROW(),1))-1)</f>
        <v>0.41430616818774046</v>
      </c>
      <c r="F1656" s="4" t="str">
        <f ca="1">IF(MONTH(A1656)&lt;&gt;MONTH(A1657),IF(OR(AND(E1656&lt;计算结果!B$18,E1656&gt;计算结果!B$19),E1656&lt;计算结果!B$20),"买","卖"),F1655)</f>
        <v>买</v>
      </c>
      <c r="G1656" s="4" t="str">
        <f t="shared" ca="1" si="78"/>
        <v/>
      </c>
      <c r="H1656" s="3">
        <f ca="1">IF(F1655="买",B1656/B1655-1,计算结果!B$21*(计算结果!B$22*(B1656/B1655-1)+(1-计算结果!B$22)*(K1656/K1655-1-IF(G1656=1,计算结果!B$16,0))))-IF(AND(计算结果!B$21=0,G1656=1),计算结果!B$16,0)</f>
        <v>-4.0527025264164296E-3</v>
      </c>
      <c r="I1656" s="2">
        <f t="shared" ca="1" si="79"/>
        <v>13.40017763121887</v>
      </c>
      <c r="J1656" s="3">
        <f ca="1">1-I1656/MAX(I$2:I1656)</f>
        <v>2.0619173864705354E-2</v>
      </c>
      <c r="K1656" s="21">
        <v>167.25</v>
      </c>
      <c r="L1656" s="37">
        <v>10.4519</v>
      </c>
    </row>
    <row r="1657" spans="1:12" hidden="1" x14ac:dyDescent="0.15">
      <c r="A1657" s="1">
        <v>41579</v>
      </c>
      <c r="B1657" s="16">
        <v>11.5497</v>
      </c>
      <c r="C1657" s="3">
        <f t="shared" si="77"/>
        <v>8.5400675870379583E-3</v>
      </c>
      <c r="D1657" s="3">
        <f>IFERROR(1-B1657/MAX(B$2:B1657),0)</f>
        <v>1.2255195416060904E-2</v>
      </c>
      <c r="E1657" s="3">
        <f ca="1">IFERROR(B1657/AVERAGE(OFFSET(B1657,0,0,-计算结果!B$17,1))-1,B1657/AVERAGE(OFFSET(B1657,0,0,-ROW(),1))-1)</f>
        <v>0.42333131805500956</v>
      </c>
      <c r="F1657" s="4" t="str">
        <f ca="1">IF(MONTH(A1657)&lt;&gt;MONTH(A1658),IF(OR(AND(E1657&lt;计算结果!B$18,E1657&gt;计算结果!B$19),E1657&lt;计算结果!B$20),"买","卖"),F1656)</f>
        <v>买</v>
      </c>
      <c r="G1657" s="4" t="str">
        <f t="shared" ca="1" si="78"/>
        <v/>
      </c>
      <c r="H1657" s="3">
        <f ca="1">IF(F1656="买",B1657/B1656-1,计算结果!B$21*(计算结果!B$22*(B1657/B1656-1)+(1-计算结果!B$22)*(K1657/K1656-1-IF(G1657=1,计算结果!B$16,0))))-IF(AND(计算结果!B$21=0,G1657=1),计算结果!B$16,0)</f>
        <v>8.5400675870379583E-3</v>
      </c>
      <c r="I1657" s="2">
        <f t="shared" ca="1" si="79"/>
        <v>13.514616053867794</v>
      </c>
      <c r="J1657" s="3">
        <f ca="1">1-I1657/MAX(I$2:I1657)</f>
        <v>1.2255195416060793E-2</v>
      </c>
      <c r="K1657" s="21">
        <v>167.3</v>
      </c>
      <c r="L1657" s="37">
        <v>10.5497</v>
      </c>
    </row>
    <row r="1658" spans="1:12" hidden="1" x14ac:dyDescent="0.15">
      <c r="A1658" s="1">
        <v>41582</v>
      </c>
      <c r="B1658" s="16">
        <v>11.7498</v>
      </c>
      <c r="C1658" s="3">
        <f t="shared" si="77"/>
        <v>1.7325125327930735E-2</v>
      </c>
      <c r="D1658" s="3">
        <f>IFERROR(1-B1658/MAX(B$2:B1658),0)</f>
        <v>0</v>
      </c>
      <c r="E1658" s="3">
        <f ca="1">IFERROR(B1658/AVERAGE(OFFSET(B1658,0,0,-计算结果!B$17,1))-1,B1658/AVERAGE(OFFSET(B1658,0,0,-ROW(),1))-1)</f>
        <v>0.44479116480477021</v>
      </c>
      <c r="F1658" s="4" t="str">
        <f ca="1">IF(MONTH(A1658)&lt;&gt;MONTH(A1659),IF(OR(AND(E1658&lt;计算结果!B$18,E1658&gt;计算结果!B$19),E1658&lt;计算结果!B$20),"买","卖"),F1657)</f>
        <v>买</v>
      </c>
      <c r="G1658" s="4" t="str">
        <f t="shared" ca="1" si="78"/>
        <v/>
      </c>
      <c r="H1658" s="3">
        <f ca="1">IF(F1657="买",B1658/B1657-1,计算结果!B$21*(计算结果!B$22*(B1658/B1657-1)+(1-计算结果!B$22)*(K1658/K1657-1-IF(G1658=1,计算结果!B$16,0))))-IF(AND(计算结果!B$21=0,G1658=1),计算结果!B$16,0)</f>
        <v>1.7325125327930735E-2</v>
      </c>
      <c r="I1658" s="2">
        <f t="shared" ca="1" si="79"/>
        <v>13.748758470759919</v>
      </c>
      <c r="J1658" s="3">
        <f ca="1">1-I1658/MAX(I$2:I1658)</f>
        <v>0</v>
      </c>
      <c r="K1658" s="21">
        <v>167.39</v>
      </c>
      <c r="L1658" s="37">
        <v>10.7498</v>
      </c>
    </row>
    <row r="1659" spans="1:12" hidden="1" x14ac:dyDescent="0.15">
      <c r="A1659" s="1">
        <v>41583</v>
      </c>
      <c r="B1659" s="16">
        <v>11.910399999999999</v>
      </c>
      <c r="C1659" s="3">
        <f t="shared" si="77"/>
        <v>1.3668317758600113E-2</v>
      </c>
      <c r="D1659" s="3">
        <f>IFERROR(1-B1659/MAX(B$2:B1659),0)</f>
        <v>0</v>
      </c>
      <c r="E1659" s="3">
        <f ca="1">IFERROR(B1659/AVERAGE(OFFSET(B1659,0,0,-计算结果!B$17,1))-1,B1659/AVERAGE(OFFSET(B1659,0,0,-ROW(),1))-1)</f>
        <v>0.46111604489347102</v>
      </c>
      <c r="F1659" s="4" t="str">
        <f ca="1">IF(MONTH(A1659)&lt;&gt;MONTH(A1660),IF(OR(AND(E1659&lt;计算结果!B$18,E1659&gt;计算结果!B$19),E1659&lt;计算结果!B$20),"买","卖"),F1658)</f>
        <v>买</v>
      </c>
      <c r="G1659" s="4" t="str">
        <f t="shared" ca="1" si="78"/>
        <v/>
      </c>
      <c r="H1659" s="3">
        <f ca="1">IF(F1658="买",B1659/B1658-1,计算结果!B$21*(计算结果!B$22*(B1659/B1658-1)+(1-计算结果!B$22)*(K1659/K1658-1-IF(G1659=1,计算结果!B$16,0))))-IF(AND(计算结果!B$21=0,G1659=1),计算结果!B$16,0)</f>
        <v>1.3668317758600113E-2</v>
      </c>
      <c r="I1659" s="2">
        <f t="shared" ca="1" si="79"/>
        <v>13.93668087032451</v>
      </c>
      <c r="J1659" s="3">
        <f ca="1">1-I1659/MAX(I$2:I1659)</f>
        <v>0</v>
      </c>
      <c r="K1659" s="21">
        <v>167.32</v>
      </c>
      <c r="L1659" s="37">
        <v>10.910399999999999</v>
      </c>
    </row>
    <row r="1660" spans="1:12" hidden="1" x14ac:dyDescent="0.15">
      <c r="A1660" s="1">
        <v>41584</v>
      </c>
      <c r="B1660" s="16">
        <v>11.8781</v>
      </c>
      <c r="C1660" s="3">
        <f t="shared" si="77"/>
        <v>-2.7119156367543251E-3</v>
      </c>
      <c r="D1660" s="3">
        <f>IFERROR(1-B1660/MAX(B$2:B1660),0)</f>
        <v>2.7119156367543251E-3</v>
      </c>
      <c r="E1660" s="3">
        <f ca="1">IFERROR(B1660/AVERAGE(OFFSET(B1660,0,0,-计算结果!B$17,1))-1,B1660/AVERAGE(OFFSET(B1660,0,0,-ROW(),1))-1)</f>
        <v>0.45375630102627751</v>
      </c>
      <c r="F1660" s="4" t="str">
        <f ca="1">IF(MONTH(A1660)&lt;&gt;MONTH(A1661),IF(OR(AND(E1660&lt;计算结果!B$18,E1660&gt;计算结果!B$19),E1660&lt;计算结果!B$20),"买","卖"),F1659)</f>
        <v>买</v>
      </c>
      <c r="G1660" s="4" t="str">
        <f t="shared" ca="1" si="78"/>
        <v/>
      </c>
      <c r="H1660" s="3">
        <f ca="1">IF(F1659="买",B1660/B1659-1,计算结果!B$21*(计算结果!B$22*(B1660/B1659-1)+(1-计算结果!B$22)*(K1660/K1659-1-IF(G1660=1,计算结果!B$16,0))))-IF(AND(计算结果!B$21=0,G1660=1),计算结果!B$16,0)</f>
        <v>-2.7119156367543251E-3</v>
      </c>
      <c r="I1660" s="2">
        <f t="shared" ca="1" si="79"/>
        <v>13.898885767547823</v>
      </c>
      <c r="J1660" s="3">
        <f ca="1">1-I1660/MAX(I$2:I1660)</f>
        <v>2.7119156367543251E-3</v>
      </c>
      <c r="K1660" s="21">
        <v>167.27</v>
      </c>
      <c r="L1660" s="37">
        <v>10.8781</v>
      </c>
    </row>
    <row r="1661" spans="1:12" hidden="1" x14ac:dyDescent="0.15">
      <c r="A1661" s="1">
        <v>41585</v>
      </c>
      <c r="B1661" s="16">
        <v>11.9198</v>
      </c>
      <c r="C1661" s="3">
        <f t="shared" si="77"/>
        <v>3.5106624796894526E-3</v>
      </c>
      <c r="D1661" s="3">
        <f>IFERROR(1-B1661/MAX(B$2:B1661),0)</f>
        <v>0</v>
      </c>
      <c r="E1661" s="3">
        <f ca="1">IFERROR(B1661/AVERAGE(OFFSET(B1661,0,0,-计算结果!B$17,1))-1,B1661/AVERAGE(OFFSET(B1661,0,0,-ROW(),1))-1)</f>
        <v>0.45527563678760052</v>
      </c>
      <c r="F1661" s="4" t="str">
        <f ca="1">IF(MONTH(A1661)&lt;&gt;MONTH(A1662),IF(OR(AND(E1661&lt;计算结果!B$18,E1661&gt;计算结果!B$19),E1661&lt;计算结果!B$20),"买","卖"),F1660)</f>
        <v>买</v>
      </c>
      <c r="G1661" s="4" t="str">
        <f t="shared" ca="1" si="78"/>
        <v/>
      </c>
      <c r="H1661" s="3">
        <f ca="1">IF(F1660="买",B1661/B1660-1,计算结果!B$21*(计算结果!B$22*(B1661/B1660-1)+(1-计算结果!B$22)*(K1661/K1660-1-IF(G1661=1,计算结果!B$16,0))))-IF(AND(计算结果!B$21=0,G1661=1),计算结果!B$16,0)</f>
        <v>3.5106624796894526E-3</v>
      </c>
      <c r="I1661" s="2">
        <f t="shared" ca="1" si="79"/>
        <v>13.947680064321442</v>
      </c>
      <c r="J1661" s="3">
        <f ca="1">1-I1661/MAX(I$2:I1661)</f>
        <v>0</v>
      </c>
      <c r="K1661" s="21">
        <v>167.22</v>
      </c>
      <c r="L1661" s="37">
        <v>10.9198</v>
      </c>
    </row>
    <row r="1662" spans="1:12" hidden="1" x14ac:dyDescent="0.15">
      <c r="A1662" s="1">
        <v>41586</v>
      </c>
      <c r="B1662" s="16">
        <v>11.968500000000001</v>
      </c>
      <c r="C1662" s="3">
        <f t="shared" si="77"/>
        <v>4.0856390207888449E-3</v>
      </c>
      <c r="D1662" s="3">
        <f>IFERROR(1-B1662/MAX(B$2:B1662),0)</f>
        <v>0</v>
      </c>
      <c r="E1662" s="3">
        <f ca="1">IFERROR(B1662/AVERAGE(OFFSET(B1662,0,0,-计算结果!B$17,1))-1,B1662/AVERAGE(OFFSET(B1662,0,0,-ROW(),1))-1)</f>
        <v>0.45762571956708187</v>
      </c>
      <c r="F1662" s="4" t="str">
        <f ca="1">IF(MONTH(A1662)&lt;&gt;MONTH(A1663),IF(OR(AND(E1662&lt;计算结果!B$18,E1662&gt;计算结果!B$19),E1662&lt;计算结果!B$20),"买","卖"),F1661)</f>
        <v>买</v>
      </c>
      <c r="G1662" s="4" t="str">
        <f t="shared" ca="1" si="78"/>
        <v/>
      </c>
      <c r="H1662" s="3">
        <f ca="1">IF(F1661="买",B1662/B1661-1,计算结果!B$21*(计算结果!B$22*(B1662/B1661-1)+(1-计算结果!B$22)*(K1662/K1661-1-IF(G1662=1,计算结果!B$16,0))))-IF(AND(计算结果!B$21=0,G1662=1),计算结果!B$16,0)</f>
        <v>4.0856390207888449E-3</v>
      </c>
      <c r="I1662" s="2">
        <f t="shared" ca="1" si="79"/>
        <v>14.004665250241713</v>
      </c>
      <c r="J1662" s="3">
        <f ca="1">1-I1662/MAX(I$2:I1662)</f>
        <v>0</v>
      </c>
      <c r="K1662" s="21">
        <v>167.27</v>
      </c>
      <c r="L1662" s="37">
        <v>10.968500000000001</v>
      </c>
    </row>
    <row r="1663" spans="1:12" hidden="1" x14ac:dyDescent="0.15">
      <c r="A1663" s="1">
        <v>41589</v>
      </c>
      <c r="B1663" s="16">
        <v>12.027200000000001</v>
      </c>
      <c r="C1663" s="3">
        <f t="shared" si="77"/>
        <v>4.9045410870200978E-3</v>
      </c>
      <c r="D1663" s="3">
        <f>IFERROR(1-B1663/MAX(B$2:B1663),0)</f>
        <v>0</v>
      </c>
      <c r="E1663" s="3">
        <f ca="1">IFERROR(B1663/AVERAGE(OFFSET(B1663,0,0,-计算结果!B$17,1))-1,B1663/AVERAGE(OFFSET(B1663,0,0,-ROW(),1))-1)</f>
        <v>0.46119244160720196</v>
      </c>
      <c r="F1663" s="4" t="str">
        <f ca="1">IF(MONTH(A1663)&lt;&gt;MONTH(A1664),IF(OR(AND(E1663&lt;计算结果!B$18,E1663&gt;计算结果!B$19),E1663&lt;计算结果!B$20),"买","卖"),F1662)</f>
        <v>买</v>
      </c>
      <c r="G1663" s="4" t="str">
        <f t="shared" ca="1" si="78"/>
        <v/>
      </c>
      <c r="H1663" s="3">
        <f ca="1">IF(F1662="买",B1663/B1662-1,计算结果!B$21*(计算结果!B$22*(B1663/B1662-1)+(1-计算结果!B$22)*(K1663/K1662-1-IF(G1663=1,计算结果!B$16,0))))-IF(AND(计算结果!B$21=0,G1663=1),计算结果!B$16,0)</f>
        <v>4.9045410870200978E-3</v>
      </c>
      <c r="I1663" s="2">
        <f t="shared" ca="1" si="79"/>
        <v>14.073351706371486</v>
      </c>
      <c r="J1663" s="3">
        <f ca="1">1-I1663/MAX(I$2:I1663)</f>
        <v>0</v>
      </c>
      <c r="K1663" s="21">
        <v>167.29</v>
      </c>
      <c r="L1663" s="37">
        <v>11.027200000000001</v>
      </c>
    </row>
    <row r="1664" spans="1:12" hidden="1" x14ac:dyDescent="0.15">
      <c r="A1664" s="1">
        <v>41590</v>
      </c>
      <c r="B1664" s="16">
        <v>12.154500000000001</v>
      </c>
      <c r="C1664" s="3">
        <f t="shared" si="77"/>
        <v>1.0584342157775595E-2</v>
      </c>
      <c r="D1664" s="3">
        <f>IFERROR(1-B1664/MAX(B$2:B1664),0)</f>
        <v>0</v>
      </c>
      <c r="E1664" s="3">
        <f ca="1">IFERROR(B1664/AVERAGE(OFFSET(B1664,0,0,-计算结果!B$17,1))-1,B1664/AVERAGE(OFFSET(B1664,0,0,-ROW(),1))-1)</f>
        <v>0.47276435083754875</v>
      </c>
      <c r="F1664" s="4" t="str">
        <f ca="1">IF(MONTH(A1664)&lt;&gt;MONTH(A1665),IF(OR(AND(E1664&lt;计算结果!B$18,E1664&gt;计算结果!B$19),E1664&lt;计算结果!B$20),"买","卖"),F1663)</f>
        <v>买</v>
      </c>
      <c r="G1664" s="4" t="str">
        <f t="shared" ca="1" si="78"/>
        <v/>
      </c>
      <c r="H1664" s="3">
        <f ca="1">IF(F1663="买",B1664/B1663-1,计算结果!B$21*(计算结果!B$22*(B1664/B1663-1)+(1-计算结果!B$22)*(K1664/K1663-1-IF(G1664=1,计算结果!B$16,0))))-IF(AND(计算结果!B$21=0,G1664=1),计算结果!B$16,0)</f>
        <v>1.0584342157775595E-2</v>
      </c>
      <c r="I1664" s="2">
        <f t="shared" ca="1" si="79"/>
        <v>14.222308876138436</v>
      </c>
      <c r="J1664" s="3">
        <f ca="1">1-I1664/MAX(I$2:I1664)</f>
        <v>0</v>
      </c>
      <c r="K1664" s="21">
        <v>167.26</v>
      </c>
      <c r="L1664" s="37">
        <v>11.154500000000001</v>
      </c>
    </row>
    <row r="1665" spans="1:12" hidden="1" x14ac:dyDescent="0.15">
      <c r="A1665" s="1">
        <v>41591</v>
      </c>
      <c r="B1665" s="16">
        <v>11.8223</v>
      </c>
      <c r="C1665" s="3">
        <f t="shared" si="77"/>
        <v>-2.7331441030071235E-2</v>
      </c>
      <c r="D1665" s="3">
        <f>IFERROR(1-B1665/MAX(B$2:B1665),0)</f>
        <v>2.7331441030071235E-2</v>
      </c>
      <c r="E1665" s="3">
        <f ca="1">IFERROR(B1665/AVERAGE(OFFSET(B1665,0,0,-计算结果!B$17,1))-1,B1665/AVERAGE(OFFSET(B1665,0,0,-ROW(),1))-1)</f>
        <v>0.42888931982092715</v>
      </c>
      <c r="F1665" s="4" t="str">
        <f ca="1">IF(MONTH(A1665)&lt;&gt;MONTH(A1666),IF(OR(AND(E1665&lt;计算结果!B$18,E1665&gt;计算结果!B$19),E1665&lt;计算结果!B$20),"买","卖"),F1664)</f>
        <v>买</v>
      </c>
      <c r="G1665" s="4" t="str">
        <f t="shared" ca="1" si="78"/>
        <v/>
      </c>
      <c r="H1665" s="3">
        <f ca="1">IF(F1664="买",B1665/B1664-1,计算结果!B$21*(计算结果!B$22*(B1665/B1664-1)+(1-计算结果!B$22)*(K1665/K1664-1-IF(G1665=1,计算结果!B$16,0))))-IF(AND(计算结果!B$21=0,G1665=1),计算结果!B$16,0)</f>
        <v>-2.7331441030071235E-2</v>
      </c>
      <c r="I1665" s="2">
        <f t="shared" ca="1" si="79"/>
        <v>13.8335926797788</v>
      </c>
      <c r="J1665" s="3">
        <f ca="1">1-I1665/MAX(I$2:I1665)</f>
        <v>2.7331441030071235E-2</v>
      </c>
      <c r="K1665" s="21">
        <v>167.18</v>
      </c>
      <c r="L1665" s="37">
        <v>10.8223</v>
      </c>
    </row>
    <row r="1666" spans="1:12" hidden="1" x14ac:dyDescent="0.15">
      <c r="A1666" s="1">
        <v>41592</v>
      </c>
      <c r="B1666" s="16">
        <v>12.0053</v>
      </c>
      <c r="C1666" s="3">
        <f t="shared" si="77"/>
        <v>1.547922147128733E-2</v>
      </c>
      <c r="D1666" s="3">
        <f>IFERROR(1-B1666/MAX(B$2:B1666),0)</f>
        <v>1.2275288987617761E-2</v>
      </c>
      <c r="E1666" s="3">
        <f ca="1">IFERROR(B1666/AVERAGE(OFFSET(B1666,0,0,-计算结果!B$17,1))-1,B1666/AVERAGE(OFFSET(B1666,0,0,-ROW(),1))-1)</f>
        <v>0.44725167686528611</v>
      </c>
      <c r="F1666" s="4" t="str">
        <f ca="1">IF(MONTH(A1666)&lt;&gt;MONTH(A1667),IF(OR(AND(E1666&lt;计算结果!B$18,E1666&gt;计算结果!B$19),E1666&lt;计算结果!B$20),"买","卖"),F1665)</f>
        <v>买</v>
      </c>
      <c r="G1666" s="4" t="str">
        <f t="shared" ca="1" si="78"/>
        <v/>
      </c>
      <c r="H1666" s="3">
        <f ca="1">IF(F1665="买",B1666/B1665-1,计算结果!B$21*(计算结果!B$22*(B1666/B1665-1)+(1-计算结果!B$22)*(K1666/K1665-1-IF(G1666=1,计算结果!B$16,0))))-IF(AND(计算结果!B$21=0,G1666=1),计算结果!B$16,0)</f>
        <v>1.547922147128733E-2</v>
      </c>
      <c r="I1666" s="2">
        <f t="shared" ca="1" si="79"/>
        <v>14.047725924612674</v>
      </c>
      <c r="J1666" s="3">
        <f ca="1">1-I1666/MAX(I$2:I1666)</f>
        <v>1.2275288987617872E-2</v>
      </c>
      <c r="K1666" s="21">
        <v>167.08</v>
      </c>
      <c r="L1666" s="37">
        <v>11.0053</v>
      </c>
    </row>
    <row r="1667" spans="1:12" hidden="1" x14ac:dyDescent="0.15">
      <c r="A1667" s="1">
        <v>41593</v>
      </c>
      <c r="B1667" s="16">
        <v>12.223699999999999</v>
      </c>
      <c r="C1667" s="3">
        <f t="shared" si="77"/>
        <v>1.8191965215363037E-2</v>
      </c>
      <c r="D1667" s="3">
        <f>IFERROR(1-B1667/MAX(B$2:B1667),0)</f>
        <v>0</v>
      </c>
      <c r="E1667" s="3">
        <f ca="1">IFERROR(B1667/AVERAGE(OFFSET(B1667,0,0,-计算结果!B$17,1))-1,B1667/AVERAGE(OFFSET(B1667,0,0,-ROW(),1))-1)</f>
        <v>0.4695927262351498</v>
      </c>
      <c r="F1667" s="4" t="str">
        <f ca="1">IF(MONTH(A1667)&lt;&gt;MONTH(A1668),IF(OR(AND(E1667&lt;计算结果!B$18,E1667&gt;计算结果!B$19),E1667&lt;计算结果!B$20),"买","卖"),F1666)</f>
        <v>买</v>
      </c>
      <c r="G1667" s="4" t="str">
        <f t="shared" ca="1" si="78"/>
        <v/>
      </c>
      <c r="H1667" s="3">
        <f ca="1">IF(F1666="买",B1667/B1666-1,计算结果!B$21*(计算结果!B$22*(B1667/B1666-1)+(1-计算结果!B$22)*(K1667/K1666-1-IF(G1667=1,计算结果!B$16,0))))-IF(AND(计算结果!B$21=0,G1667=1),计算结果!B$16,0)</f>
        <v>1.8191965215363037E-2</v>
      </c>
      <c r="I1667" s="2">
        <f t="shared" ca="1" si="79"/>
        <v>14.303281665988182</v>
      </c>
      <c r="J1667" s="3">
        <f ca="1">1-I1667/MAX(I$2:I1667)</f>
        <v>0</v>
      </c>
      <c r="K1667" s="21">
        <v>167.07</v>
      </c>
      <c r="L1667" s="37">
        <v>11.223699999999999</v>
      </c>
    </row>
    <row r="1668" spans="1:12" hidden="1" x14ac:dyDescent="0.15">
      <c r="A1668" s="1">
        <v>41596</v>
      </c>
      <c r="B1668" s="16">
        <v>12.456200000000001</v>
      </c>
      <c r="C1668" s="3">
        <f t="shared" ref="C1668:C1731" si="80">IFERROR(B1668/B1667-1,0)</f>
        <v>1.9020427530126005E-2</v>
      </c>
      <c r="D1668" s="3">
        <f>IFERROR(1-B1668/MAX(B$2:B1668),0)</f>
        <v>0</v>
      </c>
      <c r="E1668" s="3">
        <f ca="1">IFERROR(B1668/AVERAGE(OFFSET(B1668,0,0,-计算结果!B$17,1))-1,B1668/AVERAGE(OFFSET(B1668,0,0,-ROW(),1))-1)</f>
        <v>0.49330684149574422</v>
      </c>
      <c r="F1668" s="4" t="str">
        <f ca="1">IF(MONTH(A1668)&lt;&gt;MONTH(A1669),IF(OR(AND(E1668&lt;计算结果!B$18,E1668&gt;计算结果!B$19),E1668&lt;计算结果!B$20),"买","卖"),F1667)</f>
        <v>买</v>
      </c>
      <c r="G1668" s="4" t="str">
        <f t="shared" ca="1" si="78"/>
        <v/>
      </c>
      <c r="H1668" s="3">
        <f ca="1">IF(F1667="买",B1668/B1667-1,计算结果!B$21*(计算结果!B$22*(B1668/B1667-1)+(1-计算结果!B$22)*(K1668/K1667-1-IF(G1668=1,计算结果!B$16,0))))-IF(AND(计算结果!B$21=0,G1668=1),计算结果!B$16,0)</f>
        <v>1.9020427530126005E-2</v>
      </c>
      <c r="I1668" s="2">
        <f t="shared" ca="1" si="79"/>
        <v>14.575336198359091</v>
      </c>
      <c r="J1668" s="3">
        <f ca="1">1-I1668/MAX(I$2:I1668)</f>
        <v>0</v>
      </c>
      <c r="K1668" s="21">
        <v>166.96</v>
      </c>
      <c r="L1668" s="37">
        <v>11.456200000000001</v>
      </c>
    </row>
    <row r="1669" spans="1:12" hidden="1" x14ac:dyDescent="0.15">
      <c r="A1669" s="1">
        <v>41597</v>
      </c>
      <c r="B1669" s="16">
        <v>12.619400000000001</v>
      </c>
      <c r="C1669" s="3">
        <f t="shared" si="80"/>
        <v>1.3101909089449304E-2</v>
      </c>
      <c r="D1669" s="3">
        <f>IFERROR(1-B1669/MAX(B$2:B1669),0)</f>
        <v>0</v>
      </c>
      <c r="E1669" s="3">
        <f ca="1">IFERROR(B1669/AVERAGE(OFFSET(B1669,0,0,-计算结果!B$17,1))-1,B1669/AVERAGE(OFFSET(B1669,0,0,-ROW(),1))-1)</f>
        <v>0.50861671237510575</v>
      </c>
      <c r="F1669" s="4" t="str">
        <f ca="1">IF(MONTH(A1669)&lt;&gt;MONTH(A1670),IF(OR(AND(E1669&lt;计算结果!B$18,E1669&gt;计算结果!B$19),E1669&lt;计算结果!B$20),"买","卖"),F1668)</f>
        <v>买</v>
      </c>
      <c r="G1669" s="4" t="str">
        <f t="shared" ca="1" si="78"/>
        <v/>
      </c>
      <c r="H1669" s="3">
        <f ca="1">IF(F1668="买",B1669/B1668-1,计算结果!B$21*(计算结果!B$22*(B1669/B1668-1)+(1-计算结果!B$22)*(K1669/K1668-1-IF(G1669=1,计算结果!B$16,0))))-IF(AND(计算结果!B$21=0,G1669=1),计算结果!B$16,0)</f>
        <v>1.3101909089449304E-2</v>
      </c>
      <c r="I1669" s="2">
        <f t="shared" ca="1" si="79"/>
        <v>14.766300928178152</v>
      </c>
      <c r="J1669" s="3">
        <f ca="1">1-I1669/MAX(I$2:I1669)</f>
        <v>0</v>
      </c>
      <c r="K1669" s="21">
        <v>166.85</v>
      </c>
      <c r="L1669" s="37">
        <v>11.619400000000001</v>
      </c>
    </row>
    <row r="1670" spans="1:12" hidden="1" x14ac:dyDescent="0.15">
      <c r="A1670" s="1">
        <v>41598</v>
      </c>
      <c r="B1670" s="16">
        <v>12.749599999999999</v>
      </c>
      <c r="C1670" s="3">
        <f t="shared" si="80"/>
        <v>1.0317447739195185E-2</v>
      </c>
      <c r="D1670" s="3">
        <f>IFERROR(1-B1670/MAX(B$2:B1670),0)</f>
        <v>0</v>
      </c>
      <c r="E1670" s="3">
        <f ca="1">IFERROR(B1670/AVERAGE(OFFSET(B1670,0,0,-计算结果!B$17,1))-1,B1670/AVERAGE(OFFSET(B1670,0,0,-ROW(),1))-1)</f>
        <v>0.51993602689900853</v>
      </c>
      <c r="F1670" s="4" t="str">
        <f ca="1">IF(MONTH(A1670)&lt;&gt;MONTH(A1671),IF(OR(AND(E1670&lt;计算结果!B$18,E1670&gt;计算结果!B$19),E1670&lt;计算结果!B$20),"买","卖"),F1669)</f>
        <v>买</v>
      </c>
      <c r="G1670" s="4" t="str">
        <f t="shared" ca="1" si="78"/>
        <v/>
      </c>
      <c r="H1670" s="3">
        <f ca="1">IF(F1669="买",B1670/B1669-1,计算结果!B$21*(计算结果!B$22*(B1670/B1669-1)+(1-计算结果!B$22)*(K1670/K1669-1-IF(G1670=1,计算结果!B$16,0))))-IF(AND(计算结果!B$21=0,G1670=1),计算结果!B$16,0)</f>
        <v>1.0317447739195185E-2</v>
      </c>
      <c r="I1670" s="2">
        <f t="shared" ca="1" si="79"/>
        <v>14.91865146630586</v>
      </c>
      <c r="J1670" s="3">
        <f ca="1">1-I1670/MAX(I$2:I1670)</f>
        <v>0</v>
      </c>
      <c r="K1670" s="21">
        <v>166.84</v>
      </c>
      <c r="L1670" s="37">
        <v>11.749599999999999</v>
      </c>
    </row>
    <row r="1671" spans="1:12" hidden="1" x14ac:dyDescent="0.15">
      <c r="A1671" s="1">
        <v>41599</v>
      </c>
      <c r="B1671" s="16">
        <v>12.6477</v>
      </c>
      <c r="C1671" s="3">
        <f t="shared" si="80"/>
        <v>-7.9924076049443515E-3</v>
      </c>
      <c r="D1671" s="3">
        <f>IFERROR(1-B1671/MAX(B$2:B1671),0)</f>
        <v>7.9924076049443515E-3</v>
      </c>
      <c r="E1671" s="3">
        <f ca="1">IFERROR(B1671/AVERAGE(OFFSET(B1671,0,0,-计算结果!B$17,1))-1,B1671/AVERAGE(OFFSET(B1671,0,0,-ROW(),1))-1)</f>
        <v>0.5036909545358883</v>
      </c>
      <c r="F1671" s="4" t="str">
        <f ca="1">IF(MONTH(A1671)&lt;&gt;MONTH(A1672),IF(OR(AND(E1671&lt;计算结果!B$18,E1671&gt;计算结果!B$19),E1671&lt;计算结果!B$20),"买","卖"),F1670)</f>
        <v>买</v>
      </c>
      <c r="G1671" s="4" t="str">
        <f t="shared" ca="1" si="78"/>
        <v/>
      </c>
      <c r="H1671" s="3">
        <f ca="1">IF(F1670="买",B1671/B1670-1,计算结果!B$21*(计算结果!B$22*(B1671/B1670-1)+(1-计算结果!B$22)*(K1671/K1670-1-IF(G1671=1,计算结果!B$16,0))))-IF(AND(计算结果!B$21=0,G1671=1),计算结果!B$16,0)</f>
        <v>-7.9924076049443515E-3</v>
      </c>
      <c r="I1671" s="2">
        <f t="shared" ca="1" si="79"/>
        <v>14.799415522871042</v>
      </c>
      <c r="J1671" s="3">
        <f ca="1">1-I1671/MAX(I$2:I1671)</f>
        <v>7.9924076049444626E-3</v>
      </c>
      <c r="K1671" s="21">
        <v>166.78</v>
      </c>
      <c r="L1671" s="37">
        <v>11.6477</v>
      </c>
    </row>
    <row r="1672" spans="1:12" hidden="1" x14ac:dyDescent="0.15">
      <c r="A1672" s="1">
        <v>41600</v>
      </c>
      <c r="B1672" s="16">
        <v>12.610200000000001</v>
      </c>
      <c r="C1672" s="3">
        <f t="shared" si="80"/>
        <v>-2.9649659621907576E-3</v>
      </c>
      <c r="D1672" s="3">
        <f>IFERROR(1-B1672/MAX(B$2:B1672),0)</f>
        <v>1.0933676350630472E-2</v>
      </c>
      <c r="E1672" s="3">
        <f ca="1">IFERROR(B1672/AVERAGE(OFFSET(B1672,0,0,-计算结果!B$17,1))-1,B1672/AVERAGE(OFFSET(B1672,0,0,-ROW(),1))-1)</f>
        <v>0.49537093258815523</v>
      </c>
      <c r="F1672" s="4" t="str">
        <f ca="1">IF(MONTH(A1672)&lt;&gt;MONTH(A1673),IF(OR(AND(E1672&lt;计算结果!B$18,E1672&gt;计算结果!B$19),E1672&lt;计算结果!B$20),"买","卖"),F1671)</f>
        <v>买</v>
      </c>
      <c r="G1672" s="4" t="str">
        <f t="shared" ca="1" si="78"/>
        <v/>
      </c>
      <c r="H1672" s="3">
        <f ca="1">IF(F1671="买",B1672/B1671-1,计算结果!B$21*(计算结果!B$22*(B1672/B1671-1)+(1-计算结果!B$22)*(K1672/K1671-1-IF(G1672=1,计算结果!B$16,0))))-IF(AND(计算结果!B$21=0,G1672=1),计算结果!B$16,0)</f>
        <v>-2.9649659621907576E-3</v>
      </c>
      <c r="I1672" s="2">
        <f t="shared" ca="1" si="79"/>
        <v>14.755535759585412</v>
      </c>
      <c r="J1672" s="3">
        <f ca="1">1-I1672/MAX(I$2:I1672)</f>
        <v>1.0933676350630583E-2</v>
      </c>
      <c r="K1672" s="21">
        <v>166.81</v>
      </c>
      <c r="L1672" s="37">
        <v>11.610200000000001</v>
      </c>
    </row>
    <row r="1673" spans="1:12" hidden="1" x14ac:dyDescent="0.15">
      <c r="A1673" s="1">
        <v>41603</v>
      </c>
      <c r="B1673" s="16">
        <v>12.5566</v>
      </c>
      <c r="C1673" s="3">
        <f t="shared" si="80"/>
        <v>-4.2505273508748331E-3</v>
      </c>
      <c r="D1673" s="3">
        <f>IFERROR(1-B1673/MAX(B$2:B1673),0)</f>
        <v>1.5137729811131262E-2</v>
      </c>
      <c r="E1673" s="3">
        <f ca="1">IFERROR(B1673/AVERAGE(OFFSET(B1673,0,0,-计算结果!B$17,1))-1,B1673/AVERAGE(OFFSET(B1673,0,0,-ROW(),1))-1)</f>
        <v>0.48525676704896714</v>
      </c>
      <c r="F1673" s="4" t="str">
        <f ca="1">IF(MONTH(A1673)&lt;&gt;MONTH(A1674),IF(OR(AND(E1673&lt;计算结果!B$18,E1673&gt;计算结果!B$19),E1673&lt;计算结果!B$20),"买","卖"),F1672)</f>
        <v>买</v>
      </c>
      <c r="G1673" s="4" t="str">
        <f t="shared" ca="1" si="78"/>
        <v/>
      </c>
      <c r="H1673" s="3">
        <f ca="1">IF(F1672="买",B1673/B1672-1,计算结果!B$21*(计算结果!B$22*(B1673/B1672-1)+(1-计算结果!B$22)*(K1673/K1672-1-IF(G1673=1,计算结果!B$16,0))))-IF(AND(计算结果!B$21=0,G1673=1),计算结果!B$16,0)</f>
        <v>-4.2505273508748331E-3</v>
      </c>
      <c r="I1673" s="2">
        <f t="shared" ca="1" si="79"/>
        <v>14.692816951262483</v>
      </c>
      <c r="J1673" s="3">
        <f ca="1">1-I1673/MAX(I$2:I1673)</f>
        <v>1.5137729811131373E-2</v>
      </c>
      <c r="K1673" s="21">
        <v>166.71</v>
      </c>
      <c r="L1673" s="37">
        <v>11.5566</v>
      </c>
    </row>
    <row r="1674" spans="1:12" hidden="1" x14ac:dyDescent="0.15">
      <c r="A1674" s="1">
        <v>41604</v>
      </c>
      <c r="B1674" s="16">
        <v>12.8316</v>
      </c>
      <c r="C1674" s="3">
        <f t="shared" si="80"/>
        <v>2.1900833028049016E-2</v>
      </c>
      <c r="D1674" s="3">
        <f>IFERROR(1-B1674/MAX(B$2:B1674),0)</f>
        <v>0</v>
      </c>
      <c r="E1674" s="3">
        <f ca="1">IFERROR(B1674/AVERAGE(OFFSET(B1674,0,0,-计算结果!B$17,1))-1,B1674/AVERAGE(OFFSET(B1674,0,0,-ROW(),1))-1)</f>
        <v>0.51364608480892171</v>
      </c>
      <c r="F1674" s="4" t="str">
        <f ca="1">IF(MONTH(A1674)&lt;&gt;MONTH(A1675),IF(OR(AND(E1674&lt;计算结果!B$18,E1674&gt;计算结果!B$19),E1674&lt;计算结果!B$20),"买","卖"),F1673)</f>
        <v>买</v>
      </c>
      <c r="G1674" s="4" t="str">
        <f t="shared" ca="1" si="78"/>
        <v/>
      </c>
      <c r="H1674" s="3">
        <f ca="1">IF(F1673="买",B1674/B1673-1,计算结果!B$21*(计算结果!B$22*(B1674/B1673-1)+(1-计算结果!B$22)*(K1674/K1673-1-IF(G1674=1,计算结果!B$16,0))))-IF(AND(计算结果!B$21=0,G1674=1),计算结果!B$16,0)</f>
        <v>2.1900833028049016E-2</v>
      </c>
      <c r="I1674" s="2">
        <f t="shared" ca="1" si="79"/>
        <v>15.01460188202377</v>
      </c>
      <c r="J1674" s="3">
        <f ca="1">1-I1674/MAX(I$2:I1674)</f>
        <v>0</v>
      </c>
      <c r="K1674" s="21">
        <v>166.64</v>
      </c>
      <c r="L1674" s="37">
        <v>11.8316</v>
      </c>
    </row>
    <row r="1675" spans="1:12" hidden="1" x14ac:dyDescent="0.15">
      <c r="A1675" s="1">
        <v>41605</v>
      </c>
      <c r="B1675" s="16">
        <v>13.026199999999999</v>
      </c>
      <c r="C1675" s="3">
        <f t="shared" si="80"/>
        <v>1.5165684715857664E-2</v>
      </c>
      <c r="D1675" s="3">
        <f>IFERROR(1-B1675/MAX(B$2:B1675),0)</f>
        <v>0</v>
      </c>
      <c r="E1675" s="3">
        <f ca="1">IFERROR(B1675/AVERAGE(OFFSET(B1675,0,0,-计算结果!B$17,1))-1,B1675/AVERAGE(OFFSET(B1675,0,0,-ROW(),1))-1)</f>
        <v>0.53226865049094885</v>
      </c>
      <c r="F1675" s="4" t="str">
        <f ca="1">IF(MONTH(A1675)&lt;&gt;MONTH(A1676),IF(OR(AND(E1675&lt;计算结果!B$18,E1675&gt;计算结果!B$19),E1675&lt;计算结果!B$20),"买","卖"),F1674)</f>
        <v>买</v>
      </c>
      <c r="G1675" s="4" t="str">
        <f t="shared" ca="1" si="78"/>
        <v/>
      </c>
      <c r="H1675" s="3">
        <f ca="1">IF(F1674="买",B1675/B1674-1,计算结果!B$21*(计算结果!B$22*(B1675/B1674-1)+(1-计算结果!B$22)*(K1675/K1674-1-IF(G1675=1,计算结果!B$16,0))))-IF(AND(计算结果!B$21=0,G1675=1),计算结果!B$16,0)</f>
        <v>1.5165684715857664E-2</v>
      </c>
      <c r="I1675" s="2">
        <f t="shared" ca="1" si="79"/>
        <v>15.242308600300666</v>
      </c>
      <c r="J1675" s="3">
        <f ca="1">1-I1675/MAX(I$2:I1675)</f>
        <v>0</v>
      </c>
      <c r="K1675" s="21">
        <v>166.64</v>
      </c>
      <c r="L1675" s="37">
        <v>12.026199999999999</v>
      </c>
    </row>
    <row r="1676" spans="1:12" hidden="1" x14ac:dyDescent="0.15">
      <c r="A1676" s="1">
        <v>41606</v>
      </c>
      <c r="B1676" s="16">
        <v>13.1454</v>
      </c>
      <c r="C1676" s="3">
        <f t="shared" si="80"/>
        <v>9.1507884110486604E-3</v>
      </c>
      <c r="D1676" s="3">
        <f>IFERROR(1-B1676/MAX(B$2:B1676),0)</f>
        <v>0</v>
      </c>
      <c r="E1676" s="3">
        <f ca="1">IFERROR(B1676/AVERAGE(OFFSET(B1676,0,0,-计算结果!B$17,1))-1,B1676/AVERAGE(OFFSET(B1676,0,0,-ROW(),1))-1)</f>
        <v>0.54175935446289225</v>
      </c>
      <c r="F1676" s="4" t="str">
        <f ca="1">IF(MONTH(A1676)&lt;&gt;MONTH(A1677),IF(OR(AND(E1676&lt;计算结果!B$18,E1676&gt;计算结果!B$19),E1676&lt;计算结果!B$20),"买","卖"),F1675)</f>
        <v>买</v>
      </c>
      <c r="G1676" s="4" t="str">
        <f t="shared" ca="1" si="78"/>
        <v/>
      </c>
      <c r="H1676" s="3">
        <f ca="1">IF(F1675="买",B1676/B1675-1,计算结果!B$21*(计算结果!B$22*(B1676/B1675-1)+(1-计算结果!B$22)*(K1676/K1675-1-IF(G1676=1,计算结果!B$16,0))))-IF(AND(计算结果!B$21=0,G1676=1),计算结果!B$16,0)</f>
        <v>9.1507884110486604E-3</v>
      </c>
      <c r="I1676" s="2">
        <f t="shared" ca="1" si="79"/>
        <v>15.381787741197924</v>
      </c>
      <c r="J1676" s="3">
        <f ca="1">1-I1676/MAX(I$2:I1676)</f>
        <v>0</v>
      </c>
      <c r="K1676" s="21">
        <v>166.64</v>
      </c>
      <c r="L1676" s="37">
        <v>12.1454</v>
      </c>
    </row>
    <row r="1677" spans="1:12" hidden="1" x14ac:dyDescent="0.15">
      <c r="A1677" s="1">
        <v>41607</v>
      </c>
      <c r="B1677" s="16">
        <v>13.376300000000001</v>
      </c>
      <c r="C1677" s="3">
        <f t="shared" si="80"/>
        <v>1.756507979977795E-2</v>
      </c>
      <c r="D1677" s="3">
        <f>IFERROR(1-B1677/MAX(B$2:B1677),0)</f>
        <v>0</v>
      </c>
      <c r="E1677" s="3">
        <f ca="1">IFERROR(B1677/AVERAGE(OFFSET(B1677,0,0,-计算结果!B$17,1))-1,B1677/AVERAGE(OFFSET(B1677,0,0,-ROW(),1))-1)</f>
        <v>0.56410681604526403</v>
      </c>
      <c r="F1677" s="4" t="str">
        <f ca="1">IF(MONTH(A1677)&lt;&gt;MONTH(A1678),IF(OR(AND(E1677&lt;计算结果!B$18,E1677&gt;计算结果!B$19),E1677&lt;计算结果!B$20),"买","卖"),F1676)</f>
        <v>买</v>
      </c>
      <c r="G1677" s="4" t="str">
        <f t="shared" ca="1" si="78"/>
        <v/>
      </c>
      <c r="H1677" s="3">
        <f ca="1">IF(F1676="买",B1677/B1676-1,计算结果!B$21*(计算结果!B$22*(B1677/B1676-1)+(1-计算结果!B$22)*(K1677/K1676-1-IF(G1677=1,计算结果!B$16,0))))-IF(AND(计算结果!B$21=0,G1677=1),计算结果!B$16,0)</f>
        <v>1.756507979977795E-2</v>
      </c>
      <c r="I1677" s="2">
        <f t="shared" ca="1" si="79"/>
        <v>15.651970070335311</v>
      </c>
      <c r="J1677" s="3">
        <f ca="1">1-I1677/MAX(I$2:I1677)</f>
        <v>0</v>
      </c>
      <c r="K1677" s="21">
        <v>166.71</v>
      </c>
      <c r="L1677" s="37">
        <v>12.376300000000001</v>
      </c>
    </row>
    <row r="1678" spans="1:12" hidden="1" x14ac:dyDescent="0.15">
      <c r="A1678" s="1">
        <v>41610</v>
      </c>
      <c r="B1678" s="16">
        <v>12.402200000000001</v>
      </c>
      <c r="C1678" s="3">
        <f t="shared" si="80"/>
        <v>-7.2822828435367026E-2</v>
      </c>
      <c r="D1678" s="3">
        <f>IFERROR(1-B1678/MAX(B$2:B1678),0)</f>
        <v>7.2822828435367026E-2</v>
      </c>
      <c r="E1678" s="3">
        <f ca="1">IFERROR(B1678/AVERAGE(OFFSET(B1678,0,0,-计算结果!B$17,1))-1,B1678/AVERAGE(OFFSET(B1678,0,0,-ROW(),1))-1)</f>
        <v>0.44647938916525098</v>
      </c>
      <c r="F1678" s="4" t="str">
        <f ca="1">IF(MONTH(A1678)&lt;&gt;MONTH(A1679),IF(OR(AND(E1678&lt;计算结果!B$18,E1678&gt;计算结果!B$19),E1678&lt;计算结果!B$20),"买","卖"),F1677)</f>
        <v>买</v>
      </c>
      <c r="G1678" s="4" t="str">
        <f t="shared" ca="1" si="78"/>
        <v/>
      </c>
      <c r="H1678" s="3">
        <f ca="1">IF(F1677="买",B1678/B1677-1,计算结果!B$21*(计算结果!B$22*(B1678/B1677-1)+(1-计算结果!B$22)*(K1678/K1677-1-IF(G1678=1,计算结果!B$16,0))))-IF(AND(计算结果!B$21=0,G1678=1),计算结果!B$16,0)</f>
        <v>-7.2822828435367026E-2</v>
      </c>
      <c r="I1678" s="2">
        <f t="shared" ca="1" si="79"/>
        <v>14.512149339227783</v>
      </c>
      <c r="J1678" s="3">
        <f ca="1">1-I1678/MAX(I$2:I1678)</f>
        <v>7.2822828435367026E-2</v>
      </c>
      <c r="K1678" s="21">
        <v>166.7</v>
      </c>
      <c r="L1678" s="37">
        <v>11.402200000000001</v>
      </c>
    </row>
    <row r="1679" spans="1:12" hidden="1" x14ac:dyDescent="0.15">
      <c r="A1679" s="1">
        <v>41611</v>
      </c>
      <c r="B1679" s="16">
        <v>12.474299999999999</v>
      </c>
      <c r="C1679" s="3">
        <f t="shared" si="80"/>
        <v>5.8134847043265214E-3</v>
      </c>
      <c r="D1679" s="3">
        <f>IFERROR(1-B1679/MAX(B$2:B1679),0)</f>
        <v>6.7432698130275304E-2</v>
      </c>
      <c r="E1679" s="3">
        <f ca="1">IFERROR(B1679/AVERAGE(OFFSET(B1679,0,0,-计算结果!B$17,1))-1,B1679/AVERAGE(OFFSET(B1679,0,0,-ROW(),1))-1)</f>
        <v>0.45119190980333435</v>
      </c>
      <c r="F1679" s="4" t="str">
        <f ca="1">IF(MONTH(A1679)&lt;&gt;MONTH(A1680),IF(OR(AND(E1679&lt;计算结果!B$18,E1679&gt;计算结果!B$19),E1679&lt;计算结果!B$20),"买","卖"),F1678)</f>
        <v>买</v>
      </c>
      <c r="G1679" s="4" t="str">
        <f t="shared" ca="1" si="78"/>
        <v/>
      </c>
      <c r="H1679" s="3">
        <f ca="1">IF(F1678="买",B1679/B1678-1,计算结果!B$21*(计算结果!B$22*(B1679/B1678-1)+(1-计算结果!B$22)*(K1679/K1678-1-IF(G1679=1,计算结果!B$16,0))))-IF(AND(计算结果!B$21=0,G1679=1),计算结果!B$16,0)</f>
        <v>5.8134847043265214E-3</v>
      </c>
      <c r="I1679" s="2">
        <f t="shared" ca="1" si="79"/>
        <v>14.596515497438286</v>
      </c>
      <c r="J1679" s="3">
        <f ca="1">1-I1679/MAX(I$2:I1679)</f>
        <v>6.7432698130275304E-2</v>
      </c>
      <c r="K1679" s="21">
        <v>166.6</v>
      </c>
      <c r="L1679" s="37">
        <v>11.474299999999999</v>
      </c>
    </row>
    <row r="1680" spans="1:12" hidden="1" x14ac:dyDescent="0.15">
      <c r="A1680" s="1">
        <v>41612</v>
      </c>
      <c r="B1680" s="16">
        <v>12.5192</v>
      </c>
      <c r="C1680" s="3">
        <f t="shared" si="80"/>
        <v>3.5994003671548924E-3</v>
      </c>
      <c r="D1680" s="3">
        <f>IFERROR(1-B1680/MAX(B$2:B1680),0)</f>
        <v>6.4076015041528711E-2</v>
      </c>
      <c r="E1680" s="3">
        <f ca="1">IFERROR(B1680/AVERAGE(OFFSET(B1680,0,0,-计算结果!B$17,1))-1,B1680/AVERAGE(OFFSET(B1680,0,0,-ROW(),1))-1)</f>
        <v>0.45270684506138981</v>
      </c>
      <c r="F1680" s="4" t="str">
        <f ca="1">IF(MONTH(A1680)&lt;&gt;MONTH(A1681),IF(OR(AND(E1680&lt;计算结果!B$18,E1680&gt;计算结果!B$19),E1680&lt;计算结果!B$20),"买","卖"),F1679)</f>
        <v>买</v>
      </c>
      <c r="G1680" s="4" t="str">
        <f t="shared" ca="1" si="78"/>
        <v/>
      </c>
      <c r="H1680" s="3">
        <f ca="1">IF(F1679="买",B1680/B1679-1,计算结果!B$21*(计算结果!B$22*(B1680/B1679-1)+(1-计算结果!B$22)*(K1680/K1679-1-IF(G1680=1,计算结果!B$16,0))))-IF(AND(计算结果!B$21=0,G1680=1),计算结果!B$16,0)</f>
        <v>3.5994003671548924E-3</v>
      </c>
      <c r="I1680" s="2">
        <f t="shared" ca="1" si="79"/>
        <v>14.649054200678947</v>
      </c>
      <c r="J1680" s="3">
        <f ca="1">1-I1680/MAX(I$2:I1680)</f>
        <v>6.4076015041528822E-2</v>
      </c>
      <c r="K1680" s="21">
        <v>166.61</v>
      </c>
      <c r="L1680" s="37">
        <v>11.5192</v>
      </c>
    </row>
    <row r="1681" spans="1:12" hidden="1" x14ac:dyDescent="0.15">
      <c r="A1681" s="1">
        <v>41613</v>
      </c>
      <c r="B1681" s="16">
        <v>12.4153</v>
      </c>
      <c r="C1681" s="3">
        <f t="shared" si="80"/>
        <v>-8.2992523483927938E-3</v>
      </c>
      <c r="D1681" s="3">
        <f>IFERROR(1-B1681/MAX(B$2:B1681),0)</f>
        <v>7.1843484371612476E-2</v>
      </c>
      <c r="E1681" s="3">
        <f ca="1">IFERROR(B1681/AVERAGE(OFFSET(B1681,0,0,-计算结果!B$17,1))-1,B1681/AVERAGE(OFFSET(B1681,0,0,-ROW(),1))-1)</f>
        <v>0.43707700699767371</v>
      </c>
      <c r="F1681" s="4" t="str">
        <f ca="1">IF(MONTH(A1681)&lt;&gt;MONTH(A1682),IF(OR(AND(E1681&lt;计算结果!B$18,E1681&gt;计算结果!B$19),E1681&lt;计算结果!B$20),"买","卖"),F1680)</f>
        <v>买</v>
      </c>
      <c r="G1681" s="4" t="str">
        <f t="shared" ca="1" si="78"/>
        <v/>
      </c>
      <c r="H1681" s="3">
        <f ca="1">IF(F1680="买",B1681/B1680-1,计算结果!B$21*(计算结果!B$22*(B1681/B1680-1)+(1-计算结果!B$22)*(K1681/K1680-1-IF(G1681=1,计算结果!B$16,0))))-IF(AND(计算结果!B$21=0,G1681=1),计算结果!B$16,0)</f>
        <v>-8.2992523483927938E-3</v>
      </c>
      <c r="I1681" s="2">
        <f t="shared" ca="1" si="79"/>
        <v>14.527478003202228</v>
      </c>
      <c r="J1681" s="3">
        <f ca="1">1-I1681/MAX(I$2:I1681)</f>
        <v>7.1843484371612587E-2</v>
      </c>
      <c r="K1681" s="21">
        <v>166.62</v>
      </c>
      <c r="L1681" s="37">
        <v>11.4153</v>
      </c>
    </row>
    <row r="1682" spans="1:12" hidden="1" x14ac:dyDescent="0.15">
      <c r="A1682" s="1">
        <v>41614</v>
      </c>
      <c r="B1682" s="16">
        <v>12.3634</v>
      </c>
      <c r="C1682" s="3">
        <f t="shared" si="80"/>
        <v>-4.1803258882185945E-3</v>
      </c>
      <c r="D1682" s="3">
        <f>IFERROR(1-B1682/MAX(B$2:B1682),0)</f>
        <v>7.5723481082212607E-2</v>
      </c>
      <c r="E1682" s="3">
        <f ca="1">IFERROR(B1682/AVERAGE(OFFSET(B1682,0,0,-计算结果!B$17,1))-1,B1682/AVERAGE(OFFSET(B1682,0,0,-ROW(),1))-1)</f>
        <v>0.42749751383453982</v>
      </c>
      <c r="F1682" s="4" t="str">
        <f ca="1">IF(MONTH(A1682)&lt;&gt;MONTH(A1683),IF(OR(AND(E1682&lt;计算结果!B$18,E1682&gt;计算结果!B$19),E1682&lt;计算结果!B$20),"买","卖"),F1681)</f>
        <v>买</v>
      </c>
      <c r="G1682" s="4" t="str">
        <f t="shared" ca="1" si="78"/>
        <v/>
      </c>
      <c r="H1682" s="3">
        <f ca="1">IF(F1681="买",B1682/B1681-1,计算结果!B$21*(计算结果!B$22*(B1682/B1681-1)+(1-计算结果!B$22)*(K1682/K1681-1-IF(G1682=1,计算结果!B$16,0))))-IF(AND(计算结果!B$21=0,G1682=1),计算结果!B$16,0)</f>
        <v>-4.1803258882185945E-3</v>
      </c>
      <c r="I1682" s="2">
        <f t="shared" ca="1" si="79"/>
        <v>14.466748410814915</v>
      </c>
      <c r="J1682" s="3">
        <f ca="1">1-I1682/MAX(I$2:I1682)</f>
        <v>7.5723481082212718E-2</v>
      </c>
      <c r="K1682" s="21">
        <v>166.65</v>
      </c>
      <c r="L1682" s="37">
        <v>11.3634</v>
      </c>
    </row>
    <row r="1683" spans="1:12" hidden="1" x14ac:dyDescent="0.15">
      <c r="A1683" s="1">
        <v>41617</v>
      </c>
      <c r="B1683" s="16">
        <v>12.5025</v>
      </c>
      <c r="C1683" s="3">
        <f t="shared" si="80"/>
        <v>1.1250950385816028E-2</v>
      </c>
      <c r="D1683" s="3">
        <f>IFERROR(1-B1683/MAX(B$2:B1683),0)</f>
        <v>6.53244918250937E-2</v>
      </c>
      <c r="E1683" s="3">
        <f ca="1">IFERROR(B1683/AVERAGE(OFFSET(B1683,0,0,-计算结果!B$17,1))-1,B1683/AVERAGE(OFFSET(B1683,0,0,-ROW(),1))-1)</f>
        <v>0.43983143137288616</v>
      </c>
      <c r="F1683" s="4" t="str">
        <f ca="1">IF(MONTH(A1683)&lt;&gt;MONTH(A1684),IF(OR(AND(E1683&lt;计算结果!B$18,E1683&gt;计算结果!B$19),E1683&lt;计算结果!B$20),"买","卖"),F1682)</f>
        <v>买</v>
      </c>
      <c r="G1683" s="4" t="str">
        <f t="shared" ca="1" si="78"/>
        <v/>
      </c>
      <c r="H1683" s="3">
        <f ca="1">IF(F1682="买",B1683/B1682-1,计算结果!B$21*(计算结果!B$22*(B1683/B1682-1)+(1-计算结果!B$22)*(K1683/K1682-1-IF(G1683=1,计算结果!B$16,0))))-IF(AND(计算结果!B$21=0,G1683=1),计算结果!B$16,0)</f>
        <v>1.1250950385816028E-2</v>
      </c>
      <c r="I1683" s="2">
        <f t="shared" ca="1" si="79"/>
        <v>14.629513079429076</v>
      </c>
      <c r="J1683" s="3">
        <f ca="1">1-I1683/MAX(I$2:I1683)</f>
        <v>6.5324491825094033E-2</v>
      </c>
      <c r="K1683" s="21">
        <v>166.66</v>
      </c>
      <c r="L1683" s="37">
        <v>11.5025</v>
      </c>
    </row>
    <row r="1684" spans="1:12" hidden="1" x14ac:dyDescent="0.15">
      <c r="A1684" s="1">
        <v>41618</v>
      </c>
      <c r="B1684" s="16">
        <v>12.4953</v>
      </c>
      <c r="C1684" s="3">
        <f t="shared" si="80"/>
        <v>-5.7588482303527755E-4</v>
      </c>
      <c r="D1684" s="3">
        <f>IFERROR(1-B1684/MAX(B$2:B1684),0)</f>
        <v>6.5862757264714467E-2</v>
      </c>
      <c r="E1684" s="3">
        <f ca="1">IFERROR(B1684/AVERAGE(OFFSET(B1684,0,0,-计算结果!B$17,1))-1,B1684/AVERAGE(OFFSET(B1684,0,0,-ROW(),1))-1)</f>
        <v>0.43525002419571779</v>
      </c>
      <c r="F1684" s="4" t="str">
        <f ca="1">IF(MONTH(A1684)&lt;&gt;MONTH(A1685),IF(OR(AND(E1684&lt;计算结果!B$18,E1684&gt;计算结果!B$19),E1684&lt;计算结果!B$20),"买","卖"),F1683)</f>
        <v>买</v>
      </c>
      <c r="G1684" s="4" t="str">
        <f t="shared" ca="1" si="78"/>
        <v/>
      </c>
      <c r="H1684" s="3">
        <f ca="1">IF(F1683="买",B1684/B1683-1,计算结果!B$21*(计算结果!B$22*(B1684/B1683-1)+(1-计算结果!B$22)*(K1684/K1683-1-IF(G1684=1,计算结果!B$16,0))))-IF(AND(计算结果!B$21=0,G1684=1),计算结果!B$16,0)</f>
        <v>-5.7588482303527755E-4</v>
      </c>
      <c r="I1684" s="2">
        <f t="shared" ca="1" si="79"/>
        <v>14.621088164878236</v>
      </c>
      <c r="J1684" s="3">
        <f ca="1">1-I1684/MAX(I$2:I1684)</f>
        <v>6.58627572647148E-2</v>
      </c>
      <c r="K1684" s="21">
        <v>166.69</v>
      </c>
      <c r="L1684" s="37">
        <v>11.4953</v>
      </c>
    </row>
    <row r="1685" spans="1:12" hidden="1" x14ac:dyDescent="0.15">
      <c r="A1685" s="1">
        <v>41619</v>
      </c>
      <c r="B1685" s="16">
        <v>12.3613</v>
      </c>
      <c r="C1685" s="3">
        <f t="shared" si="80"/>
        <v>-1.072403223612084E-2</v>
      </c>
      <c r="D1685" s="3">
        <f>IFERROR(1-B1685/MAX(B$2:B1685),0)</f>
        <v>7.5880475168768724E-2</v>
      </c>
      <c r="E1685" s="3">
        <f ca="1">IFERROR(B1685/AVERAGE(OFFSET(B1685,0,0,-计算结果!B$17,1))-1,B1685/AVERAGE(OFFSET(B1685,0,0,-ROW(),1))-1)</f>
        <v>0.41614320024888074</v>
      </c>
      <c r="F1685" s="4" t="str">
        <f ca="1">IF(MONTH(A1685)&lt;&gt;MONTH(A1686),IF(OR(AND(E1685&lt;计算结果!B$18,E1685&gt;计算结果!B$19),E1685&lt;计算结果!B$20),"买","卖"),F1684)</f>
        <v>买</v>
      </c>
      <c r="G1685" s="4" t="str">
        <f t="shared" ca="1" si="78"/>
        <v/>
      </c>
      <c r="H1685" s="3">
        <f ca="1">IF(F1684="买",B1685/B1684-1,计算结果!B$21*(计算结果!B$22*(B1685/B1684-1)+(1-计算结果!B$22)*(K1685/K1684-1-IF(G1685=1,计算结果!B$16,0))))-IF(AND(计算结果!B$21=0,G1685=1),计算结果!B$16,0)</f>
        <v>-1.072403223612084E-2</v>
      </c>
      <c r="I1685" s="2">
        <f t="shared" ca="1" si="79"/>
        <v>14.464291144070916</v>
      </c>
      <c r="J1685" s="3">
        <f ca="1">1-I1685/MAX(I$2:I1685)</f>
        <v>7.5880475168769057E-2</v>
      </c>
      <c r="K1685" s="21">
        <v>166.67</v>
      </c>
      <c r="L1685" s="37">
        <v>11.3613</v>
      </c>
    </row>
    <row r="1686" spans="1:12" hidden="1" x14ac:dyDescent="0.15">
      <c r="A1686" s="1">
        <v>41620</v>
      </c>
      <c r="B1686" s="16">
        <v>12.4697</v>
      </c>
      <c r="C1686" s="3">
        <f t="shared" si="80"/>
        <v>8.7693041993963661E-3</v>
      </c>
      <c r="D1686" s="3">
        <f>IFERROR(1-B1686/MAX(B$2:B1686),0)</f>
        <v>6.7776589938921883E-2</v>
      </c>
      <c r="E1686" s="3">
        <f ca="1">IFERROR(B1686/AVERAGE(OFFSET(B1686,0,0,-计算结果!B$17,1))-1,B1686/AVERAGE(OFFSET(B1686,0,0,-ROW(),1))-1)</f>
        <v>0.42474184740004017</v>
      </c>
      <c r="F1686" s="4" t="str">
        <f ca="1">IF(MONTH(A1686)&lt;&gt;MONTH(A1687),IF(OR(AND(E1686&lt;计算结果!B$18,E1686&gt;计算结果!B$19),E1686&lt;计算结果!B$20),"买","卖"),F1685)</f>
        <v>买</v>
      </c>
      <c r="G1686" s="4" t="str">
        <f t="shared" ca="1" si="78"/>
        <v/>
      </c>
      <c r="H1686" s="3">
        <f ca="1">IF(F1685="买",B1686/B1685-1,计算结果!B$21*(计算结果!B$22*(B1686/B1685-1)+(1-计算结果!B$22)*(K1686/K1685-1-IF(G1686=1,计算结果!B$16,0))))-IF(AND(计算结果!B$21=0,G1686=1),计算结果!B$16,0)</f>
        <v>8.7693041993963661E-3</v>
      </c>
      <c r="I1686" s="2">
        <f t="shared" ca="1" si="79"/>
        <v>14.591132913141909</v>
      </c>
      <c r="J1686" s="3">
        <f ca="1">1-I1686/MAX(I$2:I1686)</f>
        <v>6.7776589938922438E-2</v>
      </c>
      <c r="K1686" s="21">
        <v>166.68</v>
      </c>
      <c r="L1686" s="37">
        <v>11.4697</v>
      </c>
    </row>
    <row r="1687" spans="1:12" hidden="1" x14ac:dyDescent="0.15">
      <c r="A1687" s="1">
        <v>41621</v>
      </c>
      <c r="B1687" s="16">
        <v>12.6738</v>
      </c>
      <c r="C1687" s="3">
        <f t="shared" si="80"/>
        <v>1.6367675244793434E-2</v>
      </c>
      <c r="D1687" s="3">
        <f>IFERROR(1-B1687/MAX(B$2:B1687),0)</f>
        <v>5.2518259907448295E-2</v>
      </c>
      <c r="E1687" s="3">
        <f ca="1">IFERROR(B1687/AVERAGE(OFFSET(B1687,0,0,-计算结果!B$17,1))-1,B1687/AVERAGE(OFFSET(B1687,0,0,-ROW(),1))-1)</f>
        <v>0.44407437304210129</v>
      </c>
      <c r="F1687" s="4" t="str">
        <f ca="1">IF(MONTH(A1687)&lt;&gt;MONTH(A1688),IF(OR(AND(E1687&lt;计算结果!B$18,E1687&gt;计算结果!B$19),E1687&lt;计算结果!B$20),"买","卖"),F1686)</f>
        <v>买</v>
      </c>
      <c r="G1687" s="4" t="str">
        <f t="shared" ca="1" si="78"/>
        <v/>
      </c>
      <c r="H1687" s="3">
        <f ca="1">IF(F1686="买",B1687/B1686-1,计算结果!B$21*(计算结果!B$22*(B1687/B1686-1)+(1-计算结果!B$22)*(K1687/K1686-1-IF(G1687=1,计算结果!B$16,0))))-IF(AND(计算结果!B$21=0,G1687=1),计算结果!B$16,0)</f>
        <v>1.6367675244793434E-2</v>
      </c>
      <c r="I1687" s="2">
        <f t="shared" ca="1" si="79"/>
        <v>14.829955838117833</v>
      </c>
      <c r="J1687" s="3">
        <f ca="1">1-I1687/MAX(I$2:I1687)</f>
        <v>5.2518259907448739E-2</v>
      </c>
      <c r="K1687" s="21">
        <v>166.69</v>
      </c>
      <c r="L1687" s="37">
        <v>11.6738</v>
      </c>
    </row>
    <row r="1688" spans="1:12" hidden="1" x14ac:dyDescent="0.15">
      <c r="A1688" s="1">
        <v>41624</v>
      </c>
      <c r="B1688" s="16">
        <v>12.4842</v>
      </c>
      <c r="C1688" s="3">
        <f t="shared" si="80"/>
        <v>-1.4959996212659199E-2</v>
      </c>
      <c r="D1688" s="3">
        <f>IFERROR(1-B1688/MAX(B$2:B1688),0)</f>
        <v>6.6692583150796625E-2</v>
      </c>
      <c r="E1688" s="3">
        <f ca="1">IFERROR(B1688/AVERAGE(OFFSET(B1688,0,0,-计算结果!B$17,1))-1,B1688/AVERAGE(OFFSET(B1688,0,0,-ROW(),1))-1)</f>
        <v>0.41869216984268065</v>
      </c>
      <c r="F1688" s="4" t="str">
        <f ca="1">IF(MONTH(A1688)&lt;&gt;MONTH(A1689),IF(OR(AND(E1688&lt;计算结果!B$18,E1688&gt;计算结果!B$19),E1688&lt;计算结果!B$20),"买","卖"),F1687)</f>
        <v>买</v>
      </c>
      <c r="G1688" s="4" t="str">
        <f t="shared" ca="1" si="78"/>
        <v/>
      </c>
      <c r="H1688" s="3">
        <f ca="1">IF(F1687="买",B1688/B1687-1,计算结果!B$21*(计算结果!B$22*(B1688/B1687-1)+(1-计算结果!B$22)*(K1688/K1687-1-IF(G1688=1,计算结果!B$16,0))))-IF(AND(计算结果!B$21=0,G1688=1),计算结果!B$16,0)</f>
        <v>-1.4959996212659199E-2</v>
      </c>
      <c r="I1688" s="2">
        <f t="shared" ca="1" si="79"/>
        <v>14.608099754945687</v>
      </c>
      <c r="J1688" s="3">
        <f ca="1">1-I1688/MAX(I$2:I1688)</f>
        <v>6.6692583150796958E-2</v>
      </c>
      <c r="K1688" s="21">
        <v>166.55</v>
      </c>
      <c r="L1688" s="37">
        <v>11.4842</v>
      </c>
    </row>
    <row r="1689" spans="1:12" hidden="1" x14ac:dyDescent="0.15">
      <c r="A1689" s="1">
        <v>41625</v>
      </c>
      <c r="B1689" s="16">
        <v>12.362299999999999</v>
      </c>
      <c r="C1689" s="3">
        <f t="shared" si="80"/>
        <v>-9.7643421284503429E-3</v>
      </c>
      <c r="D1689" s="3">
        <f>IFERROR(1-B1689/MAX(B$2:B1689),0)</f>
        <v>7.5805716079932473E-2</v>
      </c>
      <c r="E1689" s="3">
        <f ca="1">IFERROR(B1689/AVERAGE(OFFSET(B1689,0,0,-计算结果!B$17,1))-1,B1689/AVERAGE(OFFSET(B1689,0,0,-ROW(),1))-1)</f>
        <v>0.40125261405561119</v>
      </c>
      <c r="F1689" s="4" t="str">
        <f ca="1">IF(MONTH(A1689)&lt;&gt;MONTH(A1690),IF(OR(AND(E1689&lt;计算结果!B$18,E1689&gt;计算结果!B$19),E1689&lt;计算结果!B$20),"买","卖"),F1688)</f>
        <v>买</v>
      </c>
      <c r="G1689" s="4" t="str">
        <f t="shared" ca="1" si="78"/>
        <v/>
      </c>
      <c r="H1689" s="3">
        <f ca="1">IF(F1688="买",B1689/B1688-1,计算结果!B$21*(计算结果!B$22*(B1689/B1688-1)+(1-计算结果!B$22)*(K1689/K1688-1-IF(G1689=1,计算结果!B$16,0))))-IF(AND(计算结果!B$21=0,G1689=1),计算结果!B$16,0)</f>
        <v>-9.7643421284503429E-3</v>
      </c>
      <c r="I1689" s="2">
        <f t="shared" ca="1" si="79"/>
        <v>14.465461271091867</v>
      </c>
      <c r="J1689" s="3">
        <f ca="1">1-I1689/MAX(I$2:I1689)</f>
        <v>7.5805716079932806E-2</v>
      </c>
      <c r="K1689" s="21">
        <v>166.52</v>
      </c>
      <c r="L1689" s="37">
        <v>11.362299999999999</v>
      </c>
    </row>
    <row r="1690" spans="1:12" hidden="1" x14ac:dyDescent="0.15">
      <c r="A1690" s="1">
        <v>41626</v>
      </c>
      <c r="B1690" s="16">
        <v>12.4184</v>
      </c>
      <c r="C1690" s="3">
        <f t="shared" si="80"/>
        <v>4.5379905033853252E-3</v>
      </c>
      <c r="D1690" s="3">
        <f>IFERROR(1-B1690/MAX(B$2:B1690),0)</f>
        <v>7.1611731196220219E-2</v>
      </c>
      <c r="E1690" s="3">
        <f ca="1">IFERROR(B1690/AVERAGE(OFFSET(B1690,0,0,-计算结果!B$17,1))-1,B1690/AVERAGE(OFFSET(B1690,0,0,-ROW(),1))-1)</f>
        <v>0.40406105399803183</v>
      </c>
      <c r="F1690" s="4" t="str">
        <f ca="1">IF(MONTH(A1690)&lt;&gt;MONTH(A1691),IF(OR(AND(E1690&lt;计算结果!B$18,E1690&gt;计算结果!B$19),E1690&lt;计算结果!B$20),"买","卖"),F1689)</f>
        <v>买</v>
      </c>
      <c r="G1690" s="4" t="str">
        <f t="shared" ca="1" si="78"/>
        <v/>
      </c>
      <c r="H1690" s="3">
        <f ca="1">IF(F1689="买",B1690/B1689-1,计算结果!B$21*(计算结果!B$22*(B1690/B1689-1)+(1-计算结果!B$22)*(K1690/K1689-1-IF(G1690=1,计算结果!B$16,0))))-IF(AND(计算结果!B$21=0,G1690=1),计算结果!B$16,0)</f>
        <v>4.5379905033853252E-3</v>
      </c>
      <c r="I1690" s="2">
        <f t="shared" ca="1" si="79"/>
        <v>14.53110539696717</v>
      </c>
      <c r="J1690" s="3">
        <f ca="1">1-I1690/MAX(I$2:I1690)</f>
        <v>7.1611731196220552E-2</v>
      </c>
      <c r="K1690" s="21">
        <v>166.45</v>
      </c>
      <c r="L1690" s="37">
        <v>11.4184</v>
      </c>
    </row>
    <row r="1691" spans="1:12" hidden="1" x14ac:dyDescent="0.15">
      <c r="A1691" s="1">
        <v>41627</v>
      </c>
      <c r="B1691" s="16">
        <v>12.2943</v>
      </c>
      <c r="C1691" s="3">
        <f t="shared" si="80"/>
        <v>-9.9932358435869117E-3</v>
      </c>
      <c r="D1691" s="3">
        <f>IFERROR(1-B1691/MAX(B$2:B1691),0)</f>
        <v>8.0889334120795797E-2</v>
      </c>
      <c r="E1691" s="3">
        <f ca="1">IFERROR(B1691/AVERAGE(OFFSET(B1691,0,0,-计算结果!B$17,1))-1,B1691/AVERAGE(OFFSET(B1691,0,0,-ROW(),1))-1)</f>
        <v>0.38660652272885532</v>
      </c>
      <c r="F1691" s="4" t="str">
        <f ca="1">IF(MONTH(A1691)&lt;&gt;MONTH(A1692),IF(OR(AND(E1691&lt;计算结果!B$18,E1691&gt;计算结果!B$19),E1691&lt;计算结果!B$20),"买","卖"),F1690)</f>
        <v>买</v>
      </c>
      <c r="G1691" s="4" t="str">
        <f t="shared" ca="1" si="78"/>
        <v/>
      </c>
      <c r="H1691" s="3">
        <f ca="1">IF(F1690="买",B1691/B1690-1,计算结果!B$21*(计算结果!B$22*(B1691/B1690-1)+(1-计算结果!B$22)*(K1691/K1690-1-IF(G1691=1,计算结果!B$16,0))))-IF(AND(计算结果!B$21=0,G1691=1),计算结果!B$16,0)</f>
        <v>-9.9932358435869117E-3</v>
      </c>
      <c r="I1691" s="2">
        <f t="shared" ca="1" si="79"/>
        <v>14.385892633667259</v>
      </c>
      <c r="J1691" s="3">
        <f ca="1">1-I1691/MAX(I$2:I1691)</f>
        <v>8.0889334120796019E-2</v>
      </c>
      <c r="K1691" s="21">
        <v>166.38</v>
      </c>
      <c r="L1691" s="37">
        <v>11.2943</v>
      </c>
    </row>
    <row r="1692" spans="1:12" hidden="1" x14ac:dyDescent="0.15">
      <c r="A1692" s="1">
        <v>41628</v>
      </c>
      <c r="B1692" s="16">
        <v>12.0892</v>
      </c>
      <c r="C1692" s="3">
        <f t="shared" si="80"/>
        <v>-1.6682527675426773E-2</v>
      </c>
      <c r="D1692" s="3">
        <f>IFERROR(1-B1692/MAX(B$2:B1692),0)</f>
        <v>9.6222423241105526E-2</v>
      </c>
      <c r="E1692" s="3">
        <f ca="1">IFERROR(B1692/AVERAGE(OFFSET(B1692,0,0,-计算结果!B$17,1))-1,B1692/AVERAGE(OFFSET(B1692,0,0,-ROW(),1))-1)</f>
        <v>0.36023546470161039</v>
      </c>
      <c r="F1692" s="4" t="str">
        <f ca="1">IF(MONTH(A1692)&lt;&gt;MONTH(A1693),IF(OR(AND(E1692&lt;计算结果!B$18,E1692&gt;计算结果!B$19),E1692&lt;计算结果!B$20),"买","卖"),F1691)</f>
        <v>买</v>
      </c>
      <c r="G1692" s="4" t="str">
        <f t="shared" ca="1" si="78"/>
        <v/>
      </c>
      <c r="H1692" s="3">
        <f ca="1">IF(F1691="买",B1692/B1691-1,计算结果!B$21*(计算结果!B$22*(B1692/B1691-1)+(1-计算结果!B$22)*(K1692/K1691-1-IF(G1692=1,计算结果!B$16,0))))-IF(AND(计算结果!B$21=0,G1692=1),计算结果!B$16,0)</f>
        <v>-1.6682527675426773E-2</v>
      </c>
      <c r="I1692" s="2">
        <f t="shared" ca="1" si="79"/>
        <v>14.145899581670387</v>
      </c>
      <c r="J1692" s="3">
        <f ca="1">1-I1692/MAX(I$2:I1692)</f>
        <v>9.6222423241105748E-2</v>
      </c>
      <c r="K1692" s="21">
        <v>166.38</v>
      </c>
      <c r="L1692" s="37">
        <v>11.0892</v>
      </c>
    </row>
    <row r="1693" spans="1:12" hidden="1" x14ac:dyDescent="0.15">
      <c r="A1693" s="1">
        <v>41631</v>
      </c>
      <c r="B1693" s="16">
        <v>11.9712</v>
      </c>
      <c r="C1693" s="3">
        <f t="shared" si="80"/>
        <v>-9.7607782152665523E-3</v>
      </c>
      <c r="D1693" s="3">
        <f>IFERROR(1-B1693/MAX(B$2:B1693),0)</f>
        <v>0.1050439957237802</v>
      </c>
      <c r="E1693" s="3">
        <f ca="1">IFERROR(B1693/AVERAGE(OFFSET(B1693,0,0,-计算结果!B$17,1))-1,B1693/AVERAGE(OFFSET(B1693,0,0,-ROW(),1))-1)</f>
        <v>0.3438928605774938</v>
      </c>
      <c r="F1693" s="4" t="str">
        <f ca="1">IF(MONTH(A1693)&lt;&gt;MONTH(A1694),IF(OR(AND(E1693&lt;计算结果!B$18,E1693&gt;计算结果!B$19),E1693&lt;计算结果!B$20),"买","卖"),F1692)</f>
        <v>买</v>
      </c>
      <c r="G1693" s="4" t="str">
        <f t="shared" ca="1" si="78"/>
        <v/>
      </c>
      <c r="H1693" s="3">
        <f ca="1">IF(F1692="买",B1693/B1692-1,计算结果!B$21*(计算结果!B$22*(B1693/B1692-1)+(1-计算结果!B$22)*(K1693/K1692-1-IF(G1693=1,计算结果!B$16,0))))-IF(AND(计算结果!B$21=0,G1693=1),计算结果!B$16,0)</f>
        <v>-9.7607782152665523E-3</v>
      </c>
      <c r="I1693" s="2">
        <f t="shared" ca="1" si="79"/>
        <v>14.00782459319827</v>
      </c>
      <c r="J1693" s="3">
        <f ca="1">1-I1693/MAX(I$2:I1693)</f>
        <v>0.10504399572378043</v>
      </c>
      <c r="K1693" s="21">
        <v>166.55</v>
      </c>
      <c r="L1693" s="37">
        <v>10.9712</v>
      </c>
    </row>
    <row r="1694" spans="1:12" hidden="1" x14ac:dyDescent="0.15">
      <c r="A1694" s="1">
        <v>41632</v>
      </c>
      <c r="B1694" s="16">
        <v>12.1455</v>
      </c>
      <c r="C1694" s="3">
        <f t="shared" si="80"/>
        <v>1.4559943865276814E-2</v>
      </c>
      <c r="D1694" s="3">
        <f>IFERROR(1-B1694/MAX(B$2:B1694),0)</f>
        <v>9.2013486539626044E-2</v>
      </c>
      <c r="E1694" s="3">
        <f ca="1">IFERROR(B1694/AVERAGE(OFFSET(B1694,0,0,-计算结果!B$17,1))-1,B1694/AVERAGE(OFFSET(B1694,0,0,-ROW(),1))-1)</f>
        <v>0.36018072115748745</v>
      </c>
      <c r="F1694" s="4" t="str">
        <f ca="1">IF(MONTH(A1694)&lt;&gt;MONTH(A1695),IF(OR(AND(E1694&lt;计算结果!B$18,E1694&gt;计算结果!B$19),E1694&lt;计算结果!B$20),"买","卖"),F1693)</f>
        <v>买</v>
      </c>
      <c r="G1694" s="4" t="str">
        <f t="shared" ca="1" si="78"/>
        <v/>
      </c>
      <c r="H1694" s="3">
        <f ca="1">IF(F1693="买",B1694/B1693-1,计算结果!B$21*(计算结果!B$22*(B1694/B1693-1)+(1-计算结果!B$22)*(K1694/K1693-1-IF(G1694=1,计算结果!B$16,0))))-IF(AND(计算结果!B$21=0,G1694=1),计算结果!B$16,0)</f>
        <v>1.4559943865276814E-2</v>
      </c>
      <c r="I1694" s="2">
        <f t="shared" ca="1" si="79"/>
        <v>14.211777732949882</v>
      </c>
      <c r="J1694" s="3">
        <f ca="1">1-I1694/MAX(I$2:I1694)</f>
        <v>9.2013486539626155E-2</v>
      </c>
      <c r="K1694" s="21">
        <v>166.52</v>
      </c>
      <c r="L1694" s="37">
        <v>11.1455</v>
      </c>
    </row>
    <row r="1695" spans="1:12" hidden="1" x14ac:dyDescent="0.15">
      <c r="A1695" s="1">
        <v>41633</v>
      </c>
      <c r="B1695" s="16">
        <v>12.3733</v>
      </c>
      <c r="C1695" s="3">
        <f t="shared" si="80"/>
        <v>1.8755917829648805E-2</v>
      </c>
      <c r="D1695" s="3">
        <f>IFERROR(1-B1695/MAX(B$2:B1695),0)</f>
        <v>7.4983366102733928E-2</v>
      </c>
      <c r="E1695" s="3">
        <f ca="1">IFERROR(B1695/AVERAGE(OFFSET(B1695,0,0,-计算结果!B$17,1))-1,B1695/AVERAGE(OFFSET(B1695,0,0,-ROW(),1))-1)</f>
        <v>0.38223959662061979</v>
      </c>
      <c r="F1695" s="4" t="str">
        <f ca="1">IF(MONTH(A1695)&lt;&gt;MONTH(A1696),IF(OR(AND(E1695&lt;计算结果!B$18,E1695&gt;计算结果!B$19),E1695&lt;计算结果!B$20),"买","卖"),F1694)</f>
        <v>买</v>
      </c>
      <c r="G1695" s="4" t="str">
        <f t="shared" ca="1" si="78"/>
        <v/>
      </c>
      <c r="H1695" s="3">
        <f ca="1">IF(F1694="买",B1695/B1694-1,计算结果!B$21*(计算结果!B$22*(B1695/B1694-1)+(1-计算结果!B$22)*(K1695/K1694-1-IF(G1695=1,计算结果!B$16,0))))-IF(AND(计算结果!B$21=0,G1695=1),计算结果!B$16,0)</f>
        <v>1.8755917829648805E-2</v>
      </c>
      <c r="I1695" s="2">
        <f t="shared" ca="1" si="79"/>
        <v>14.478332668322322</v>
      </c>
      <c r="J1695" s="3">
        <f ca="1">1-I1695/MAX(I$2:I1695)</f>
        <v>7.498336610273415E-2</v>
      </c>
      <c r="K1695" s="21">
        <v>166.46</v>
      </c>
      <c r="L1695" s="37">
        <v>11.3733</v>
      </c>
    </row>
    <row r="1696" spans="1:12" hidden="1" x14ac:dyDescent="0.15">
      <c r="A1696" s="1">
        <v>41634</v>
      </c>
      <c r="B1696" s="16">
        <v>12.2699</v>
      </c>
      <c r="C1696" s="3">
        <f t="shared" si="80"/>
        <v>-8.3567035471540096E-3</v>
      </c>
      <c r="D1696" s="3">
        <f>IFERROR(1-B1696/MAX(B$2:B1696),0)</f>
        <v>8.2713455888399734E-2</v>
      </c>
      <c r="E1696" s="3">
        <f ca="1">IFERROR(B1696/AVERAGE(OFFSET(B1696,0,0,-计算结果!B$17,1))-1,B1696/AVERAGE(OFFSET(B1696,0,0,-ROW(),1))-1)</f>
        <v>0.36737646530653745</v>
      </c>
      <c r="F1696" s="4" t="str">
        <f ca="1">IF(MONTH(A1696)&lt;&gt;MONTH(A1697),IF(OR(AND(E1696&lt;计算结果!B$18,E1696&gt;计算结果!B$19),E1696&lt;计算结果!B$20),"买","卖"),F1695)</f>
        <v>买</v>
      </c>
      <c r="G1696" s="4" t="str">
        <f t="shared" ref="G1696:G1759" ca="1" si="81">IF(F1695&lt;&gt;F1696,1,"")</f>
        <v/>
      </c>
      <c r="H1696" s="3">
        <f ca="1">IF(F1695="买",B1696/B1695-1,计算结果!B$21*(计算结果!B$22*(B1696/B1695-1)+(1-计算结果!B$22)*(K1696/K1695-1-IF(G1696=1,计算结果!B$16,0))))-IF(AND(计算结果!B$21=0,G1696=1),计算结果!B$16,0)</f>
        <v>-8.3567035471540096E-3</v>
      </c>
      <c r="I1696" s="2">
        <f t="shared" ref="I1696:I1759" ca="1" si="82">IFERROR(I1695*(1+H1696),I1695)</f>
        <v>14.357341534356078</v>
      </c>
      <c r="J1696" s="3">
        <f ca="1">1-I1696/MAX(I$2:I1696)</f>
        <v>8.2713455888399845E-2</v>
      </c>
      <c r="K1696" s="21">
        <v>166.46</v>
      </c>
      <c r="L1696" s="37">
        <v>11.2699</v>
      </c>
    </row>
    <row r="1697" spans="1:12" hidden="1" x14ac:dyDescent="0.15">
      <c r="A1697" s="1">
        <v>41635</v>
      </c>
      <c r="B1697" s="16">
        <v>12.6174</v>
      </c>
      <c r="C1697" s="3">
        <f t="shared" si="80"/>
        <v>2.8321339212218577E-2</v>
      </c>
      <c r="D1697" s="3">
        <f>IFERROR(1-B1697/MAX(B$2:B1697),0)</f>
        <v>5.6734672517811391E-2</v>
      </c>
      <c r="E1697" s="3">
        <f ca="1">IFERROR(B1697/AVERAGE(OFFSET(B1697,0,0,-计算结果!B$17,1))-1,B1697/AVERAGE(OFFSET(B1697,0,0,-ROW(),1))-1)</f>
        <v>0.40239485397725283</v>
      </c>
      <c r="F1697" s="4" t="str">
        <f ca="1">IF(MONTH(A1697)&lt;&gt;MONTH(A1698),IF(OR(AND(E1697&lt;计算结果!B$18,E1697&gt;计算结果!B$19),E1697&lt;计算结果!B$20),"买","卖"),F1696)</f>
        <v>买</v>
      </c>
      <c r="G1697" s="4" t="str">
        <f t="shared" ca="1" si="81"/>
        <v/>
      </c>
      <c r="H1697" s="3">
        <f ca="1">IF(F1696="买",B1697/B1696-1,计算结果!B$21*(计算结果!B$22*(B1697/B1696-1)+(1-计算结果!B$22)*(K1697/K1696-1-IF(G1697=1,计算结果!B$16,0))))-IF(AND(计算结果!B$21=0,G1697=1),计算结果!B$16,0)</f>
        <v>2.8321339212218577E-2</v>
      </c>
      <c r="I1697" s="2">
        <f t="shared" ca="1" si="82"/>
        <v>14.76396067413625</v>
      </c>
      <c r="J1697" s="3">
        <f ca="1">1-I1697/MAX(I$2:I1697)</f>
        <v>5.6734672517811502E-2</v>
      </c>
      <c r="K1697" s="21">
        <v>166.44</v>
      </c>
      <c r="L1697" s="37">
        <v>11.6174</v>
      </c>
    </row>
    <row r="1698" spans="1:12" hidden="1" x14ac:dyDescent="0.15">
      <c r="A1698" s="1">
        <v>41638</v>
      </c>
      <c r="B1698" s="16">
        <v>12.8063</v>
      </c>
      <c r="C1698" s="3">
        <f t="shared" si="80"/>
        <v>1.4971388717168299E-2</v>
      </c>
      <c r="D1698" s="3">
        <f>IFERROR(1-B1698/MAX(B$2:B1698),0)</f>
        <v>4.261268063664847E-2</v>
      </c>
      <c r="E1698" s="3">
        <f ca="1">IFERROR(B1698/AVERAGE(OFFSET(B1698,0,0,-计算结果!B$17,1))-1,B1698/AVERAGE(OFFSET(B1698,0,0,-ROW(),1))-1)</f>
        <v>0.41956900161757793</v>
      </c>
      <c r="F1698" s="4" t="str">
        <f ca="1">IF(MONTH(A1698)&lt;&gt;MONTH(A1699),IF(OR(AND(E1698&lt;计算结果!B$18,E1698&gt;计算结果!B$19),E1698&lt;计算结果!B$20),"买","卖"),F1697)</f>
        <v>买</v>
      </c>
      <c r="G1698" s="4" t="str">
        <f t="shared" ca="1" si="81"/>
        <v/>
      </c>
      <c r="H1698" s="3">
        <f ca="1">IF(F1697="买",B1698/B1697-1,计算结果!B$21*(计算结果!B$22*(B1698/B1697-1)+(1-计算结果!B$22)*(K1698/K1697-1-IF(G1698=1,计算结果!B$16,0))))-IF(AND(计算结果!B$21=0,G1698=1),计算结果!B$16,0)</f>
        <v>1.4971388717168299E-2</v>
      </c>
      <c r="I1698" s="2">
        <f t="shared" ca="1" si="82"/>
        <v>14.98499766839373</v>
      </c>
      <c r="J1698" s="3">
        <f ca="1">1-I1698/MAX(I$2:I1698)</f>
        <v>4.2612680636648692E-2</v>
      </c>
      <c r="K1698" s="21">
        <v>166.51</v>
      </c>
      <c r="L1698" s="37">
        <v>11.8063</v>
      </c>
    </row>
    <row r="1699" spans="1:12" hidden="1" x14ac:dyDescent="0.15">
      <c r="A1699" s="1">
        <v>41639</v>
      </c>
      <c r="B1699" s="16">
        <v>12.8391</v>
      </c>
      <c r="C1699" s="3">
        <f t="shared" si="80"/>
        <v>2.5612393899876462E-3</v>
      </c>
      <c r="D1699" s="3">
        <f>IFERROR(1-B1699/MAX(B$2:B1699),0)</f>
        <v>4.0160582522820287E-2</v>
      </c>
      <c r="E1699" s="3">
        <f ca="1">IFERROR(B1699/AVERAGE(OFFSET(B1699,0,0,-计算结果!B$17,1))-1,B1699/AVERAGE(OFFSET(B1699,0,0,-ROW(),1))-1)</f>
        <v>0.41929287827617223</v>
      </c>
      <c r="F1699" s="4" t="str">
        <f ca="1">IF(MONTH(A1699)&lt;&gt;MONTH(A1700),IF(OR(AND(E1699&lt;计算结果!B$18,E1699&gt;计算结果!B$19),E1699&lt;计算结果!B$20),"买","卖"),F1698)</f>
        <v>买</v>
      </c>
      <c r="G1699" s="4" t="str">
        <f t="shared" ca="1" si="81"/>
        <v/>
      </c>
      <c r="H1699" s="3">
        <f ca="1">IF(F1698="买",B1699/B1698-1,计算结果!B$21*(计算结果!B$22*(B1699/B1698-1)+(1-计算结果!B$22)*(K1699/K1698-1-IF(G1699=1,计算结果!B$16,0))))-IF(AND(计算结果!B$21=0,G1699=1),计算结果!B$16,0)</f>
        <v>2.5612393899876462E-3</v>
      </c>
      <c r="I1699" s="2">
        <f t="shared" ca="1" si="82"/>
        <v>15.023377834680893</v>
      </c>
      <c r="J1699" s="3">
        <f ca="1">1-I1699/MAX(I$2:I1699)</f>
        <v>4.0160582522820509E-2</v>
      </c>
      <c r="K1699" s="21">
        <v>166.56</v>
      </c>
      <c r="L1699" s="37">
        <v>11.8391</v>
      </c>
    </row>
    <row r="1700" spans="1:12" hidden="1" x14ac:dyDescent="0.15">
      <c r="A1700" s="1">
        <v>41641</v>
      </c>
      <c r="B1700" s="16">
        <v>13.063599999999999</v>
      </c>
      <c r="C1700" s="3">
        <f t="shared" si="80"/>
        <v>1.7485649305636564E-2</v>
      </c>
      <c r="D1700" s="3">
        <f>IFERROR(1-B1700/MAX(B$2:B1700),0)</f>
        <v>2.3377167079087768E-2</v>
      </c>
      <c r="E1700" s="3">
        <f ca="1">IFERROR(B1700/AVERAGE(OFFSET(B1700,0,0,-计算结果!B$17,1))-1,B1700/AVERAGE(OFFSET(B1700,0,0,-ROW(),1))-1)</f>
        <v>0.43999576718228761</v>
      </c>
      <c r="F1700" s="4" t="str">
        <f ca="1">IF(MONTH(A1700)&lt;&gt;MONTH(A1701),IF(OR(AND(E1700&lt;计算结果!B$18,E1700&gt;计算结果!B$19),E1700&lt;计算结果!B$20),"买","卖"),F1699)</f>
        <v>买</v>
      </c>
      <c r="G1700" s="4" t="str">
        <f t="shared" ca="1" si="81"/>
        <v/>
      </c>
      <c r="H1700" s="3">
        <f ca="1">IF(F1699="买",B1700/B1699-1,计算结果!B$21*(计算结果!B$22*(B1700/B1699-1)+(1-计算结果!B$22)*(K1700/K1699-1-IF(G1700=1,计算结果!B$16,0))))-IF(AND(计算结果!B$21=0,G1700=1),计算结果!B$16,0)</f>
        <v>1.7485649305636564E-2</v>
      </c>
      <c r="I1700" s="2">
        <f t="shared" ca="1" si="82"/>
        <v>15.286071350884196</v>
      </c>
      <c r="J1700" s="3">
        <f ca="1">1-I1700/MAX(I$2:I1700)</f>
        <v>2.3377167079088101E-2</v>
      </c>
      <c r="K1700" s="21">
        <v>166.52</v>
      </c>
      <c r="L1700" s="37">
        <v>12.063599999999999</v>
      </c>
    </row>
    <row r="1701" spans="1:12" hidden="1" x14ac:dyDescent="0.15">
      <c r="A1701" s="1">
        <v>41642</v>
      </c>
      <c r="B1701" s="16">
        <v>13.0747</v>
      </c>
      <c r="C1701" s="3">
        <f t="shared" si="80"/>
        <v>8.4968921277450704E-4</v>
      </c>
      <c r="D1701" s="3">
        <f>IFERROR(1-B1701/MAX(B$2:B1701),0)</f>
        <v>2.254734119300561E-2</v>
      </c>
      <c r="E1701" s="3">
        <f ca="1">IFERROR(B1701/AVERAGE(OFFSET(B1701,0,0,-计算结果!B$17,1))-1,B1701/AVERAGE(OFFSET(B1701,0,0,-ROW(),1))-1)</f>
        <v>0.43716112304571686</v>
      </c>
      <c r="F1701" s="4" t="str">
        <f ca="1">IF(MONTH(A1701)&lt;&gt;MONTH(A1702),IF(OR(AND(E1701&lt;计算结果!B$18,E1701&gt;计算结果!B$19),E1701&lt;计算结果!B$20),"买","卖"),F1700)</f>
        <v>买</v>
      </c>
      <c r="G1701" s="4" t="str">
        <f t="shared" ca="1" si="81"/>
        <v/>
      </c>
      <c r="H1701" s="3">
        <f ca="1">IF(F1700="买",B1701/B1700-1,计算结果!B$21*(计算结果!B$22*(B1701/B1700-1)+(1-计算结果!B$22)*(K1701/K1700-1-IF(G1701=1,计算结果!B$16,0))))-IF(AND(计算结果!B$21=0,G1701=1),计算结果!B$16,0)</f>
        <v>8.4968921277450704E-4</v>
      </c>
      <c r="I1701" s="2">
        <f t="shared" ca="1" si="82"/>
        <v>15.299059760816744</v>
      </c>
      <c r="J1701" s="3">
        <f ca="1">1-I1701/MAX(I$2:I1701)</f>
        <v>2.2547341193005943E-2</v>
      </c>
      <c r="K1701" s="21">
        <v>166.45</v>
      </c>
      <c r="L1701" s="37">
        <v>12.0747</v>
      </c>
    </row>
    <row r="1702" spans="1:12" hidden="1" x14ac:dyDescent="0.15">
      <c r="A1702" s="1">
        <v>41645</v>
      </c>
      <c r="B1702" s="16">
        <v>12.631500000000001</v>
      </c>
      <c r="C1702" s="3">
        <f t="shared" si="80"/>
        <v>-3.3897527285520868E-2</v>
      </c>
      <c r="D1702" s="3">
        <f>IFERROR(1-B1702/MAX(B$2:B1702),0)</f>
        <v>5.5680569365220589E-2</v>
      </c>
      <c r="E1702" s="3">
        <f ca="1">IFERROR(B1702/AVERAGE(OFFSET(B1702,0,0,-计算结果!B$17,1))-1,B1702/AVERAGE(OFFSET(B1702,0,0,-ROW(),1))-1)</f>
        <v>0.38481969414146744</v>
      </c>
      <c r="F1702" s="4" t="str">
        <f ca="1">IF(MONTH(A1702)&lt;&gt;MONTH(A1703),IF(OR(AND(E1702&lt;计算结果!B$18,E1702&gt;计算结果!B$19),E1702&lt;计算结果!B$20),"买","卖"),F1701)</f>
        <v>买</v>
      </c>
      <c r="G1702" s="4" t="str">
        <f t="shared" ca="1" si="81"/>
        <v/>
      </c>
      <c r="H1702" s="3">
        <f ca="1">IF(F1701="买",B1702/B1701-1,计算结果!B$21*(计算结果!B$22*(B1702/B1701-1)+(1-计算结果!B$22)*(K1702/K1701-1-IF(G1702=1,计算结果!B$16,0))))-IF(AND(计算结果!B$21=0,G1702=1),计算结果!B$16,0)</f>
        <v>-3.3897527285520868E-2</v>
      </c>
      <c r="I1702" s="2">
        <f t="shared" ca="1" si="82"/>
        <v>14.780459465131644</v>
      </c>
      <c r="J1702" s="3">
        <f ca="1">1-I1702/MAX(I$2:I1702)</f>
        <v>5.5680569365220922E-2</v>
      </c>
      <c r="K1702" s="21">
        <v>166.42</v>
      </c>
      <c r="L1702" s="37">
        <v>11.631500000000001</v>
      </c>
    </row>
    <row r="1703" spans="1:12" hidden="1" x14ac:dyDescent="0.15">
      <c r="A1703" s="1">
        <v>41646</v>
      </c>
      <c r="B1703" s="16">
        <v>12.546099999999999</v>
      </c>
      <c r="C1703" s="3">
        <f t="shared" si="80"/>
        <v>-6.7608755888058925E-3</v>
      </c>
      <c r="D1703" s="3">
        <f>IFERROR(1-B1703/MAX(B$2:B1703),0)</f>
        <v>6.2064995551834312E-2</v>
      </c>
      <c r="E1703" s="3">
        <f ca="1">IFERROR(B1703/AVERAGE(OFFSET(B1703,0,0,-计算结果!B$17,1))-1,B1703/AVERAGE(OFFSET(B1703,0,0,-ROW(),1))-1)</f>
        <v>0.37195976553154542</v>
      </c>
      <c r="F1703" s="4" t="str">
        <f ca="1">IF(MONTH(A1703)&lt;&gt;MONTH(A1704),IF(OR(AND(E1703&lt;计算结果!B$18,E1703&gt;计算结果!B$19),E1703&lt;计算结果!B$20),"买","卖"),F1702)</f>
        <v>买</v>
      </c>
      <c r="G1703" s="4" t="str">
        <f t="shared" ca="1" si="81"/>
        <v/>
      </c>
      <c r="H1703" s="3">
        <f ca="1">IF(F1702="买",B1703/B1702-1,计算结果!B$21*(计算结果!B$22*(B1703/B1702-1)+(1-计算结果!B$22)*(K1703/K1702-1-IF(G1703=1,计算结果!B$16,0))))-IF(AND(计算结果!B$21=0,G1703=1),计算结果!B$16,0)</f>
        <v>-6.7608755888058925E-3</v>
      </c>
      <c r="I1703" s="2">
        <f t="shared" ca="1" si="82"/>
        <v>14.6805306175425</v>
      </c>
      <c r="J1703" s="3">
        <f ca="1">1-I1703/MAX(I$2:I1703)</f>
        <v>6.2064995551834756E-2</v>
      </c>
      <c r="K1703" s="21">
        <v>166.4</v>
      </c>
      <c r="L1703" s="37">
        <v>11.546099999999999</v>
      </c>
    </row>
    <row r="1704" spans="1:12" hidden="1" x14ac:dyDescent="0.15">
      <c r="A1704" s="1">
        <v>41647</v>
      </c>
      <c r="B1704" s="16">
        <v>12.655099999999999</v>
      </c>
      <c r="C1704" s="3">
        <f t="shared" si="80"/>
        <v>8.6879588079165071E-3</v>
      </c>
      <c r="D1704" s="3">
        <f>IFERROR(1-B1704/MAX(B$2:B1704),0)</f>
        <v>5.3916254868685787E-2</v>
      </c>
      <c r="E1704" s="3">
        <f ca="1">IFERROR(B1704/AVERAGE(OFFSET(B1704,0,0,-计算结果!B$17,1))-1,B1704/AVERAGE(OFFSET(B1704,0,0,-ROW(),1))-1)</f>
        <v>0.38026547617277862</v>
      </c>
      <c r="F1704" s="4" t="str">
        <f ca="1">IF(MONTH(A1704)&lt;&gt;MONTH(A1705),IF(OR(AND(E1704&lt;计算结果!B$18,E1704&gt;计算结果!B$19),E1704&lt;计算结果!B$20),"买","卖"),F1703)</f>
        <v>买</v>
      </c>
      <c r="G1704" s="4" t="str">
        <f t="shared" ca="1" si="81"/>
        <v/>
      </c>
      <c r="H1704" s="3">
        <f ca="1">IF(F1703="买",B1704/B1703-1,计算结果!B$21*(计算结果!B$22*(B1704/B1703-1)+(1-计算结果!B$22)*(K1704/K1703-1-IF(G1704=1,计算结果!B$16,0))))-IF(AND(计算结果!B$21=0,G1704=1),计算结果!B$16,0)</f>
        <v>8.6879588079165071E-3</v>
      </c>
      <c r="I1704" s="2">
        <f t="shared" ca="1" si="82"/>
        <v>14.808074462826067</v>
      </c>
      <c r="J1704" s="3">
        <f ca="1">1-I1704/MAX(I$2:I1704)</f>
        <v>5.3916254868686009E-2</v>
      </c>
      <c r="K1704" s="21">
        <v>166.36</v>
      </c>
      <c r="L1704" s="37">
        <v>11.655099999999999</v>
      </c>
    </row>
    <row r="1705" spans="1:12" hidden="1" x14ac:dyDescent="0.15">
      <c r="A1705" s="1">
        <v>41648</v>
      </c>
      <c r="B1705" s="16">
        <v>12.4117</v>
      </c>
      <c r="C1705" s="3">
        <f t="shared" si="80"/>
        <v>-1.9233352561417894E-2</v>
      </c>
      <c r="D1705" s="3">
        <f>IFERROR(1-B1705/MAX(B$2:B1705),0)</f>
        <v>7.2112617091422915E-2</v>
      </c>
      <c r="E1705" s="3">
        <f ca="1">IFERROR(B1705/AVERAGE(OFFSET(B1705,0,0,-计算结果!B$17,1))-1,B1705/AVERAGE(OFFSET(B1705,0,0,-ROW(),1))-1)</f>
        <v>0.35032355456958175</v>
      </c>
      <c r="F1705" s="4" t="str">
        <f ca="1">IF(MONTH(A1705)&lt;&gt;MONTH(A1706),IF(OR(AND(E1705&lt;计算结果!B$18,E1705&gt;计算结果!B$19),E1705&lt;计算结果!B$20),"买","卖"),F1704)</f>
        <v>买</v>
      </c>
      <c r="G1705" s="4" t="str">
        <f t="shared" ca="1" si="81"/>
        <v/>
      </c>
      <c r="H1705" s="3">
        <f ca="1">IF(F1704="买",B1705/B1704-1,计算结果!B$21*(计算结果!B$22*(B1705/B1704-1)+(1-计算结果!B$22)*(K1705/K1704-1-IF(G1705=1,计算结果!B$16,0))))-IF(AND(计算结果!B$21=0,G1705=1),计算结果!B$16,0)</f>
        <v>-1.9233352561417894E-2</v>
      </c>
      <c r="I1705" s="2">
        <f t="shared" ca="1" si="82"/>
        <v>14.523265545926805</v>
      </c>
      <c r="J1705" s="3">
        <f ca="1">1-I1705/MAX(I$2:I1705)</f>
        <v>7.2112617091423248E-2</v>
      </c>
      <c r="K1705" s="21">
        <v>166.36</v>
      </c>
      <c r="L1705" s="37">
        <v>11.4117</v>
      </c>
    </row>
    <row r="1706" spans="1:12" hidden="1" x14ac:dyDescent="0.15">
      <c r="A1706" s="1">
        <v>41649</v>
      </c>
      <c r="B1706" s="16">
        <v>12.0433</v>
      </c>
      <c r="C1706" s="3">
        <f t="shared" si="80"/>
        <v>-2.9681671326248549E-2</v>
      </c>
      <c r="D1706" s="3">
        <f>IFERROR(1-B1706/MAX(B$2:B1706),0)</f>
        <v>9.9653865418688259E-2</v>
      </c>
      <c r="E1706" s="3">
        <f ca="1">IFERROR(B1706/AVERAGE(OFFSET(B1706,0,0,-计算结果!B$17,1))-1,B1706/AVERAGE(OFFSET(B1706,0,0,-ROW(),1))-1)</f>
        <v>0.30714194233219594</v>
      </c>
      <c r="F1706" s="4" t="str">
        <f ca="1">IF(MONTH(A1706)&lt;&gt;MONTH(A1707),IF(OR(AND(E1706&lt;计算结果!B$18,E1706&gt;计算结果!B$19),E1706&lt;计算结果!B$20),"买","卖"),F1705)</f>
        <v>买</v>
      </c>
      <c r="G1706" s="4" t="str">
        <f t="shared" ca="1" si="81"/>
        <v/>
      </c>
      <c r="H1706" s="3">
        <f ca="1">IF(F1705="买",B1706/B1705-1,计算结果!B$21*(计算结果!B$22*(B1706/B1705-1)+(1-计算结果!B$22)*(K1706/K1705-1-IF(G1706=1,计算结果!B$16,0))))-IF(AND(计算结果!B$21=0,G1706=1),计算结果!B$16,0)</f>
        <v>-2.9681671326248549E-2</v>
      </c>
      <c r="I1706" s="2">
        <f t="shared" ca="1" si="82"/>
        <v>14.092190751408776</v>
      </c>
      <c r="J1706" s="3">
        <f ca="1">1-I1706/MAX(I$2:I1706)</f>
        <v>9.9653865418688481E-2</v>
      </c>
      <c r="K1706" s="21">
        <v>166.36</v>
      </c>
      <c r="L1706" s="37">
        <v>11.0433</v>
      </c>
    </row>
    <row r="1707" spans="1:12" hidden="1" x14ac:dyDescent="0.15">
      <c r="A1707" s="1">
        <v>41652</v>
      </c>
      <c r="B1707" s="16">
        <v>12.0511</v>
      </c>
      <c r="C1707" s="3">
        <f t="shared" si="80"/>
        <v>6.4766301595065023E-4</v>
      </c>
      <c r="D1707" s="3">
        <f>IFERROR(1-B1707/MAX(B$2:B1707),0)</f>
        <v>9.9070744525765808E-2</v>
      </c>
      <c r="E1707" s="3">
        <f ca="1">IFERROR(B1707/AVERAGE(OFFSET(B1707,0,0,-计算结果!B$17,1))-1,B1707/AVERAGE(OFFSET(B1707,0,0,-ROW(),1))-1)</f>
        <v>0.30472874584968879</v>
      </c>
      <c r="F1707" s="4" t="str">
        <f ca="1">IF(MONTH(A1707)&lt;&gt;MONTH(A1708),IF(OR(AND(E1707&lt;计算结果!B$18,E1707&gt;计算结果!B$19),E1707&lt;计算结果!B$20),"买","卖"),F1706)</f>
        <v>买</v>
      </c>
      <c r="G1707" s="4" t="str">
        <f t="shared" ca="1" si="81"/>
        <v/>
      </c>
      <c r="H1707" s="3">
        <f ca="1">IF(F1706="买",B1707/B1706-1,计算结果!B$21*(计算结果!B$22*(B1707/B1706-1)+(1-计算结果!B$22)*(K1707/K1706-1-IF(G1707=1,计算结果!B$16,0))))-IF(AND(计算结果!B$21=0,G1707=1),计算结果!B$16,0)</f>
        <v>6.4766301595065023E-4</v>
      </c>
      <c r="I1707" s="2">
        <f t="shared" ca="1" si="82"/>
        <v>14.101317742172185</v>
      </c>
      <c r="J1707" s="3">
        <f ca="1">1-I1707/MAX(I$2:I1707)</f>
        <v>9.907074452576603E-2</v>
      </c>
      <c r="K1707" s="21">
        <v>166.38</v>
      </c>
      <c r="L1707" s="37">
        <v>11.0511</v>
      </c>
    </row>
    <row r="1708" spans="1:12" hidden="1" x14ac:dyDescent="0.15">
      <c r="A1708" s="1">
        <v>41653</v>
      </c>
      <c r="B1708" s="16">
        <v>12.3994</v>
      </c>
      <c r="C1708" s="3">
        <f t="shared" si="80"/>
        <v>2.890192596526453E-2</v>
      </c>
      <c r="D1708" s="3">
        <f>IFERROR(1-B1708/MAX(B$2:B1708),0)</f>
        <v>7.3032153884108553E-2</v>
      </c>
      <c r="E1708" s="3">
        <f ca="1">IFERROR(B1708/AVERAGE(OFFSET(B1708,0,0,-计算结果!B$17,1))-1,B1708/AVERAGE(OFFSET(B1708,0,0,-ROW(),1))-1)</f>
        <v>0.33879643095111178</v>
      </c>
      <c r="F1708" s="4" t="str">
        <f ca="1">IF(MONTH(A1708)&lt;&gt;MONTH(A1709),IF(OR(AND(E1708&lt;计算结果!B$18,E1708&gt;计算结果!B$19),E1708&lt;计算结果!B$20),"买","卖"),F1707)</f>
        <v>买</v>
      </c>
      <c r="G1708" s="4" t="str">
        <f t="shared" ca="1" si="81"/>
        <v/>
      </c>
      <c r="H1708" s="3">
        <f ca="1">IF(F1707="买",B1708/B1707-1,计算结果!B$21*(计算结果!B$22*(B1708/B1707-1)+(1-计算结果!B$22)*(K1708/K1707-1-IF(G1708=1,计算结果!B$16,0))))-IF(AND(计算结果!B$21=0,G1708=1),计算结果!B$16,0)</f>
        <v>2.890192596526453E-2</v>
      </c>
      <c r="I1708" s="2">
        <f t="shared" ca="1" si="82"/>
        <v>14.508872983569116</v>
      </c>
      <c r="J1708" s="3">
        <f ca="1">1-I1708/MAX(I$2:I1708)</f>
        <v>7.3032153884108886E-2</v>
      </c>
      <c r="K1708" s="21">
        <v>166.27</v>
      </c>
      <c r="L1708" s="37">
        <v>11.3994</v>
      </c>
    </row>
    <row r="1709" spans="1:12" hidden="1" x14ac:dyDescent="0.15">
      <c r="A1709" s="1">
        <v>41654</v>
      </c>
      <c r="B1709" s="16">
        <v>12.565099999999999</v>
      </c>
      <c r="C1709" s="3">
        <f t="shared" si="80"/>
        <v>1.3363549849186196E-2</v>
      </c>
      <c r="D1709" s="3">
        <f>IFERROR(1-B1709/MAX(B$2:B1709),0)</f>
        <v>6.0644572863945978E-2</v>
      </c>
      <c r="E1709" s="3">
        <f ca="1">IFERROR(B1709/AVERAGE(OFFSET(B1709,0,0,-计算结果!B$17,1))-1,B1709/AVERAGE(OFFSET(B1709,0,0,-ROW(),1))-1)</f>
        <v>0.35288097290371456</v>
      </c>
      <c r="F1709" s="4" t="str">
        <f ca="1">IF(MONTH(A1709)&lt;&gt;MONTH(A1710),IF(OR(AND(E1709&lt;计算结果!B$18,E1709&gt;计算结果!B$19),E1709&lt;计算结果!B$20),"买","卖"),F1708)</f>
        <v>买</v>
      </c>
      <c r="G1709" s="4" t="str">
        <f t="shared" ca="1" si="81"/>
        <v/>
      </c>
      <c r="H1709" s="3">
        <f ca="1">IF(F1708="买",B1709/B1708-1,计算结果!B$21*(计算结果!B$22*(B1709/B1708-1)+(1-计算结果!B$22)*(K1709/K1708-1-IF(G1709=1,计算结果!B$16,0))))-IF(AND(计算结果!B$21=0,G1709=1),计算结果!B$16,0)</f>
        <v>1.3363549849186196E-2</v>
      </c>
      <c r="I1709" s="2">
        <f t="shared" ca="1" si="82"/>
        <v>14.702763030940552</v>
      </c>
      <c r="J1709" s="3">
        <f ca="1">1-I1709/MAX(I$2:I1709)</f>
        <v>6.0644572863946422E-2</v>
      </c>
      <c r="K1709" s="21">
        <v>166.29</v>
      </c>
      <c r="L1709" s="37">
        <v>11.565099999999999</v>
      </c>
    </row>
    <row r="1710" spans="1:12" hidden="1" x14ac:dyDescent="0.15">
      <c r="A1710" s="1">
        <v>41655</v>
      </c>
      <c r="B1710" s="16">
        <v>12.5467</v>
      </c>
      <c r="C1710" s="3">
        <f t="shared" si="80"/>
        <v>-1.4643735425902138E-3</v>
      </c>
      <c r="D1710" s="3">
        <f>IFERROR(1-B1710/MAX(B$2:B1710),0)</f>
        <v>6.2020140098532517E-2</v>
      </c>
      <c r="E1710" s="3">
        <f ca="1">IFERROR(B1710/AVERAGE(OFFSET(B1710,0,0,-计算结果!B$17,1))-1,B1710/AVERAGE(OFFSET(B1710,0,0,-ROW(),1))-1)</f>
        <v>0.34716816269434103</v>
      </c>
      <c r="F1710" s="4" t="str">
        <f ca="1">IF(MONTH(A1710)&lt;&gt;MONTH(A1711),IF(OR(AND(E1710&lt;计算结果!B$18,E1710&gt;计算结果!B$19),E1710&lt;计算结果!B$20),"买","卖"),F1709)</f>
        <v>买</v>
      </c>
      <c r="G1710" s="4" t="str">
        <f t="shared" ca="1" si="81"/>
        <v/>
      </c>
      <c r="H1710" s="3">
        <f ca="1">IF(F1709="买",B1710/B1709-1,计算结果!B$21*(计算结果!B$22*(B1710/B1709-1)+(1-计算结果!B$22)*(K1710/K1709-1-IF(G1710=1,计算结果!B$16,0))))-IF(AND(计算结果!B$21=0,G1710=1),计算结果!B$16,0)</f>
        <v>-1.4643735425902138E-3</v>
      </c>
      <c r="I1710" s="2">
        <f t="shared" ca="1" si="82"/>
        <v>14.681232693755069</v>
      </c>
      <c r="J1710" s="3">
        <f ca="1">1-I1710/MAX(I$2:I1710)</f>
        <v>6.2020140098533072E-2</v>
      </c>
      <c r="K1710" s="21">
        <v>166.25</v>
      </c>
      <c r="L1710" s="37">
        <v>11.5467</v>
      </c>
    </row>
    <row r="1711" spans="1:12" hidden="1" x14ac:dyDescent="0.15">
      <c r="A1711" s="1">
        <v>41656</v>
      </c>
      <c r="B1711" s="16">
        <v>12.575100000000001</v>
      </c>
      <c r="C1711" s="3">
        <f t="shared" si="80"/>
        <v>2.2635434018507539E-3</v>
      </c>
      <c r="D1711" s="3">
        <f>IFERROR(1-B1711/MAX(B$2:B1711),0)</f>
        <v>5.9896981975583685E-2</v>
      </c>
      <c r="E1711" s="3">
        <f ca="1">IFERROR(B1711/AVERAGE(OFFSET(B1711,0,0,-计算结果!B$17,1))-1,B1711/AVERAGE(OFFSET(B1711,0,0,-ROW(),1))-1)</f>
        <v>0.34639025738700435</v>
      </c>
      <c r="F1711" s="4" t="str">
        <f ca="1">IF(MONTH(A1711)&lt;&gt;MONTH(A1712),IF(OR(AND(E1711&lt;计算结果!B$18,E1711&gt;计算结果!B$19),E1711&lt;计算结果!B$20),"买","卖"),F1710)</f>
        <v>买</v>
      </c>
      <c r="G1711" s="4" t="str">
        <f t="shared" ca="1" si="81"/>
        <v/>
      </c>
      <c r="H1711" s="3">
        <f ca="1">IF(F1710="买",B1711/B1710-1,计算结果!B$21*(计算结果!B$22*(B1711/B1710-1)+(1-计算结果!B$22)*(K1711/K1710-1-IF(G1711=1,计算结果!B$16,0))))-IF(AND(计算结果!B$21=0,G1711=1),计算结果!B$16,0)</f>
        <v>2.2635434018507539E-3</v>
      </c>
      <c r="I1711" s="2">
        <f t="shared" ca="1" si="82"/>
        <v>14.714464301150054</v>
      </c>
      <c r="J1711" s="3">
        <f ca="1">1-I1711/MAX(I$2:I1711)</f>
        <v>5.989698197558424E-2</v>
      </c>
      <c r="K1711" s="21">
        <v>166.25</v>
      </c>
      <c r="L1711" s="37">
        <v>11.575100000000001</v>
      </c>
    </row>
    <row r="1712" spans="1:12" hidden="1" x14ac:dyDescent="0.15">
      <c r="A1712" s="1">
        <v>41659</v>
      </c>
      <c r="B1712" s="16">
        <v>12.5556</v>
      </c>
      <c r="C1712" s="3">
        <f t="shared" si="80"/>
        <v>-1.5506834935706815E-3</v>
      </c>
      <c r="D1712" s="3">
        <f>IFERROR(1-B1712/MAX(B$2:B1712),0)</f>
        <v>6.135478420789009E-2</v>
      </c>
      <c r="E1712" s="3">
        <f ca="1">IFERROR(B1712/AVERAGE(OFFSET(B1712,0,0,-计算结果!B$17,1))-1,B1712/AVERAGE(OFFSET(B1712,0,0,-ROW(),1))-1)</f>
        <v>0.34052060732723533</v>
      </c>
      <c r="F1712" s="4" t="str">
        <f ca="1">IF(MONTH(A1712)&lt;&gt;MONTH(A1713),IF(OR(AND(E1712&lt;计算结果!B$18,E1712&gt;计算结果!B$19),E1712&lt;计算结果!B$20),"买","卖"),F1711)</f>
        <v>买</v>
      </c>
      <c r="G1712" s="4" t="str">
        <f t="shared" ca="1" si="81"/>
        <v/>
      </c>
      <c r="H1712" s="3">
        <f ca="1">IF(F1711="买",B1712/B1711-1,计算结果!B$21*(计算结果!B$22*(B1712/B1711-1)+(1-计算结果!B$22)*(K1712/K1711-1-IF(G1712=1,计算结果!B$16,0))))-IF(AND(计算结果!B$21=0,G1712=1),计算结果!B$16,0)</f>
        <v>-1.5506834935706815E-3</v>
      </c>
      <c r="I1712" s="2">
        <f t="shared" ca="1" si="82"/>
        <v>14.691646824241525</v>
      </c>
      <c r="J1712" s="3">
        <f ca="1">1-I1712/MAX(I$2:I1712)</f>
        <v>6.1354784207890645E-2</v>
      </c>
      <c r="K1712" s="21">
        <v>166.2</v>
      </c>
      <c r="L1712" s="37">
        <v>11.5556</v>
      </c>
    </row>
    <row r="1713" spans="1:12" hidden="1" x14ac:dyDescent="0.15">
      <c r="A1713" s="1">
        <v>41660</v>
      </c>
      <c r="B1713" s="16">
        <v>12.702500000000001</v>
      </c>
      <c r="C1713" s="3">
        <f t="shared" si="80"/>
        <v>1.1699958584217462E-2</v>
      </c>
      <c r="D1713" s="3">
        <f>IFERROR(1-B1713/MAX(B$2:B1713),0)</f>
        <v>5.0372674057848621E-2</v>
      </c>
      <c r="E1713" s="3">
        <f ca="1">IFERROR(B1713/AVERAGE(OFFSET(B1713,0,0,-计算结果!B$17,1))-1,B1713/AVERAGE(OFFSET(B1713,0,0,-ROW(),1))-1)</f>
        <v>0.35242750222797015</v>
      </c>
      <c r="F1713" s="4" t="str">
        <f ca="1">IF(MONTH(A1713)&lt;&gt;MONTH(A1714),IF(OR(AND(E1713&lt;计算结果!B$18,E1713&gt;计算结果!B$19),E1713&lt;计算结果!B$20),"买","卖"),F1712)</f>
        <v>买</v>
      </c>
      <c r="G1713" s="4" t="str">
        <f t="shared" ca="1" si="81"/>
        <v/>
      </c>
      <c r="H1713" s="3">
        <f ca="1">IF(F1712="买",B1713/B1712-1,计算结果!B$21*(计算结果!B$22*(B1713/B1712-1)+(1-计算结果!B$22)*(K1713/K1712-1-IF(G1713=1,计算结果!B$16,0))))-IF(AND(计算结果!B$21=0,G1713=1),计算结果!B$16,0)</f>
        <v>1.1699958584217462E-2</v>
      </c>
      <c r="I1713" s="2">
        <f t="shared" ca="1" si="82"/>
        <v>14.8635384836191</v>
      </c>
      <c r="J1713" s="3">
        <f ca="1">1-I1713/MAX(I$2:I1713)</f>
        <v>5.0372674057849176E-2</v>
      </c>
      <c r="K1713" s="21">
        <v>166.26</v>
      </c>
      <c r="L1713" s="37">
        <v>11.702500000000001</v>
      </c>
    </row>
    <row r="1714" spans="1:12" hidden="1" x14ac:dyDescent="0.15">
      <c r="A1714" s="1">
        <v>41661</v>
      </c>
      <c r="B1714" s="16">
        <v>12.799300000000001</v>
      </c>
      <c r="C1714" s="3">
        <f t="shared" si="80"/>
        <v>7.6205471363903765E-3</v>
      </c>
      <c r="D1714" s="3">
        <f>IFERROR(1-B1714/MAX(B$2:B1714),0)</f>
        <v>4.3135994258502008E-2</v>
      </c>
      <c r="E1714" s="3">
        <f ca="1">IFERROR(B1714/AVERAGE(OFFSET(B1714,0,0,-计算结果!B$17,1))-1,B1714/AVERAGE(OFFSET(B1714,0,0,-ROW(),1))-1)</f>
        <v>0.35893987140800032</v>
      </c>
      <c r="F1714" s="4" t="str">
        <f ca="1">IF(MONTH(A1714)&lt;&gt;MONTH(A1715),IF(OR(AND(E1714&lt;计算结果!B$18,E1714&gt;计算结果!B$19),E1714&lt;计算结果!B$20),"买","卖"),F1713)</f>
        <v>买</v>
      </c>
      <c r="G1714" s="4" t="str">
        <f t="shared" ca="1" si="81"/>
        <v/>
      </c>
      <c r="H1714" s="3">
        <f ca="1">IF(F1713="买",B1714/B1713-1,计算结果!B$21*(计算结果!B$22*(B1714/B1713-1)+(1-计算结果!B$22)*(K1714/K1713-1-IF(G1714=1,计算结果!B$16,0))))-IF(AND(计算结果!B$21=0,G1714=1),计算结果!B$16,0)</f>
        <v>7.6205471363903765E-3</v>
      </c>
      <c r="I1714" s="2">
        <f t="shared" ca="1" si="82"/>
        <v>14.976806779247072</v>
      </c>
      <c r="J1714" s="3">
        <f ca="1">1-I1714/MAX(I$2:I1714)</f>
        <v>4.3135994258502675E-2</v>
      </c>
      <c r="K1714" s="21">
        <v>166.3</v>
      </c>
      <c r="L1714" s="37">
        <v>11.799300000000001</v>
      </c>
    </row>
    <row r="1715" spans="1:12" hidden="1" x14ac:dyDescent="0.15">
      <c r="A1715" s="1">
        <v>41662</v>
      </c>
      <c r="B1715" s="16">
        <v>12.9894</v>
      </c>
      <c r="C1715" s="3">
        <f t="shared" si="80"/>
        <v>1.4852374739243501E-2</v>
      </c>
      <c r="D1715" s="3">
        <f>IFERROR(1-B1715/MAX(B$2:B1715),0)</f>
        <v>2.8924291470735608E-2</v>
      </c>
      <c r="E1715" s="3">
        <f ca="1">IFERROR(B1715/AVERAGE(OFFSET(B1715,0,0,-计算结果!B$17,1))-1,B1715/AVERAGE(OFFSET(B1715,0,0,-ROW(),1))-1)</f>
        <v>0.37528680581679041</v>
      </c>
      <c r="F1715" s="4" t="str">
        <f ca="1">IF(MONTH(A1715)&lt;&gt;MONTH(A1716),IF(OR(AND(E1715&lt;计算结果!B$18,E1715&gt;计算结果!B$19),E1715&lt;计算结果!B$20),"买","卖"),F1714)</f>
        <v>买</v>
      </c>
      <c r="G1715" s="4" t="str">
        <f t="shared" ca="1" si="81"/>
        <v/>
      </c>
      <c r="H1715" s="3">
        <f ca="1">IF(F1714="买",B1715/B1714-1,计算结果!B$21*(计算结果!B$22*(B1715/B1714-1)+(1-计算结果!B$22)*(K1715/K1714-1-IF(G1715=1,计算结果!B$16,0))))-IF(AND(计算结果!B$21=0,G1715=1),计算结果!B$16,0)</f>
        <v>1.4852374739243501E-2</v>
      </c>
      <c r="I1715" s="2">
        <f t="shared" ca="1" si="82"/>
        <v>15.199247925929692</v>
      </c>
      <c r="J1715" s="3">
        <f ca="1">1-I1715/MAX(I$2:I1715)</f>
        <v>2.8924291470736274E-2</v>
      </c>
      <c r="K1715" s="21">
        <v>166.37</v>
      </c>
      <c r="L1715" s="37">
        <v>11.9894</v>
      </c>
    </row>
    <row r="1716" spans="1:12" hidden="1" x14ac:dyDescent="0.15">
      <c r="A1716" s="1">
        <v>41663</v>
      </c>
      <c r="B1716" s="16">
        <v>13.000400000000001</v>
      </c>
      <c r="C1716" s="3">
        <f t="shared" si="80"/>
        <v>8.4684435000847991E-4</v>
      </c>
      <c r="D1716" s="3">
        <f>IFERROR(1-B1716/MAX(B$2:B1716),0)</f>
        <v>2.8101941493537064E-2</v>
      </c>
      <c r="E1716" s="3">
        <f ca="1">IFERROR(B1716/AVERAGE(OFFSET(B1716,0,0,-计算结果!B$17,1))-1,B1716/AVERAGE(OFFSET(B1716,0,0,-ROW(),1))-1)</f>
        <v>0.37274032775806676</v>
      </c>
      <c r="F1716" s="4" t="str">
        <f ca="1">IF(MONTH(A1716)&lt;&gt;MONTH(A1717),IF(OR(AND(E1716&lt;计算结果!B$18,E1716&gt;计算结果!B$19),E1716&lt;计算结果!B$20),"买","卖"),F1715)</f>
        <v>买</v>
      </c>
      <c r="G1716" s="4" t="str">
        <f t="shared" ca="1" si="81"/>
        <v/>
      </c>
      <c r="H1716" s="3">
        <f ca="1">IF(F1715="买",B1716/B1715-1,计算结果!B$21*(计算结果!B$22*(B1716/B1715-1)+(1-计算结果!B$22)*(K1716/K1715-1-IF(G1716=1,计算结果!B$16,0))))-IF(AND(计算结果!B$21=0,G1716=1),计算结果!B$16,0)</f>
        <v>8.4684435000847991E-4</v>
      </c>
      <c r="I1716" s="2">
        <f t="shared" ca="1" si="82"/>
        <v>15.212119323160143</v>
      </c>
      <c r="J1716" s="3">
        <f ca="1">1-I1716/MAX(I$2:I1716)</f>
        <v>2.8101941493537841E-2</v>
      </c>
      <c r="K1716" s="21">
        <v>166.48</v>
      </c>
      <c r="L1716" s="37">
        <v>12.000400000000001</v>
      </c>
    </row>
    <row r="1717" spans="1:12" hidden="1" x14ac:dyDescent="0.15">
      <c r="A1717" s="1">
        <v>41666</v>
      </c>
      <c r="B1717" s="16">
        <v>12.989800000000001</v>
      </c>
      <c r="C1717" s="3">
        <f t="shared" si="80"/>
        <v>-8.1535952739919537E-4</v>
      </c>
      <c r="D1717" s="3">
        <f>IFERROR(1-B1717/MAX(B$2:B1717),0)</f>
        <v>2.8894387835201041E-2</v>
      </c>
      <c r="E1717" s="3">
        <f ca="1">IFERROR(B1717/AVERAGE(OFFSET(B1717,0,0,-计算结果!B$17,1))-1,B1717/AVERAGE(OFFSET(B1717,0,0,-ROW(),1))-1)</f>
        <v>0.36792120203250911</v>
      </c>
      <c r="F1717" s="4" t="str">
        <f ca="1">IF(MONTH(A1717)&lt;&gt;MONTH(A1718),IF(OR(AND(E1717&lt;计算结果!B$18,E1717&gt;计算结果!B$19),E1717&lt;计算结果!B$20),"买","卖"),F1716)</f>
        <v>买</v>
      </c>
      <c r="G1717" s="4" t="str">
        <f t="shared" ca="1" si="81"/>
        <v/>
      </c>
      <c r="H1717" s="3">
        <f ca="1">IF(F1716="买",B1717/B1716-1,计算结果!B$21*(计算结果!B$22*(B1717/B1716-1)+(1-计算结果!B$22)*(K1717/K1716-1-IF(G1717=1,计算结果!B$16,0))))-IF(AND(计算结果!B$21=0,G1717=1),计算结果!B$16,0)</f>
        <v>-8.1535952739919537E-4</v>
      </c>
      <c r="I1717" s="2">
        <f t="shared" ca="1" si="82"/>
        <v>15.199715976738071</v>
      </c>
      <c r="J1717" s="3">
        <f ca="1">1-I1717/MAX(I$2:I1717)</f>
        <v>2.8894387835201818E-2</v>
      </c>
      <c r="K1717" s="21">
        <v>166.58</v>
      </c>
      <c r="L1717" s="37">
        <v>11.989800000000001</v>
      </c>
    </row>
    <row r="1718" spans="1:12" hidden="1" x14ac:dyDescent="0.15">
      <c r="A1718" s="1">
        <v>41667</v>
      </c>
      <c r="B1718" s="16">
        <v>12.9656</v>
      </c>
      <c r="C1718" s="3">
        <f t="shared" si="80"/>
        <v>-1.8630002001570611E-3</v>
      </c>
      <c r="D1718" s="3">
        <f>IFERROR(1-B1718/MAX(B$2:B1718),0)</f>
        <v>3.0703557785037749E-2</v>
      </c>
      <c r="E1718" s="3">
        <f ca="1">IFERROR(B1718/AVERAGE(OFFSET(B1718,0,0,-计算结果!B$17,1))-1,B1718/AVERAGE(OFFSET(B1718,0,0,-ROW(),1))-1)</f>
        <v>0.36176890946012374</v>
      </c>
      <c r="F1718" s="4" t="str">
        <f ca="1">IF(MONTH(A1718)&lt;&gt;MONTH(A1719),IF(OR(AND(E1718&lt;计算结果!B$18,E1718&gt;计算结果!B$19),E1718&lt;计算结果!B$20),"买","卖"),F1717)</f>
        <v>买</v>
      </c>
      <c r="G1718" s="4" t="str">
        <f t="shared" ca="1" si="81"/>
        <v/>
      </c>
      <c r="H1718" s="3">
        <f ca="1">IF(F1717="买",B1718/B1717-1,计算结果!B$21*(计算结果!B$22*(B1718/B1717-1)+(1-计算结果!B$22)*(K1718/K1717-1-IF(G1718=1,计算结果!B$16,0))))-IF(AND(计算结果!B$21=0,G1718=1),计算结果!B$16,0)</f>
        <v>-1.8630002001570611E-3</v>
      </c>
      <c r="I1718" s="2">
        <f t="shared" ca="1" si="82"/>
        <v>15.171398902831077</v>
      </c>
      <c r="J1718" s="3">
        <f ca="1">1-I1718/MAX(I$2:I1718)</f>
        <v>3.0703557785038527E-2</v>
      </c>
      <c r="K1718" s="21">
        <v>166.58</v>
      </c>
      <c r="L1718" s="37">
        <v>11.9656</v>
      </c>
    </row>
    <row r="1719" spans="1:12" hidden="1" x14ac:dyDescent="0.15">
      <c r="A1719" s="1">
        <v>41668</v>
      </c>
      <c r="B1719" s="16">
        <v>13.134</v>
      </c>
      <c r="C1719" s="3">
        <f t="shared" si="80"/>
        <v>1.2988214968840728E-2</v>
      </c>
      <c r="D1719" s="3">
        <f>IFERROR(1-B1719/MAX(B$2:B1719),0)</f>
        <v>1.8114127225017373E-2</v>
      </c>
      <c r="E1719" s="3">
        <f ca="1">IFERROR(B1719/AVERAGE(OFFSET(B1719,0,0,-计算结果!B$17,1))-1,B1719/AVERAGE(OFFSET(B1719,0,0,-ROW(),1))-1)</f>
        <v>0.37567363756936101</v>
      </c>
      <c r="F1719" s="4" t="str">
        <f ca="1">IF(MONTH(A1719)&lt;&gt;MONTH(A1720),IF(OR(AND(E1719&lt;计算结果!B$18,E1719&gt;计算结果!B$19),E1719&lt;计算结果!B$20),"买","卖"),F1718)</f>
        <v>买</v>
      </c>
      <c r="G1719" s="4" t="str">
        <f t="shared" ca="1" si="81"/>
        <v/>
      </c>
      <c r="H1719" s="3">
        <f ca="1">IF(F1718="买",B1719/B1718-1,计算结果!B$21*(计算结果!B$22*(B1719/B1718-1)+(1-计算结果!B$22)*(K1719/K1718-1-IF(G1719=1,计算结果!B$16,0))))-IF(AND(计算结果!B$21=0,G1719=1),计算结果!B$16,0)</f>
        <v>1.2988214968840728E-2</v>
      </c>
      <c r="I1719" s="2">
        <f t="shared" ca="1" si="82"/>
        <v>15.368448293159082</v>
      </c>
      <c r="J1719" s="3">
        <f ca="1">1-I1719/MAX(I$2:I1719)</f>
        <v>1.8114127225018151E-2</v>
      </c>
      <c r="K1719" s="21">
        <v>166.71</v>
      </c>
      <c r="L1719" s="37">
        <v>12.134</v>
      </c>
    </row>
    <row r="1720" spans="1:12" hidden="1" x14ac:dyDescent="0.15">
      <c r="A1720" s="1">
        <v>41669</v>
      </c>
      <c r="B1720" s="16">
        <v>13.1478</v>
      </c>
      <c r="C1720" s="3">
        <f t="shared" si="80"/>
        <v>1.0507080858839224E-3</v>
      </c>
      <c r="D1720" s="3">
        <f>IFERROR(1-B1720/MAX(B$2:B1720),0)</f>
        <v>1.7082451799077525E-2</v>
      </c>
      <c r="E1720" s="3">
        <f ca="1">IFERROR(B1720/AVERAGE(OFFSET(B1720,0,0,-计算结果!B$17,1))-1,B1720/AVERAGE(OFFSET(B1720,0,0,-ROW(),1))-1)</f>
        <v>0.37349067272607384</v>
      </c>
      <c r="F1720" s="4" t="str">
        <f ca="1">IF(MONTH(A1720)&lt;&gt;MONTH(A1721),IF(OR(AND(E1720&lt;计算结果!B$18,E1720&gt;计算结果!B$19),E1720&lt;计算结果!B$20),"买","卖"),F1719)</f>
        <v>买</v>
      </c>
      <c r="G1720" s="4" t="str">
        <f t="shared" ca="1" si="81"/>
        <v/>
      </c>
      <c r="H1720" s="3">
        <f ca="1">IF(F1719="买",B1720/B1719-1,计算结果!B$21*(计算结果!B$22*(B1720/B1719-1)+(1-计算结果!B$22)*(K1720/K1719-1-IF(G1720=1,计算结果!B$16,0))))-IF(AND(计算结果!B$21=0,G1720=1),计算结果!B$16,0)</f>
        <v>1.0507080858839224E-3</v>
      </c>
      <c r="I1720" s="2">
        <f t="shared" ca="1" si="82"/>
        <v>15.384596046048193</v>
      </c>
      <c r="J1720" s="3">
        <f ca="1">1-I1720/MAX(I$2:I1720)</f>
        <v>1.7082451799078302E-2</v>
      </c>
      <c r="K1720" s="21">
        <v>166.85</v>
      </c>
      <c r="L1720" s="37">
        <v>12.1478</v>
      </c>
    </row>
    <row r="1721" spans="1:12" hidden="1" x14ac:dyDescent="0.15">
      <c r="A1721" s="1">
        <v>41677</v>
      </c>
      <c r="B1721" s="16">
        <v>13.659700000000001</v>
      </c>
      <c r="C1721" s="3">
        <f t="shared" si="80"/>
        <v>3.8934270372229518E-2</v>
      </c>
      <c r="D1721" s="3">
        <f>IFERROR(1-B1721/MAX(B$2:B1721),0)</f>
        <v>0</v>
      </c>
      <c r="E1721" s="3">
        <f ca="1">IFERROR(B1721/AVERAGE(OFFSET(B1721,0,0,-计算结果!B$17,1))-1,B1721/AVERAGE(OFFSET(B1721,0,0,-ROW(),1))-1)</f>
        <v>0.42294410213137179</v>
      </c>
      <c r="F1721" s="4" t="str">
        <f ca="1">IF(MONTH(A1721)&lt;&gt;MONTH(A1722),IF(OR(AND(E1721&lt;计算结果!B$18,E1721&gt;计算结果!B$19),E1721&lt;计算结果!B$20),"买","卖"),F1720)</f>
        <v>买</v>
      </c>
      <c r="G1721" s="4" t="str">
        <f t="shared" ca="1" si="81"/>
        <v/>
      </c>
      <c r="H1721" s="3">
        <f ca="1">IF(F1720="买",B1721/B1720-1,计算结果!B$21*(计算结果!B$22*(B1721/B1720-1)+(1-计算结果!B$22)*(K1721/K1720-1-IF(G1721=1,计算结果!B$16,0))))-IF(AND(计算结果!B$21=0,G1721=1),计算结果!B$16,0)</f>
        <v>3.8934270372229518E-2</v>
      </c>
      <c r="I1721" s="2">
        <f t="shared" ca="1" si="82"/>
        <v>15.983584068072567</v>
      </c>
      <c r="J1721" s="3">
        <f ca="1">1-I1721/MAX(I$2:I1721)</f>
        <v>0</v>
      </c>
      <c r="K1721" s="21">
        <v>167.03</v>
      </c>
      <c r="L1721" s="37">
        <v>12.659700000000001</v>
      </c>
    </row>
    <row r="1722" spans="1:12" hidden="1" x14ac:dyDescent="0.15">
      <c r="A1722" s="1">
        <v>41680</v>
      </c>
      <c r="B1722" s="16">
        <v>13.9819</v>
      </c>
      <c r="C1722" s="3">
        <f t="shared" si="80"/>
        <v>2.3587633696201094E-2</v>
      </c>
      <c r="D1722" s="3">
        <f>IFERROR(1-B1722/MAX(B$2:B1722),0)</f>
        <v>0</v>
      </c>
      <c r="E1722" s="3">
        <f ca="1">IFERROR(B1722/AVERAGE(OFFSET(B1722,0,0,-计算结果!B$17,1))-1,B1722/AVERAGE(OFFSET(B1722,0,0,-ROW(),1))-1)</f>
        <v>0.45221039809992614</v>
      </c>
      <c r="F1722" s="4" t="str">
        <f ca="1">IF(MONTH(A1722)&lt;&gt;MONTH(A1723),IF(OR(AND(E1722&lt;计算结果!B$18,E1722&gt;计算结果!B$19),E1722&lt;计算结果!B$20),"买","卖"),F1721)</f>
        <v>买</v>
      </c>
      <c r="G1722" s="4" t="str">
        <f t="shared" ca="1" si="81"/>
        <v/>
      </c>
      <c r="H1722" s="3">
        <f ca="1">IF(F1721="买",B1722/B1721-1,计算结果!B$21*(计算结果!B$22*(B1722/B1721-1)+(1-计算结果!B$22)*(K1722/K1721-1-IF(G1722=1,计算结果!B$16,0))))-IF(AND(计算结果!B$21=0,G1722=1),计算结果!B$16,0)</f>
        <v>2.3587633696201094E-2</v>
      </c>
      <c r="I1722" s="2">
        <f t="shared" ca="1" si="82"/>
        <v>16.360598994222698</v>
      </c>
      <c r="J1722" s="3">
        <f ca="1">1-I1722/MAX(I$2:I1722)</f>
        <v>0</v>
      </c>
      <c r="K1722" s="21">
        <v>167.15</v>
      </c>
      <c r="L1722" s="37">
        <v>12.9819</v>
      </c>
    </row>
    <row r="1723" spans="1:12" hidden="1" x14ac:dyDescent="0.15">
      <c r="A1723" s="1">
        <v>41681</v>
      </c>
      <c r="B1723" s="16">
        <v>13.9749</v>
      </c>
      <c r="C1723" s="3">
        <f t="shared" si="80"/>
        <v>-5.006472653931171E-4</v>
      </c>
      <c r="D1723" s="3">
        <f>IFERROR(1-B1723/MAX(B$2:B1723),0)</f>
        <v>5.006472653931171E-4</v>
      </c>
      <c r="E1723" s="3">
        <f ca="1">IFERROR(B1723/AVERAGE(OFFSET(B1723,0,0,-计算结果!B$17,1))-1,B1723/AVERAGE(OFFSET(B1723,0,0,-ROW(),1))-1)</f>
        <v>0.44723783577970244</v>
      </c>
      <c r="F1723" s="4" t="str">
        <f ca="1">IF(MONTH(A1723)&lt;&gt;MONTH(A1724),IF(OR(AND(E1723&lt;计算结果!B$18,E1723&gt;计算结果!B$19),E1723&lt;计算结果!B$20),"买","卖"),F1722)</f>
        <v>买</v>
      </c>
      <c r="G1723" s="4" t="str">
        <f t="shared" ca="1" si="81"/>
        <v/>
      </c>
      <c r="H1723" s="3">
        <f ca="1">IF(F1722="买",B1723/B1722-1,计算结果!B$21*(计算结果!B$22*(B1723/B1722-1)+(1-计算结果!B$22)*(K1723/K1722-1-IF(G1723=1,计算结果!B$16,0))))-IF(AND(计算结果!B$21=0,G1723=1),计算结果!B$16,0)</f>
        <v>-5.006472653931171E-4</v>
      </c>
      <c r="I1723" s="2">
        <f t="shared" ca="1" si="82"/>
        <v>16.352408105076048</v>
      </c>
      <c r="J1723" s="3">
        <f ca="1">1-I1723/MAX(I$2:I1723)</f>
        <v>5.006472653931171E-4</v>
      </c>
      <c r="K1723" s="21">
        <v>167.15</v>
      </c>
      <c r="L1723" s="37">
        <v>12.9749</v>
      </c>
    </row>
    <row r="1724" spans="1:12" hidden="1" x14ac:dyDescent="0.15">
      <c r="A1724" s="1">
        <v>41682</v>
      </c>
      <c r="B1724" s="16">
        <v>14.156700000000001</v>
      </c>
      <c r="C1724" s="3">
        <f t="shared" si="80"/>
        <v>1.3009037631754206E-2</v>
      </c>
      <c r="D1724" s="3">
        <f>IFERROR(1-B1724/MAX(B$2:B1724),0)</f>
        <v>0</v>
      </c>
      <c r="E1724" s="3">
        <f ca="1">IFERROR(B1724/AVERAGE(OFFSET(B1724,0,0,-计算结果!B$17,1))-1,B1724/AVERAGE(OFFSET(B1724,0,0,-ROW(),1))-1)</f>
        <v>0.46176390964153358</v>
      </c>
      <c r="F1724" s="4" t="str">
        <f ca="1">IF(MONTH(A1724)&lt;&gt;MONTH(A1725),IF(OR(AND(E1724&lt;计算结果!B$18,E1724&gt;计算结果!B$19),E1724&lt;计算结果!B$20),"买","卖"),F1723)</f>
        <v>买</v>
      </c>
      <c r="G1724" s="4" t="str">
        <f t="shared" ca="1" si="81"/>
        <v/>
      </c>
      <c r="H1724" s="3">
        <f ca="1">IF(F1723="买",B1724/B1723-1,计算结果!B$21*(计算结果!B$22*(B1724/B1723-1)+(1-计算结果!B$22)*(K1724/K1723-1-IF(G1724=1,计算结果!B$16,0))))-IF(AND(计算结果!B$21=0,G1724=1),计算结果!B$16,0)</f>
        <v>1.3009037631754206E-2</v>
      </c>
      <c r="I1724" s="2">
        <f t="shared" ca="1" si="82"/>
        <v>16.565137197484784</v>
      </c>
      <c r="J1724" s="3">
        <f ca="1">1-I1724/MAX(I$2:I1724)</f>
        <v>0</v>
      </c>
      <c r="K1724" s="21">
        <v>167.19</v>
      </c>
      <c r="L1724" s="37">
        <v>13.156700000000001</v>
      </c>
    </row>
    <row r="1725" spans="1:12" hidden="1" x14ac:dyDescent="0.15">
      <c r="A1725" s="1">
        <v>41683</v>
      </c>
      <c r="B1725" s="16">
        <v>13.9636</v>
      </c>
      <c r="C1725" s="3">
        <f t="shared" si="80"/>
        <v>-1.3640184506276243E-2</v>
      </c>
      <c r="D1725" s="3">
        <f>IFERROR(1-B1725/MAX(B$2:B1725),0)</f>
        <v>1.3640184506276243E-2</v>
      </c>
      <c r="E1725" s="3">
        <f ca="1">IFERROR(B1725/AVERAGE(OFFSET(B1725,0,0,-计算结果!B$17,1))-1,B1725/AVERAGE(OFFSET(B1725,0,0,-ROW(),1))-1)</f>
        <v>0.437736786733947</v>
      </c>
      <c r="F1725" s="4" t="str">
        <f ca="1">IF(MONTH(A1725)&lt;&gt;MONTH(A1726),IF(OR(AND(E1725&lt;计算结果!B$18,E1725&gt;计算结果!B$19),E1725&lt;计算结果!B$20),"买","卖"),F1724)</f>
        <v>买</v>
      </c>
      <c r="G1725" s="4" t="str">
        <f t="shared" ca="1" si="81"/>
        <v/>
      </c>
      <c r="H1725" s="3">
        <f ca="1">IF(F1724="买",B1725/B1724-1,计算结果!B$21*(计算结果!B$22*(B1725/B1724-1)+(1-计算结果!B$22)*(K1725/K1724-1-IF(G1725=1,计算结果!B$16,0))))-IF(AND(计算结果!B$21=0,G1725=1),计算结果!B$16,0)</f>
        <v>-1.3640184506276243E-2</v>
      </c>
      <c r="I1725" s="2">
        <f t="shared" ca="1" si="82"/>
        <v>16.339185669739312</v>
      </c>
      <c r="J1725" s="3">
        <f ca="1">1-I1725/MAX(I$2:I1725)</f>
        <v>1.3640184506276243E-2</v>
      </c>
      <c r="K1725" s="21">
        <v>167.36</v>
      </c>
      <c r="L1725" s="37">
        <v>12.9636</v>
      </c>
    </row>
    <row r="1726" spans="1:12" hidden="1" x14ac:dyDescent="0.15">
      <c r="A1726" s="1">
        <v>41684</v>
      </c>
      <c r="B1726" s="16">
        <v>14.2644</v>
      </c>
      <c r="C1726" s="3">
        <f t="shared" si="80"/>
        <v>2.1541722764903071E-2</v>
      </c>
      <c r="D1726" s="3">
        <f>IFERROR(1-B1726/MAX(B$2:B1726),0)</f>
        <v>0</v>
      </c>
      <c r="E1726" s="3">
        <f ca="1">IFERROR(B1726/AVERAGE(OFFSET(B1726,0,0,-计算结果!B$17,1))-1,B1726/AVERAGE(OFFSET(B1726,0,0,-ROW(),1))-1)</f>
        <v>0.46442779949968749</v>
      </c>
      <c r="F1726" s="4" t="str">
        <f ca="1">IF(MONTH(A1726)&lt;&gt;MONTH(A1727),IF(OR(AND(E1726&lt;计算结果!B$18,E1726&gt;计算结果!B$19),E1726&lt;计算结果!B$20),"买","卖"),F1725)</f>
        <v>买</v>
      </c>
      <c r="G1726" s="4" t="str">
        <f t="shared" ca="1" si="81"/>
        <v/>
      </c>
      <c r="H1726" s="3">
        <f ca="1">IF(F1725="买",B1726/B1725-1,计算结果!B$21*(计算结果!B$22*(B1726/B1725-1)+(1-计算结果!B$22)*(K1726/K1725-1-IF(G1726=1,计算结果!B$16,0))))-IF(AND(计算结果!B$21=0,G1726=1),计算结果!B$16,0)</f>
        <v>2.1541722764903071E-2</v>
      </c>
      <c r="I1726" s="2">
        <f t="shared" ca="1" si="82"/>
        <v>16.691159877641113</v>
      </c>
      <c r="J1726" s="3">
        <f ca="1">1-I1726/MAX(I$2:I1726)</f>
        <v>0</v>
      </c>
      <c r="K1726" s="21">
        <v>167.59</v>
      </c>
      <c r="L1726" s="37">
        <v>13.2644</v>
      </c>
    </row>
    <row r="1727" spans="1:12" hidden="1" x14ac:dyDescent="0.15">
      <c r="A1727" s="1">
        <v>41687</v>
      </c>
      <c r="B1727" s="16">
        <v>14.524100000000001</v>
      </c>
      <c r="C1727" s="3">
        <f t="shared" si="80"/>
        <v>1.820616359608529E-2</v>
      </c>
      <c r="D1727" s="3">
        <f>IFERROR(1-B1727/MAX(B$2:B1727),0)</f>
        <v>0</v>
      </c>
      <c r="E1727" s="3">
        <f ca="1">IFERROR(B1727/AVERAGE(OFFSET(B1727,0,0,-计算结果!B$17,1))-1,B1727/AVERAGE(OFFSET(B1727,0,0,-ROW(),1))-1)</f>
        <v>0.48669258027424145</v>
      </c>
      <c r="F1727" s="4" t="str">
        <f ca="1">IF(MONTH(A1727)&lt;&gt;MONTH(A1728),IF(OR(AND(E1727&lt;计算结果!B$18,E1727&gt;计算结果!B$19),E1727&lt;计算结果!B$20),"买","卖"),F1726)</f>
        <v>买</v>
      </c>
      <c r="G1727" s="4" t="str">
        <f t="shared" ca="1" si="81"/>
        <v/>
      </c>
      <c r="H1727" s="3">
        <f ca="1">IF(F1726="买",B1727/B1726-1,计算结果!B$21*(计算结果!B$22*(B1727/B1726-1)+(1-计算结果!B$22)*(K1727/K1726-1-IF(G1727=1,计算结果!B$16,0))))-IF(AND(计算结果!B$21=0,G1727=1),计算结果!B$16,0)</f>
        <v>1.820616359608529E-2</v>
      </c>
      <c r="I1727" s="2">
        <f t="shared" ca="1" si="82"/>
        <v>16.995041864981861</v>
      </c>
      <c r="J1727" s="3">
        <f ca="1">1-I1727/MAX(I$2:I1727)</f>
        <v>0</v>
      </c>
      <c r="K1727" s="21">
        <v>167.77</v>
      </c>
      <c r="L1727" s="37">
        <v>13.524100000000001</v>
      </c>
    </row>
    <row r="1728" spans="1:12" hidden="1" x14ac:dyDescent="0.15">
      <c r="A1728" s="1">
        <v>41688</v>
      </c>
      <c r="B1728" s="16">
        <v>14.695</v>
      </c>
      <c r="C1728" s="3">
        <f t="shared" si="80"/>
        <v>1.1766649912903437E-2</v>
      </c>
      <c r="D1728" s="3">
        <f>IFERROR(1-B1728/MAX(B$2:B1728),0)</f>
        <v>0</v>
      </c>
      <c r="E1728" s="3">
        <f ca="1">IFERROR(B1728/AVERAGE(OFFSET(B1728,0,0,-计算结果!B$17,1))-1,B1728/AVERAGE(OFFSET(B1728,0,0,-ROW(),1))-1)</f>
        <v>0.49980868948174573</v>
      </c>
      <c r="F1728" s="4" t="str">
        <f ca="1">IF(MONTH(A1728)&lt;&gt;MONTH(A1729),IF(OR(AND(E1728&lt;计算结果!B$18,E1728&gt;计算结果!B$19),E1728&lt;计算结果!B$20),"买","卖"),F1727)</f>
        <v>买</v>
      </c>
      <c r="G1728" s="4" t="str">
        <f t="shared" ca="1" si="81"/>
        <v/>
      </c>
      <c r="H1728" s="3">
        <f ca="1">IF(F1727="买",B1728/B1727-1,计算结果!B$21*(计算结果!B$22*(B1728/B1727-1)+(1-计算结果!B$22)*(K1728/K1727-1-IF(G1728=1,计算结果!B$16,0))))-IF(AND(计算结果!B$21=0,G1728=1),计算结果!B$16,0)</f>
        <v>1.1766649912903437E-2</v>
      </c>
      <c r="I1728" s="2">
        <f t="shared" ca="1" si="82"/>
        <v>17.19501657286224</v>
      </c>
      <c r="J1728" s="3">
        <f ca="1">1-I1728/MAX(I$2:I1728)</f>
        <v>0</v>
      </c>
      <c r="K1728" s="21">
        <v>167.77</v>
      </c>
      <c r="L1728" s="37">
        <v>13.695</v>
      </c>
    </row>
    <row r="1729" spans="1:12" hidden="1" x14ac:dyDescent="0.15">
      <c r="A1729" s="1">
        <v>41689</v>
      </c>
      <c r="B1729" s="16">
        <v>14.718299999999999</v>
      </c>
      <c r="C1729" s="3">
        <f t="shared" si="80"/>
        <v>1.5855733242597925E-3</v>
      </c>
      <c r="D1729" s="3">
        <f>IFERROR(1-B1729/MAX(B$2:B1729),0)</f>
        <v>0</v>
      </c>
      <c r="E1729" s="3">
        <f ca="1">IFERROR(B1729/AVERAGE(OFFSET(B1729,0,0,-计算结果!B$17,1))-1,B1729/AVERAGE(OFFSET(B1729,0,0,-ROW(),1))-1)</f>
        <v>0.49769485736562369</v>
      </c>
      <c r="F1729" s="4" t="str">
        <f ca="1">IF(MONTH(A1729)&lt;&gt;MONTH(A1730),IF(OR(AND(E1729&lt;计算结果!B$18,E1729&gt;计算结果!B$19),E1729&lt;计算结果!B$20),"买","卖"),F1728)</f>
        <v>买</v>
      </c>
      <c r="G1729" s="4" t="str">
        <f t="shared" ca="1" si="81"/>
        <v/>
      </c>
      <c r="H1729" s="3">
        <f ca="1">IF(F1728="买",B1729/B1728-1,计算结果!B$21*(计算结果!B$22*(B1729/B1728-1)+(1-计算结果!B$22)*(K1729/K1728-1-IF(G1729=1,计算结果!B$16,0))))-IF(AND(计算结果!B$21=0,G1729=1),计算结果!B$16,0)</f>
        <v>1.5855733242597925E-3</v>
      </c>
      <c r="I1729" s="2">
        <f t="shared" ca="1" si="82"/>
        <v>17.222280532450377</v>
      </c>
      <c r="J1729" s="3">
        <f ca="1">1-I1729/MAX(I$2:I1729)</f>
        <v>0</v>
      </c>
      <c r="K1729" s="21">
        <v>167.83</v>
      </c>
      <c r="L1729" s="37">
        <v>13.718299999999999</v>
      </c>
    </row>
    <row r="1730" spans="1:12" hidden="1" x14ac:dyDescent="0.15">
      <c r="A1730" s="1">
        <v>41690</v>
      </c>
      <c r="B1730" s="16">
        <v>14.441700000000001</v>
      </c>
      <c r="C1730" s="3">
        <f t="shared" si="80"/>
        <v>-1.8792931248853395E-2</v>
      </c>
      <c r="D1730" s="3">
        <f>IFERROR(1-B1730/MAX(B$2:B1730),0)</f>
        <v>1.8792931248853395E-2</v>
      </c>
      <c r="E1730" s="3">
        <f ca="1">IFERROR(B1730/AVERAGE(OFFSET(B1730,0,0,-计算结果!B$17,1))-1,B1730/AVERAGE(OFFSET(B1730,0,0,-ROW(),1))-1)</f>
        <v>0.46532825456761895</v>
      </c>
      <c r="F1730" s="4" t="str">
        <f ca="1">IF(MONTH(A1730)&lt;&gt;MONTH(A1731),IF(OR(AND(E1730&lt;计算结果!B$18,E1730&gt;计算结果!B$19),E1730&lt;计算结果!B$20),"买","卖"),F1729)</f>
        <v>买</v>
      </c>
      <c r="G1730" s="4" t="str">
        <f t="shared" ca="1" si="81"/>
        <v/>
      </c>
      <c r="H1730" s="3">
        <f ca="1">IF(F1729="买",B1730/B1729-1,计算结果!B$21*(计算结果!B$22*(B1730/B1729-1)+(1-计算结果!B$22)*(K1730/K1729-1-IF(G1730=1,计算结果!B$16,0))))-IF(AND(计算结果!B$21=0,G1730=1),计算结果!B$16,0)</f>
        <v>-1.8792931248853395E-2</v>
      </c>
      <c r="I1730" s="2">
        <f t="shared" ca="1" si="82"/>
        <v>16.89862339845557</v>
      </c>
      <c r="J1730" s="3">
        <f ca="1">1-I1730/MAX(I$2:I1730)</f>
        <v>1.8792931248853395E-2</v>
      </c>
      <c r="K1730" s="21">
        <v>167.9</v>
      </c>
      <c r="L1730" s="37">
        <v>13.441700000000001</v>
      </c>
    </row>
    <row r="1731" spans="1:12" hidden="1" x14ac:dyDescent="0.15">
      <c r="A1731" s="1">
        <v>41691</v>
      </c>
      <c r="B1731" s="16">
        <v>14.3454</v>
      </c>
      <c r="C1731" s="3">
        <f t="shared" si="80"/>
        <v>-6.6681900330294308E-3</v>
      </c>
      <c r="D1731" s="3">
        <f>IFERROR(1-B1731/MAX(B$2:B1731),0)</f>
        <v>2.5335806445037745E-2</v>
      </c>
      <c r="E1731" s="3">
        <f ca="1">IFERROR(B1731/AVERAGE(OFFSET(B1731,0,0,-计算结果!B$17,1))-1,B1731/AVERAGE(OFFSET(B1731,0,0,-ROW(),1))-1)</f>
        <v>0.45141609878594946</v>
      </c>
      <c r="F1731" s="4" t="str">
        <f ca="1">IF(MONTH(A1731)&lt;&gt;MONTH(A1732),IF(OR(AND(E1731&lt;计算结果!B$18,E1731&gt;计算结果!B$19),E1731&lt;计算结果!B$20),"买","卖"),F1730)</f>
        <v>买</v>
      </c>
      <c r="G1731" s="4" t="str">
        <f t="shared" ca="1" si="81"/>
        <v/>
      </c>
      <c r="H1731" s="3">
        <f ca="1">IF(F1730="买",B1731/B1730-1,计算结果!B$21*(计算结果!B$22*(B1731/B1730-1)+(1-计算结果!B$22)*(K1731/K1730-1-IF(G1731=1,计算结果!B$16,0))))-IF(AND(计算结果!B$21=0,G1731=1),计算结果!B$16,0)</f>
        <v>-6.6681900330294308E-3</v>
      </c>
      <c r="I1731" s="2">
        <f t="shared" ca="1" si="82"/>
        <v>16.785940166338069</v>
      </c>
      <c r="J1731" s="3">
        <f ca="1">1-I1731/MAX(I$2:I1731)</f>
        <v>2.5335806445037967E-2</v>
      </c>
      <c r="K1731" s="21">
        <v>167.95</v>
      </c>
      <c r="L1731" s="37">
        <v>13.3454</v>
      </c>
    </row>
    <row r="1732" spans="1:12" hidden="1" x14ac:dyDescent="0.15">
      <c r="A1732" s="1">
        <v>41694</v>
      </c>
      <c r="B1732" s="16">
        <v>14.4245</v>
      </c>
      <c r="C1732" s="3">
        <f t="shared" ref="C1732:C1795" si="83">IFERROR(B1732/B1731-1,0)</f>
        <v>5.5139626639899575E-3</v>
      </c>
      <c r="D1732" s="3">
        <f>IFERROR(1-B1732/MAX(B$2:B1732),0)</f>
        <v>1.9961544471847947E-2</v>
      </c>
      <c r="E1732" s="3">
        <f ca="1">IFERROR(B1732/AVERAGE(OFFSET(B1732,0,0,-计算结果!B$17,1))-1,B1732/AVERAGE(OFFSET(B1732,0,0,-ROW(),1))-1)</f>
        <v>0.45526620608449497</v>
      </c>
      <c r="F1732" s="4" t="str">
        <f ca="1">IF(MONTH(A1732)&lt;&gt;MONTH(A1733),IF(OR(AND(E1732&lt;计算结果!B$18,E1732&gt;计算结果!B$19),E1732&lt;计算结果!B$20),"买","卖"),F1731)</f>
        <v>买</v>
      </c>
      <c r="G1732" s="4" t="str">
        <f t="shared" ca="1" si="81"/>
        <v/>
      </c>
      <c r="H1732" s="3">
        <f ca="1">IF(F1731="买",B1732/B1731-1,计算结果!B$21*(计算结果!B$22*(B1732/B1731-1)+(1-计算结果!B$22)*(K1732/K1731-1-IF(G1732=1,计算结果!B$16,0))))-IF(AND(计算结果!B$21=0,G1732=1),计算结果!B$16,0)</f>
        <v>5.5139626639899575E-3</v>
      </c>
      <c r="I1732" s="2">
        <f t="shared" ca="1" si="82"/>
        <v>16.878497213695226</v>
      </c>
      <c r="J1732" s="3">
        <f ca="1">1-I1732/MAX(I$2:I1732)</f>
        <v>1.9961544471848058E-2</v>
      </c>
      <c r="K1732" s="21">
        <v>168.05</v>
      </c>
      <c r="L1732" s="37">
        <v>13.4245</v>
      </c>
    </row>
    <row r="1733" spans="1:12" hidden="1" x14ac:dyDescent="0.15">
      <c r="A1733" s="1">
        <v>41695</v>
      </c>
      <c r="B1733" s="16">
        <v>13.993399999999999</v>
      </c>
      <c r="C1733" s="3">
        <f t="shared" si="83"/>
        <v>-2.988665118374989E-2</v>
      </c>
      <c r="D1733" s="3">
        <f>IFERROR(1-B1733/MAX(B$2:B1733),0)</f>
        <v>4.9251611938878836E-2</v>
      </c>
      <c r="E1733" s="3">
        <f ca="1">IFERROR(B1733/AVERAGE(OFFSET(B1733,0,0,-计算结果!B$17,1))-1,B1733/AVERAGE(OFFSET(B1733,0,0,-ROW(),1))-1)</f>
        <v>0.40805444898476595</v>
      </c>
      <c r="F1733" s="4" t="str">
        <f ca="1">IF(MONTH(A1733)&lt;&gt;MONTH(A1734),IF(OR(AND(E1733&lt;计算结果!B$18,E1733&gt;计算结果!B$19),E1733&lt;计算结果!B$20),"买","卖"),F1732)</f>
        <v>买</v>
      </c>
      <c r="G1733" s="4" t="str">
        <f t="shared" ca="1" si="81"/>
        <v/>
      </c>
      <c r="H1733" s="3">
        <f ca="1">IF(F1732="买",B1733/B1732-1,计算结果!B$21*(计算结果!B$22*(B1733/B1732-1)+(1-计算结果!B$22)*(K1733/K1732-1-IF(G1733=1,计算结果!B$16,0))))-IF(AND(计算结果!B$21=0,G1733=1),计算结果!B$16,0)</f>
        <v>-2.988665118374989E-2</v>
      </c>
      <c r="I1733" s="2">
        <f t="shared" ca="1" si="82"/>
        <v>16.374055454963624</v>
      </c>
      <c r="J1733" s="3">
        <f ca="1">1-I1733/MAX(I$2:I1733)</f>
        <v>4.9251611938878725E-2</v>
      </c>
      <c r="K1733" s="21">
        <v>168.1</v>
      </c>
      <c r="L1733" s="37">
        <v>12.993399999999999</v>
      </c>
    </row>
    <row r="1734" spans="1:12" hidden="1" x14ac:dyDescent="0.15">
      <c r="A1734" s="1">
        <v>41696</v>
      </c>
      <c r="B1734" s="16">
        <v>14.1915</v>
      </c>
      <c r="C1734" s="3">
        <f t="shared" si="83"/>
        <v>1.4156673860534319E-2</v>
      </c>
      <c r="D1734" s="3">
        <f>IFERROR(1-B1734/MAX(B$2:B1734),0)</f>
        <v>3.5792177085668841E-2</v>
      </c>
      <c r="E1734" s="3">
        <f ca="1">IFERROR(B1734/AVERAGE(OFFSET(B1734,0,0,-计算结果!B$17,1))-1,B1734/AVERAGE(OFFSET(B1734,0,0,-ROW(),1))-1)</f>
        <v>0.42418348642130432</v>
      </c>
      <c r="F1734" s="4" t="str">
        <f ca="1">IF(MONTH(A1734)&lt;&gt;MONTH(A1735),IF(OR(AND(E1734&lt;计算结果!B$18,E1734&gt;计算结果!B$19),E1734&lt;计算结果!B$20),"买","卖"),F1733)</f>
        <v>买</v>
      </c>
      <c r="G1734" s="4" t="str">
        <f t="shared" ca="1" si="81"/>
        <v/>
      </c>
      <c r="H1734" s="3">
        <f ca="1">IF(F1733="买",B1734/B1733-1,计算结果!B$21*(计算结果!B$22*(B1734/B1733-1)+(1-计算结果!B$22)*(K1734/K1733-1-IF(G1734=1,计算结果!B$16,0))))-IF(AND(计算结果!B$21=0,G1734=1),计算结果!B$16,0)</f>
        <v>1.4156673860534319E-2</v>
      </c>
      <c r="I1734" s="2">
        <f t="shared" ca="1" si="82"/>
        <v>16.605857617813847</v>
      </c>
      <c r="J1734" s="3">
        <f ca="1">1-I1734/MAX(I$2:I1734)</f>
        <v>3.5792177085668841E-2</v>
      </c>
      <c r="K1734" s="21">
        <v>168.11</v>
      </c>
      <c r="L1734" s="37">
        <v>13.1915</v>
      </c>
    </row>
    <row r="1735" spans="1:12" hidden="1" x14ac:dyDescent="0.15">
      <c r="A1735" s="1">
        <v>41697</v>
      </c>
      <c r="B1735" s="16">
        <v>13.9703</v>
      </c>
      <c r="C1735" s="3">
        <f t="shared" si="83"/>
        <v>-1.5586794912447521E-2</v>
      </c>
      <c r="D1735" s="3">
        <f>IFERROR(1-B1735/MAX(B$2:B1735),0)</f>
        <v>5.0821086674412097E-2</v>
      </c>
      <c r="E1735" s="3">
        <f ca="1">IFERROR(B1735/AVERAGE(OFFSET(B1735,0,0,-计算结果!B$17,1))-1,B1735/AVERAGE(OFFSET(B1735,0,0,-ROW(),1))-1)</f>
        <v>0.39834952404346491</v>
      </c>
      <c r="F1735" s="4" t="str">
        <f ca="1">IF(MONTH(A1735)&lt;&gt;MONTH(A1736),IF(OR(AND(E1735&lt;计算结果!B$18,E1735&gt;计算结果!B$19),E1735&lt;计算结果!B$20),"买","卖"),F1734)</f>
        <v>买</v>
      </c>
      <c r="G1735" s="4" t="str">
        <f t="shared" ca="1" si="81"/>
        <v/>
      </c>
      <c r="H1735" s="3">
        <f ca="1">IF(F1734="买",B1735/B1734-1,计算结果!B$21*(计算结果!B$22*(B1735/B1734-1)+(1-计算结果!B$22)*(K1735/K1734-1-IF(G1735=1,计算结果!B$16,0))))-IF(AND(计算结果!B$21=0,G1735=1),计算结果!B$16,0)</f>
        <v>-1.5586794912447521E-2</v>
      </c>
      <c r="I1735" s="2">
        <f t="shared" ca="1" si="82"/>
        <v>16.347025520779678</v>
      </c>
      <c r="J1735" s="3">
        <f ca="1">1-I1735/MAX(I$2:I1735)</f>
        <v>5.0821086674411986E-2</v>
      </c>
      <c r="K1735" s="21">
        <v>168.17</v>
      </c>
      <c r="L1735" s="37">
        <v>12.9703</v>
      </c>
    </row>
    <row r="1736" spans="1:12" hidden="1" x14ac:dyDescent="0.15">
      <c r="A1736" s="1">
        <v>41698</v>
      </c>
      <c r="B1736" s="16">
        <v>14.121600000000001</v>
      </c>
      <c r="C1736" s="3">
        <f t="shared" si="83"/>
        <v>1.0830118179280479E-2</v>
      </c>
      <c r="D1736" s="3">
        <f>IFERROR(1-B1736/MAX(B$2:B1736),0)</f>
        <v>4.0541366869815021E-2</v>
      </c>
      <c r="E1736" s="3">
        <f ca="1">IFERROR(B1736/AVERAGE(OFFSET(B1736,0,0,-计算结果!B$17,1))-1,B1736/AVERAGE(OFFSET(B1736,0,0,-ROW(),1))-1)</f>
        <v>0.40981985568621071</v>
      </c>
      <c r="F1736" s="4" t="str">
        <f ca="1">IF(MONTH(A1736)&lt;&gt;MONTH(A1737),IF(OR(AND(E1736&lt;计算结果!B$18,E1736&gt;计算结果!B$19),E1736&lt;计算结果!B$20),"买","卖"),F1735)</f>
        <v>买</v>
      </c>
      <c r="G1736" s="4" t="str">
        <f t="shared" ca="1" si="81"/>
        <v/>
      </c>
      <c r="H1736" s="3">
        <f ca="1">IF(F1735="买",B1736/B1735-1,计算结果!B$21*(计算结果!B$22*(B1736/B1735-1)+(1-计算结果!B$22)*(K1736/K1735-1-IF(G1736=1,计算结果!B$16,0))))-IF(AND(计算结果!B$21=0,G1736=1),计算结果!B$16,0)</f>
        <v>1.0830118179280479E-2</v>
      </c>
      <c r="I1736" s="2">
        <f t="shared" ca="1" si="82"/>
        <v>16.524065739049437</v>
      </c>
      <c r="J1736" s="3">
        <f ca="1">1-I1736/MAX(I$2:I1736)</f>
        <v>4.0541366869814799E-2</v>
      </c>
      <c r="K1736" s="21">
        <v>168.29</v>
      </c>
      <c r="L1736" s="37">
        <v>13.121600000000001</v>
      </c>
    </row>
    <row r="1737" spans="1:12" hidden="1" x14ac:dyDescent="0.15">
      <c r="A1737" s="1">
        <v>41701</v>
      </c>
      <c r="B1737" s="16">
        <v>14.370100000000001</v>
      </c>
      <c r="C1737" s="3">
        <f t="shared" si="83"/>
        <v>1.7597156129617098E-2</v>
      </c>
      <c r="D1737" s="3">
        <f>IFERROR(1-B1737/MAX(B$2:B1737),0)</f>
        <v>2.3657623502714165E-2</v>
      </c>
      <c r="E1737" s="3">
        <f ca="1">IFERROR(B1737/AVERAGE(OFFSET(B1737,0,0,-计算结果!B$17,1))-1,B1737/AVERAGE(OFFSET(B1737,0,0,-ROW(),1))-1)</f>
        <v>0.43077088509373374</v>
      </c>
      <c r="F1737" s="4" t="str">
        <f ca="1">IF(MONTH(A1737)&lt;&gt;MONTH(A1738),IF(OR(AND(E1737&lt;计算结果!B$18,E1737&gt;计算结果!B$19),E1737&lt;计算结果!B$20),"买","卖"),F1736)</f>
        <v>买</v>
      </c>
      <c r="G1737" s="4" t="str">
        <f t="shared" ca="1" si="81"/>
        <v/>
      </c>
      <c r="H1737" s="3">
        <f ca="1">IF(F1736="买",B1737/B1736-1,计算结果!B$21*(计算结果!B$22*(B1737/B1736-1)+(1-计算结果!B$22)*(K1737/K1736-1-IF(G1737=1,计算结果!B$16,0))))-IF(AND(计算结果!B$21=0,G1737=1),计算结果!B$16,0)</f>
        <v>1.7597156129617098E-2</v>
      </c>
      <c r="I1737" s="2">
        <f t="shared" ca="1" si="82"/>
        <v>16.814842303755547</v>
      </c>
      <c r="J1737" s="3">
        <f ca="1">1-I1737/MAX(I$2:I1737)</f>
        <v>2.3657623502713832E-2</v>
      </c>
      <c r="K1737" s="21">
        <v>168.39</v>
      </c>
      <c r="L1737" s="37">
        <v>13.370100000000001</v>
      </c>
    </row>
    <row r="1738" spans="1:12" hidden="1" x14ac:dyDescent="0.15">
      <c r="A1738" s="1">
        <v>41702</v>
      </c>
      <c r="B1738" s="16">
        <v>14.398199999999999</v>
      </c>
      <c r="C1738" s="3">
        <f t="shared" si="83"/>
        <v>1.9554491618012371E-3</v>
      </c>
      <c r="D1738" s="3">
        <f>IFERROR(1-B1738/MAX(B$2:B1738),0)</f>
        <v>2.1748435620961626E-2</v>
      </c>
      <c r="E1738" s="3">
        <f ca="1">IFERROR(B1738/AVERAGE(OFFSET(B1738,0,0,-计算结果!B$17,1))-1,B1738/AVERAGE(OFFSET(B1738,0,0,-ROW(),1))-1)</f>
        <v>0.42986959047799567</v>
      </c>
      <c r="F1738" s="4" t="str">
        <f ca="1">IF(MONTH(A1738)&lt;&gt;MONTH(A1739),IF(OR(AND(E1738&lt;计算结果!B$18,E1738&gt;计算结果!B$19),E1738&lt;计算结果!B$20),"买","卖"),F1737)</f>
        <v>买</v>
      </c>
      <c r="G1738" s="4" t="str">
        <f t="shared" ca="1" si="81"/>
        <v/>
      </c>
      <c r="H1738" s="3">
        <f ca="1">IF(F1737="买",B1738/B1737-1,计算结果!B$21*(计算结果!B$22*(B1738/B1737-1)+(1-计算结果!B$22)*(K1738/K1737-1-IF(G1738=1,计算结果!B$16,0))))-IF(AND(计算结果!B$21=0,G1738=1),计算结果!B$16,0)</f>
        <v>1.9554491618012371E-3</v>
      </c>
      <c r="I1738" s="2">
        <f t="shared" ca="1" si="82"/>
        <v>16.847722873044248</v>
      </c>
      <c r="J1738" s="3">
        <f ca="1">1-I1738/MAX(I$2:I1738)</f>
        <v>2.1748435620961071E-2</v>
      </c>
      <c r="K1738" s="21">
        <v>168.38</v>
      </c>
      <c r="L1738" s="37">
        <v>13.398199999999999</v>
      </c>
    </row>
    <row r="1739" spans="1:12" hidden="1" x14ac:dyDescent="0.15">
      <c r="A1739" s="1">
        <v>41703</v>
      </c>
      <c r="B1739" s="16">
        <v>14.431800000000001</v>
      </c>
      <c r="C1739" s="3">
        <f t="shared" si="83"/>
        <v>2.3336250364629496E-3</v>
      </c>
      <c r="D1739" s="3">
        <f>IFERROR(1-B1739/MAX(B$2:B1739),0)</f>
        <v>1.9465563278367681E-2</v>
      </c>
      <c r="E1739" s="3">
        <f ca="1">IFERROR(B1739/AVERAGE(OFFSET(B1739,0,0,-计算结果!B$17,1))-1,B1739/AVERAGE(OFFSET(B1739,0,0,-ROW(),1))-1)</f>
        <v>0.4296112944614332</v>
      </c>
      <c r="F1739" s="4" t="str">
        <f ca="1">IF(MONTH(A1739)&lt;&gt;MONTH(A1740),IF(OR(AND(E1739&lt;计算结果!B$18,E1739&gt;计算结果!B$19),E1739&lt;计算结果!B$20),"买","卖"),F1738)</f>
        <v>买</v>
      </c>
      <c r="G1739" s="4" t="str">
        <f t="shared" ca="1" si="81"/>
        <v/>
      </c>
      <c r="H1739" s="3">
        <f ca="1">IF(F1738="买",B1739/B1738-1,计算结果!B$21*(计算结果!B$22*(B1739/B1738-1)+(1-计算结果!B$22)*(K1739/K1738-1-IF(G1739=1,计算结果!B$16,0))))-IF(AND(计算结果!B$21=0,G1739=1),计算结果!B$16,0)</f>
        <v>2.3336250364629496E-3</v>
      </c>
      <c r="I1739" s="2">
        <f t="shared" ca="1" si="82"/>
        <v>16.887039140948172</v>
      </c>
      <c r="J1739" s="3">
        <f ca="1">1-I1739/MAX(I$2:I1739)</f>
        <v>1.9465563278367237E-2</v>
      </c>
      <c r="K1739" s="21">
        <v>168.28</v>
      </c>
      <c r="L1739" s="37">
        <v>13.431800000000001</v>
      </c>
    </row>
    <row r="1740" spans="1:12" hidden="1" x14ac:dyDescent="0.15">
      <c r="A1740" s="1">
        <v>41704</v>
      </c>
      <c r="B1740" s="16">
        <v>14.4594</v>
      </c>
      <c r="C1740" s="3">
        <f t="shared" si="83"/>
        <v>1.912443354259219E-3</v>
      </c>
      <c r="D1740" s="3">
        <f>IFERROR(1-B1740/MAX(B$2:B1740),0)</f>
        <v>1.7590346711236937E-2</v>
      </c>
      <c r="E1740" s="3">
        <f ca="1">IFERROR(B1740/AVERAGE(OFFSET(B1740,0,0,-计算结果!B$17,1))-1,B1740/AVERAGE(OFFSET(B1740,0,0,-ROW(),1))-1)</f>
        <v>0.42874249121518426</v>
      </c>
      <c r="F1740" s="4" t="str">
        <f ca="1">IF(MONTH(A1740)&lt;&gt;MONTH(A1741),IF(OR(AND(E1740&lt;计算结果!B$18,E1740&gt;计算结果!B$19),E1740&lt;计算结果!B$20),"买","卖"),F1739)</f>
        <v>买</v>
      </c>
      <c r="G1740" s="4" t="str">
        <f t="shared" ca="1" si="81"/>
        <v/>
      </c>
      <c r="H1740" s="3">
        <f ca="1">IF(F1739="买",B1740/B1739-1,计算结果!B$21*(计算结果!B$22*(B1740/B1739-1)+(1-计算结果!B$22)*(K1740/K1739-1-IF(G1740=1,计算结果!B$16,0))))-IF(AND(计算结果!B$21=0,G1740=1),计算结果!B$16,0)</f>
        <v>1.912443354259219E-3</v>
      </c>
      <c r="I1740" s="2">
        <f t="shared" ca="1" si="82"/>
        <v>16.919334646726394</v>
      </c>
      <c r="J1740" s="3">
        <f ca="1">1-I1740/MAX(I$2:I1740)</f>
        <v>1.7590346711236604E-2</v>
      </c>
      <c r="K1740" s="21">
        <v>168.32</v>
      </c>
      <c r="L1740" s="37">
        <v>13.4594</v>
      </c>
    </row>
    <row r="1741" spans="1:12" hidden="1" x14ac:dyDescent="0.15">
      <c r="A1741" s="1">
        <v>41705</v>
      </c>
      <c r="B1741" s="16">
        <v>14.3963</v>
      </c>
      <c r="C1741" s="3">
        <f t="shared" si="83"/>
        <v>-4.3639431788318195E-3</v>
      </c>
      <c r="D1741" s="3">
        <f>IFERROR(1-B1741/MAX(B$2:B1741),0)</f>
        <v>2.1877526616524978E-2</v>
      </c>
      <c r="E1741" s="3">
        <f ca="1">IFERROR(B1741/AVERAGE(OFFSET(B1741,0,0,-计算结果!B$17,1))-1,B1741/AVERAGE(OFFSET(B1741,0,0,-ROW(),1))-1)</f>
        <v>0.41893638935721222</v>
      </c>
      <c r="F1741" s="4" t="str">
        <f ca="1">IF(MONTH(A1741)&lt;&gt;MONTH(A1742),IF(OR(AND(E1741&lt;计算结果!B$18,E1741&gt;计算结果!B$19),E1741&lt;计算结果!B$20),"买","卖"),F1740)</f>
        <v>买</v>
      </c>
      <c r="G1741" s="4" t="str">
        <f t="shared" ca="1" si="81"/>
        <v/>
      </c>
      <c r="H1741" s="3">
        <f ca="1">IF(F1740="买",B1741/B1740-1,计算结果!B$21*(计算结果!B$22*(B1741/B1740-1)+(1-计算结果!B$22)*(K1741/K1740-1-IF(G1741=1,计算结果!B$16,0))))-IF(AND(计算结果!B$21=0,G1741=1),计算结果!B$16,0)</f>
        <v>-4.3639431788318195E-3</v>
      </c>
      <c r="I1741" s="2">
        <f t="shared" ca="1" si="82"/>
        <v>16.845499631704438</v>
      </c>
      <c r="J1741" s="3">
        <f ca="1">1-I1741/MAX(I$2:I1741)</f>
        <v>2.1877526616524756E-2</v>
      </c>
      <c r="K1741" s="21">
        <v>168.37</v>
      </c>
      <c r="L1741" s="37">
        <v>13.3963</v>
      </c>
    </row>
    <row r="1742" spans="1:12" hidden="1" x14ac:dyDescent="0.15">
      <c r="A1742" s="1">
        <v>41708</v>
      </c>
      <c r="B1742" s="16">
        <v>13.9217</v>
      </c>
      <c r="C1742" s="3">
        <f t="shared" si="83"/>
        <v>-3.2966803970464698E-2</v>
      </c>
      <c r="D1742" s="3">
        <f>IFERROR(1-B1742/MAX(B$2:B1742),0)</f>
        <v>5.4123098455663987E-2</v>
      </c>
      <c r="E1742" s="3">
        <f ca="1">IFERROR(B1742/AVERAGE(OFFSET(B1742,0,0,-计算结果!B$17,1))-1,B1742/AVERAGE(OFFSET(B1742,0,0,-ROW(),1))-1)</f>
        <v>0.36899185246295829</v>
      </c>
      <c r="F1742" s="4" t="str">
        <f ca="1">IF(MONTH(A1742)&lt;&gt;MONTH(A1743),IF(OR(AND(E1742&lt;计算结果!B$18,E1742&gt;计算结果!B$19),E1742&lt;计算结果!B$20),"买","卖"),F1741)</f>
        <v>买</v>
      </c>
      <c r="G1742" s="4" t="str">
        <f t="shared" ca="1" si="81"/>
        <v/>
      </c>
      <c r="H1742" s="3">
        <f ca="1">IF(F1741="买",B1742/B1741-1,计算结果!B$21*(计算结果!B$22*(B1742/B1741-1)+(1-计算结果!B$22)*(K1742/K1741-1-IF(G1742=1,计算结果!B$16,0))))-IF(AND(计算结果!B$21=0,G1742=1),计算结果!B$16,0)</f>
        <v>-3.2966803970464698E-2</v>
      </c>
      <c r="I1742" s="2">
        <f t="shared" ca="1" si="82"/>
        <v>16.290157347561504</v>
      </c>
      <c r="J1742" s="3">
        <f ca="1">1-I1742/MAX(I$2:I1742)</f>
        <v>5.4123098455663765E-2</v>
      </c>
      <c r="K1742" s="21">
        <v>168.41</v>
      </c>
      <c r="L1742" s="37">
        <v>12.9217</v>
      </c>
    </row>
    <row r="1743" spans="1:12" hidden="1" x14ac:dyDescent="0.15">
      <c r="A1743" s="1">
        <v>41709</v>
      </c>
      <c r="B1743" s="16">
        <v>14.0618</v>
      </c>
      <c r="C1743" s="3">
        <f t="shared" si="83"/>
        <v>1.0063426162034927E-2</v>
      </c>
      <c r="D1743" s="3">
        <f>IFERROR(1-B1743/MAX(B$2:B1743),0)</f>
        <v>4.4604336098598263E-2</v>
      </c>
      <c r="E1743" s="3">
        <f ca="1">IFERROR(B1743/AVERAGE(OFFSET(B1743,0,0,-计算结果!B$17,1))-1,B1743/AVERAGE(OFFSET(B1743,0,0,-ROW(),1))-1)</f>
        <v>0.37957354461848669</v>
      </c>
      <c r="F1743" s="4" t="str">
        <f ca="1">IF(MONTH(A1743)&lt;&gt;MONTH(A1744),IF(OR(AND(E1743&lt;计算结果!B$18,E1743&gt;计算结果!B$19),E1743&lt;计算结果!B$20),"买","卖"),F1742)</f>
        <v>买</v>
      </c>
      <c r="G1743" s="4" t="str">
        <f t="shared" ca="1" si="81"/>
        <v/>
      </c>
      <c r="H1743" s="3">
        <f ca="1">IF(F1742="买",B1743/B1742-1,计算结果!B$21*(计算结果!B$22*(B1743/B1742-1)+(1-计算结果!B$22)*(K1743/K1742-1-IF(G1743=1,计算结果!B$16,0))))-IF(AND(计算结果!B$21=0,G1743=1),计算结果!B$16,0)</f>
        <v>1.0063426162034927E-2</v>
      </c>
      <c r="I1743" s="2">
        <f t="shared" ca="1" si="82"/>
        <v>16.454092143196618</v>
      </c>
      <c r="J1743" s="3">
        <f ca="1">1-I1743/MAX(I$2:I1743)</f>
        <v>4.4604336098598041E-2</v>
      </c>
      <c r="K1743" s="21">
        <v>168.45</v>
      </c>
      <c r="L1743" s="37">
        <v>13.0618</v>
      </c>
    </row>
    <row r="1744" spans="1:12" hidden="1" x14ac:dyDescent="0.15">
      <c r="A1744" s="1">
        <v>41710</v>
      </c>
      <c r="B1744" s="16">
        <v>13.880100000000001</v>
      </c>
      <c r="C1744" s="3">
        <f t="shared" si="83"/>
        <v>-1.292153209404201E-2</v>
      </c>
      <c r="D1744" s="3">
        <f>IFERROR(1-B1744/MAX(B$2:B1744),0)</f>
        <v>5.6949511832208755E-2</v>
      </c>
      <c r="E1744" s="3">
        <f ca="1">IFERROR(B1744/AVERAGE(OFFSET(B1744,0,0,-计算结果!B$17,1))-1,B1744/AVERAGE(OFFSET(B1744,0,0,-ROW(),1))-1)</f>
        <v>0.35857826367292356</v>
      </c>
      <c r="F1744" s="4" t="str">
        <f ca="1">IF(MONTH(A1744)&lt;&gt;MONTH(A1745),IF(OR(AND(E1744&lt;计算结果!B$18,E1744&gt;计算结果!B$19),E1744&lt;计算结果!B$20),"买","卖"),F1743)</f>
        <v>买</v>
      </c>
      <c r="G1744" s="4" t="str">
        <f t="shared" ca="1" si="81"/>
        <v/>
      </c>
      <c r="H1744" s="3">
        <f ca="1">IF(F1743="买",B1744/B1743-1,计算结果!B$21*(计算结果!B$22*(B1744/B1743-1)+(1-计算结果!B$22)*(K1744/K1743-1-IF(G1744=1,计算结果!B$16,0))))-IF(AND(计算结果!B$21=0,G1744=1),计算结果!B$16,0)</f>
        <v>-1.292153209404201E-2</v>
      </c>
      <c r="I1744" s="2">
        <f t="shared" ca="1" si="82"/>
        <v>16.241480063489977</v>
      </c>
      <c r="J1744" s="3">
        <f ca="1">1-I1744/MAX(I$2:I1744)</f>
        <v>5.6949511832208644E-2</v>
      </c>
      <c r="K1744" s="21">
        <v>168.37</v>
      </c>
      <c r="L1744" s="37">
        <v>12.880100000000001</v>
      </c>
    </row>
    <row r="1745" spans="1:12" hidden="1" x14ac:dyDescent="0.15">
      <c r="A1745" s="1">
        <v>41711</v>
      </c>
      <c r="B1745" s="16">
        <v>13.9781</v>
      </c>
      <c r="C1745" s="3">
        <f t="shared" si="83"/>
        <v>7.0604678640642238E-3</v>
      </c>
      <c r="D1745" s="3">
        <f>IFERROR(1-B1745/MAX(B$2:B1745),0)</f>
        <v>5.0291134166309925E-2</v>
      </c>
      <c r="E1745" s="3">
        <f ca="1">IFERROR(B1745/AVERAGE(OFFSET(B1745,0,0,-计算结果!B$17,1))-1,B1745/AVERAGE(OFFSET(B1745,0,0,-ROW(),1))-1)</f>
        <v>0.36496179008839857</v>
      </c>
      <c r="F1745" s="4" t="str">
        <f ca="1">IF(MONTH(A1745)&lt;&gt;MONTH(A1746),IF(OR(AND(E1745&lt;计算结果!B$18,E1745&gt;计算结果!B$19),E1745&lt;计算结果!B$20),"买","卖"),F1744)</f>
        <v>买</v>
      </c>
      <c r="G1745" s="4" t="str">
        <f t="shared" ca="1" si="81"/>
        <v/>
      </c>
      <c r="H1745" s="3">
        <f ca="1">IF(F1744="买",B1745/B1744-1,计算结果!B$21*(计算结果!B$22*(B1745/B1744-1)+(1-计算结果!B$22)*(K1745/K1744-1-IF(G1745=1,计算结果!B$16,0))))-IF(AND(计算结果!B$21=0,G1745=1),计算结果!B$16,0)</f>
        <v>7.0604678640642238E-3</v>
      </c>
      <c r="I1745" s="2">
        <f t="shared" ca="1" si="82"/>
        <v>16.356152511543087</v>
      </c>
      <c r="J1745" s="3">
        <f ca="1">1-I1745/MAX(I$2:I1745)</f>
        <v>5.0291134166309925E-2</v>
      </c>
      <c r="K1745" s="21">
        <v>168.41</v>
      </c>
      <c r="L1745" s="37">
        <v>12.9781</v>
      </c>
    </row>
    <row r="1746" spans="1:12" hidden="1" x14ac:dyDescent="0.15">
      <c r="A1746" s="1">
        <v>41712</v>
      </c>
      <c r="B1746" s="16">
        <v>14.019</v>
      </c>
      <c r="C1746" s="3">
        <f t="shared" si="83"/>
        <v>2.9260056803142032E-3</v>
      </c>
      <c r="D1746" s="3">
        <f>IFERROR(1-B1746/MAX(B$2:B1746),0)</f>
        <v>4.7512280630235826E-2</v>
      </c>
      <c r="E1746" s="3">
        <f ca="1">IFERROR(B1746/AVERAGE(OFFSET(B1746,0,0,-计算结果!B$17,1))-1,B1746/AVERAGE(OFFSET(B1746,0,0,-ROW(),1))-1)</f>
        <v>0.36560662672762145</v>
      </c>
      <c r="F1746" s="4" t="str">
        <f ca="1">IF(MONTH(A1746)&lt;&gt;MONTH(A1747),IF(OR(AND(E1746&lt;计算结果!B$18,E1746&gt;计算结果!B$19),E1746&lt;计算结果!B$20),"买","卖"),F1745)</f>
        <v>买</v>
      </c>
      <c r="G1746" s="4" t="str">
        <f t="shared" ca="1" si="81"/>
        <v/>
      </c>
      <c r="H1746" s="3">
        <f ca="1">IF(F1745="买",B1746/B1745-1,计算结果!B$21*(计算结果!B$22*(B1746/B1745-1)+(1-计算结果!B$22)*(K1746/K1745-1-IF(G1746=1,计算结果!B$16,0))))-IF(AND(计算结果!B$21=0,G1746=1),计算结果!B$16,0)</f>
        <v>2.9260056803142032E-3</v>
      </c>
      <c r="I1746" s="2">
        <f t="shared" ca="1" si="82"/>
        <v>16.404010706699946</v>
      </c>
      <c r="J1746" s="3">
        <f ca="1">1-I1746/MAX(I$2:I1746)</f>
        <v>4.7512280630235937E-2</v>
      </c>
      <c r="K1746" s="21">
        <v>168.5</v>
      </c>
      <c r="L1746" s="37">
        <v>13.019</v>
      </c>
    </row>
    <row r="1747" spans="1:12" hidden="1" x14ac:dyDescent="0.15">
      <c r="A1747" s="1">
        <v>41715</v>
      </c>
      <c r="B1747" s="16">
        <v>14.256399999999999</v>
      </c>
      <c r="C1747" s="3">
        <f t="shared" si="83"/>
        <v>1.6934160781796104E-2</v>
      </c>
      <c r="D1747" s="3">
        <f>IFERROR(1-B1747/MAX(B$2:B1747),0)</f>
        <v>3.138270044774194E-2</v>
      </c>
      <c r="E1747" s="3">
        <f ca="1">IFERROR(B1747/AVERAGE(OFFSET(B1747,0,0,-计算结果!B$17,1))-1,B1747/AVERAGE(OFFSET(B1747,0,0,-ROW(),1))-1)</f>
        <v>0.38523595083635631</v>
      </c>
      <c r="F1747" s="4" t="str">
        <f ca="1">IF(MONTH(A1747)&lt;&gt;MONTH(A1748),IF(OR(AND(E1747&lt;计算结果!B$18,E1747&gt;计算结果!B$19),E1747&lt;计算结果!B$20),"买","卖"),F1746)</f>
        <v>买</v>
      </c>
      <c r="G1747" s="4" t="str">
        <f t="shared" ca="1" si="81"/>
        <v/>
      </c>
      <c r="H1747" s="3">
        <f ca="1">IF(F1746="买",B1747/B1746-1,计算结果!B$21*(计算结果!B$22*(B1747/B1746-1)+(1-计算结果!B$22)*(K1747/K1746-1-IF(G1747=1,计算结果!B$16,0))))-IF(AND(计算结果!B$21=0,G1747=1),计算结果!B$16,0)</f>
        <v>1.6934160781796104E-2</v>
      </c>
      <c r="I1747" s="2">
        <f t="shared" ca="1" si="82"/>
        <v>16.681798861473506</v>
      </c>
      <c r="J1747" s="3">
        <f ca="1">1-I1747/MAX(I$2:I1747)</f>
        <v>3.1382700447742051E-2</v>
      </c>
      <c r="K1747" s="21">
        <v>168.56</v>
      </c>
      <c r="L1747" s="37">
        <v>13.256399999999999</v>
      </c>
    </row>
    <row r="1748" spans="1:12" hidden="1" x14ac:dyDescent="0.15">
      <c r="A1748" s="1">
        <v>41716</v>
      </c>
      <c r="B1748" s="16">
        <v>14.2226</v>
      </c>
      <c r="C1748" s="3">
        <f t="shared" si="83"/>
        <v>-2.3708650150107147E-3</v>
      </c>
      <c r="D1748" s="3">
        <f>IFERROR(1-B1748/MAX(B$2:B1748),0)</f>
        <v>3.3679161316184536E-2</v>
      </c>
      <c r="E1748" s="3">
        <f ca="1">IFERROR(B1748/AVERAGE(OFFSET(B1748,0,0,-计算结果!B$17,1))-1,B1748/AVERAGE(OFFSET(B1748,0,0,-ROW(),1))-1)</f>
        <v>0.37858930334301455</v>
      </c>
      <c r="F1748" s="4" t="str">
        <f ca="1">IF(MONTH(A1748)&lt;&gt;MONTH(A1749),IF(OR(AND(E1748&lt;计算结果!B$18,E1748&gt;计算结果!B$19),E1748&lt;计算结果!B$20),"买","卖"),F1747)</f>
        <v>买</v>
      </c>
      <c r="G1748" s="4" t="str">
        <f t="shared" ca="1" si="81"/>
        <v/>
      </c>
      <c r="H1748" s="3">
        <f ca="1">IF(F1747="买",B1748/B1747-1,计算结果!B$21*(计算结果!B$22*(B1748/B1747-1)+(1-计算结果!B$22)*(K1748/K1747-1-IF(G1748=1,计算结果!B$16,0))))-IF(AND(计算结果!B$21=0,G1748=1),计算结果!B$16,0)</f>
        <v>-2.3708650150107147E-3</v>
      </c>
      <c r="I1748" s="2">
        <f t="shared" ca="1" si="82"/>
        <v>16.642248568165392</v>
      </c>
      <c r="J1748" s="3">
        <f ca="1">1-I1748/MAX(I$2:I1748)</f>
        <v>3.3679161316184758E-2</v>
      </c>
      <c r="K1748" s="21">
        <v>168.57</v>
      </c>
      <c r="L1748" s="37">
        <v>13.2226</v>
      </c>
    </row>
    <row r="1749" spans="1:12" hidden="1" x14ac:dyDescent="0.15">
      <c r="A1749" s="1">
        <v>41717</v>
      </c>
      <c r="B1749" s="16">
        <v>14.404</v>
      </c>
      <c r="C1749" s="3">
        <f t="shared" si="83"/>
        <v>1.2754348712612273E-2</v>
      </c>
      <c r="D1749" s="3">
        <f>IFERROR(1-B1749/MAX(B$2:B1749),0)</f>
        <v>2.1354368371347188E-2</v>
      </c>
      <c r="E1749" s="3">
        <f ca="1">IFERROR(B1749/AVERAGE(OFFSET(B1749,0,0,-计算结果!B$17,1))-1,B1749/AVERAGE(OFFSET(B1749,0,0,-ROW(),1))-1)</f>
        <v>0.3927457096328526</v>
      </c>
      <c r="F1749" s="4" t="str">
        <f ca="1">IF(MONTH(A1749)&lt;&gt;MONTH(A1750),IF(OR(AND(E1749&lt;计算结果!B$18,E1749&gt;计算结果!B$19),E1749&lt;计算结果!B$20),"买","卖"),F1748)</f>
        <v>买</v>
      </c>
      <c r="G1749" s="4" t="str">
        <f t="shared" ca="1" si="81"/>
        <v/>
      </c>
      <c r="H1749" s="3">
        <f ca="1">IF(F1748="买",B1749/B1748-1,计算结果!B$21*(计算结果!B$22*(B1749/B1748-1)+(1-计算结果!B$22)*(K1749/K1748-1-IF(G1749=1,计算结果!B$16,0))))-IF(AND(计算结果!B$21=0,G1749=1),计算结果!B$16,0)</f>
        <v>1.2754348712612273E-2</v>
      </c>
      <c r="I1749" s="2">
        <f t="shared" ca="1" si="82"/>
        <v>16.854509609765746</v>
      </c>
      <c r="J1749" s="3">
        <f ca="1">1-I1749/MAX(I$2:I1749)</f>
        <v>2.135436837134741E-2</v>
      </c>
      <c r="K1749" s="21">
        <v>168.54</v>
      </c>
      <c r="L1749" s="37">
        <v>13.404</v>
      </c>
    </row>
    <row r="1750" spans="1:12" hidden="1" x14ac:dyDescent="0.15">
      <c r="A1750" s="1">
        <v>41718</v>
      </c>
      <c r="B1750" s="16">
        <v>14.043799999999999</v>
      </c>
      <c r="C1750" s="3">
        <f t="shared" si="83"/>
        <v>-2.50069425159678E-2</v>
      </c>
      <c r="D1750" s="3">
        <f>IFERROR(1-B1750/MAX(B$2:B1750),0)</f>
        <v>4.5827303424987975E-2</v>
      </c>
      <c r="E1750" s="3">
        <f ca="1">IFERROR(B1750/AVERAGE(OFFSET(B1750,0,0,-计算结果!B$17,1))-1,B1750/AVERAGE(OFFSET(B1750,0,0,-ROW(),1))-1)</f>
        <v>0.35472627164151183</v>
      </c>
      <c r="F1750" s="4" t="str">
        <f ca="1">IF(MONTH(A1750)&lt;&gt;MONTH(A1751),IF(OR(AND(E1750&lt;计算结果!B$18,E1750&gt;计算结果!B$19),E1750&lt;计算结果!B$20),"买","卖"),F1749)</f>
        <v>买</v>
      </c>
      <c r="G1750" s="4" t="str">
        <f t="shared" ca="1" si="81"/>
        <v/>
      </c>
      <c r="H1750" s="3">
        <f ca="1">IF(F1749="买",B1750/B1749-1,计算结果!B$21*(计算结果!B$22*(B1750/B1749-1)+(1-计算结果!B$22)*(K1750/K1749-1-IF(G1750=1,计算结果!B$16,0))))-IF(AND(计算结果!B$21=0,G1750=1),计算结果!B$16,0)</f>
        <v>-2.50069425159678E-2</v>
      </c>
      <c r="I1750" s="2">
        <f t="shared" ca="1" si="82"/>
        <v>16.433029856819505</v>
      </c>
      <c r="J1750" s="3">
        <f ca="1">1-I1750/MAX(I$2:I1750)</f>
        <v>4.5827303424988197E-2</v>
      </c>
      <c r="K1750" s="21">
        <v>168.55</v>
      </c>
      <c r="L1750" s="37">
        <v>13.043799999999999</v>
      </c>
    </row>
    <row r="1751" spans="1:12" hidden="1" x14ac:dyDescent="0.15">
      <c r="A1751" s="1">
        <v>41719</v>
      </c>
      <c r="B1751" s="16">
        <v>14.293200000000001</v>
      </c>
      <c r="C1751" s="3">
        <f t="shared" si="83"/>
        <v>1.7758726270667546E-2</v>
      </c>
      <c r="D1751" s="3">
        <f>IFERROR(1-B1751/MAX(B$2:B1751),0)</f>
        <v>2.8882411691567578E-2</v>
      </c>
      <c r="E1751" s="3">
        <f ca="1">IFERROR(B1751/AVERAGE(OFFSET(B1751,0,0,-计算结果!B$17,1))-1,B1751/AVERAGE(OFFSET(B1751,0,0,-ROW(),1))-1)</f>
        <v>0.37541499040261939</v>
      </c>
      <c r="F1751" s="4" t="str">
        <f ca="1">IF(MONTH(A1751)&lt;&gt;MONTH(A1752),IF(OR(AND(E1751&lt;计算结果!B$18,E1751&gt;计算结果!B$19),E1751&lt;计算结果!B$20),"买","卖"),F1750)</f>
        <v>买</v>
      </c>
      <c r="G1751" s="4" t="str">
        <f t="shared" ca="1" si="81"/>
        <v/>
      </c>
      <c r="H1751" s="3">
        <f ca="1">IF(F1750="买",B1751/B1750-1,计算结果!B$21*(计算结果!B$22*(B1751/B1750-1)+(1-计算结果!B$22)*(K1751/K1750-1-IF(G1751=1,计算结果!B$16,0))))-IF(AND(计算结果!B$21=0,G1751=1),计算结果!B$16,0)</f>
        <v>1.7758726270667546E-2</v>
      </c>
      <c r="I1751" s="2">
        <f t="shared" ca="1" si="82"/>
        <v>16.72485953584447</v>
      </c>
      <c r="J1751" s="3">
        <f ca="1">1-I1751/MAX(I$2:I1751)</f>
        <v>2.8882411691567911E-2</v>
      </c>
      <c r="K1751" s="21">
        <v>168.57</v>
      </c>
      <c r="L1751" s="37">
        <v>13.293200000000001</v>
      </c>
    </row>
    <row r="1752" spans="1:12" hidden="1" x14ac:dyDescent="0.15">
      <c r="A1752" s="1">
        <v>41722</v>
      </c>
      <c r="B1752" s="16">
        <v>14.4011</v>
      </c>
      <c r="C1752" s="3">
        <f t="shared" si="83"/>
        <v>7.5490443007864005E-3</v>
      </c>
      <c r="D1752" s="3">
        <f>IFERROR(1-B1752/MAX(B$2:B1752),0)</f>
        <v>2.1551401996154462E-2</v>
      </c>
      <c r="E1752" s="3">
        <f ca="1">IFERROR(B1752/AVERAGE(OFFSET(B1752,0,0,-计算结果!B$17,1))-1,B1752/AVERAGE(OFFSET(B1752,0,0,-ROW(),1))-1)</f>
        <v>0.38240262636436428</v>
      </c>
      <c r="F1752" s="4" t="str">
        <f ca="1">IF(MONTH(A1752)&lt;&gt;MONTH(A1753),IF(OR(AND(E1752&lt;计算结果!B$18,E1752&gt;计算结果!B$19),E1752&lt;计算结果!B$20),"买","卖"),F1751)</f>
        <v>买</v>
      </c>
      <c r="G1752" s="4" t="str">
        <f t="shared" ca="1" si="81"/>
        <v/>
      </c>
      <c r="H1752" s="3">
        <f ca="1">IF(F1751="买",B1752/B1751-1,计算结果!B$21*(计算结果!B$22*(B1752/B1751-1)+(1-计算结果!B$22)*(K1752/K1751-1-IF(G1752=1,计算结果!B$16,0))))-IF(AND(计算结果!B$21=0,G1752=1),计算结果!B$16,0)</f>
        <v>7.5490443007864005E-3</v>
      </c>
      <c r="I1752" s="2">
        <f t="shared" ca="1" si="82"/>
        <v>16.851116241404988</v>
      </c>
      <c r="J1752" s="3">
        <f ca="1">1-I1752/MAX(I$2:I1752)</f>
        <v>2.1551401996154795E-2</v>
      </c>
      <c r="K1752" s="21">
        <v>168.64</v>
      </c>
      <c r="L1752" s="37">
        <v>13.4011</v>
      </c>
    </row>
    <row r="1753" spans="1:12" hidden="1" x14ac:dyDescent="0.15">
      <c r="A1753" s="1">
        <v>41723</v>
      </c>
      <c r="B1753" s="16">
        <v>14.370699999999999</v>
      </c>
      <c r="C1753" s="3">
        <f t="shared" si="83"/>
        <v>-2.1109498579969799E-3</v>
      </c>
      <c r="D1753" s="3">
        <f>IFERROR(1-B1753/MAX(B$2:B1753),0)</f>
        <v>2.3616857925167989E-2</v>
      </c>
      <c r="E1753" s="3">
        <f ca="1">IFERROR(B1753/AVERAGE(OFFSET(B1753,0,0,-计算结果!B$17,1))-1,B1753/AVERAGE(OFFSET(B1753,0,0,-ROW(),1))-1)</f>
        <v>0.37609634326035124</v>
      </c>
      <c r="F1753" s="4" t="str">
        <f ca="1">IF(MONTH(A1753)&lt;&gt;MONTH(A1754),IF(OR(AND(E1753&lt;计算结果!B$18,E1753&gt;计算结果!B$19),E1753&lt;计算结果!B$20),"买","卖"),F1752)</f>
        <v>买</v>
      </c>
      <c r="G1753" s="4" t="str">
        <f t="shared" ca="1" si="81"/>
        <v/>
      </c>
      <c r="H1753" s="3">
        <f ca="1">IF(F1752="买",B1753/B1752-1,计算结果!B$21*(计算结果!B$22*(B1753/B1752-1)+(1-计算结果!B$22)*(K1753/K1752-1-IF(G1753=1,计算结果!B$16,0))))-IF(AND(计算结果!B$21=0,G1753=1),计算结果!B$16,0)</f>
        <v>-2.1109498579969799E-3</v>
      </c>
      <c r="I1753" s="2">
        <f t="shared" ca="1" si="82"/>
        <v>16.815544379968102</v>
      </c>
      <c r="J1753" s="3">
        <f ca="1">1-I1753/MAX(I$2:I1753)</f>
        <v>2.3616857925168433E-2</v>
      </c>
      <c r="K1753" s="21">
        <v>168.63</v>
      </c>
      <c r="L1753" s="37">
        <v>13.370699999999999</v>
      </c>
    </row>
    <row r="1754" spans="1:12" hidden="1" x14ac:dyDescent="0.15">
      <c r="A1754" s="1">
        <v>41724</v>
      </c>
      <c r="B1754" s="16">
        <v>14.4704</v>
      </c>
      <c r="C1754" s="3">
        <f t="shared" si="83"/>
        <v>6.9377274593442895E-3</v>
      </c>
      <c r="D1754" s="3">
        <f>IFERROR(1-B1754/MAX(B$2:B1754),0)</f>
        <v>1.6842977789554459E-2</v>
      </c>
      <c r="E1754" s="3">
        <f ca="1">IFERROR(B1754/AVERAGE(OFFSET(B1754,0,0,-计算结果!B$17,1))-1,B1754/AVERAGE(OFFSET(B1754,0,0,-ROW(),1))-1)</f>
        <v>0.38222569651013205</v>
      </c>
      <c r="F1754" s="4" t="str">
        <f ca="1">IF(MONTH(A1754)&lt;&gt;MONTH(A1755),IF(OR(AND(E1754&lt;计算结果!B$18,E1754&gt;计算结果!B$19),E1754&lt;计算结果!B$20),"买","卖"),F1753)</f>
        <v>买</v>
      </c>
      <c r="G1754" s="4" t="str">
        <f t="shared" ca="1" si="81"/>
        <v/>
      </c>
      <c r="H1754" s="3">
        <f ca="1">IF(F1753="买",B1754/B1753-1,计算结果!B$21*(计算结果!B$22*(B1754/B1753-1)+(1-计算结果!B$22)*(K1754/K1753-1-IF(G1754=1,计算结果!B$16,0))))-IF(AND(计算结果!B$21=0,G1754=1),计算结果!B$16,0)</f>
        <v>6.9377274593442895E-3</v>
      </c>
      <c r="I1754" s="2">
        <f t="shared" ca="1" si="82"/>
        <v>16.932206043956828</v>
      </c>
      <c r="J1754" s="3">
        <f ca="1">1-I1754/MAX(I$2:I1754)</f>
        <v>1.6842977789555125E-2</v>
      </c>
      <c r="K1754" s="21">
        <v>168.61</v>
      </c>
      <c r="L1754" s="37">
        <v>13.4704</v>
      </c>
    </row>
    <row r="1755" spans="1:12" hidden="1" x14ac:dyDescent="0.15">
      <c r="A1755" s="1">
        <v>41725</v>
      </c>
      <c r="B1755" s="16">
        <v>14.489699999999999</v>
      </c>
      <c r="C1755" s="3">
        <f t="shared" si="83"/>
        <v>1.3337571870852827E-3</v>
      </c>
      <c r="D1755" s="3">
        <f>IFERROR(1-B1755/MAX(B$2:B1755),0)</f>
        <v>1.5531685045147903E-2</v>
      </c>
      <c r="E1755" s="3">
        <f ca="1">IFERROR(B1755/AVERAGE(OFFSET(B1755,0,0,-计算结果!B$17,1))-1,B1755/AVERAGE(OFFSET(B1755,0,0,-ROW(),1))-1)</f>
        <v>0.3807039078227028</v>
      </c>
      <c r="F1755" s="4" t="str">
        <f ca="1">IF(MONTH(A1755)&lt;&gt;MONTH(A1756),IF(OR(AND(E1755&lt;计算结果!B$18,E1755&gt;计算结果!B$19),E1755&lt;计算结果!B$20),"买","卖"),F1754)</f>
        <v>买</v>
      </c>
      <c r="G1755" s="4" t="str">
        <f t="shared" ca="1" si="81"/>
        <v/>
      </c>
      <c r="H1755" s="3">
        <f ca="1">IF(F1754="买",B1755/B1754-1,计算结果!B$21*(计算结果!B$22*(B1755/B1754-1)+(1-计算结果!B$22)*(K1755/K1754-1-IF(G1755=1,计算结果!B$16,0))))-IF(AND(计算结果!B$21=0,G1755=1),计算结果!B$16,0)</f>
        <v>1.3337571870852827E-3</v>
      </c>
      <c r="I1755" s="2">
        <f t="shared" ca="1" si="82"/>
        <v>16.954789495461164</v>
      </c>
      <c r="J1755" s="3">
        <f ca="1">1-I1755/MAX(I$2:I1755)</f>
        <v>1.5531685045148569E-2</v>
      </c>
      <c r="K1755" s="21">
        <v>168.63</v>
      </c>
      <c r="L1755" s="37">
        <v>13.489699999999999</v>
      </c>
    </row>
    <row r="1756" spans="1:12" hidden="1" x14ac:dyDescent="0.15">
      <c r="A1756" s="1">
        <v>41726</v>
      </c>
      <c r="B1756" s="16">
        <v>14.1084</v>
      </c>
      <c r="C1756" s="3">
        <f t="shared" si="83"/>
        <v>-2.6315244622041822E-2</v>
      </c>
      <c r="D1756" s="3">
        <f>IFERROR(1-B1756/MAX(B$2:B1756),0)</f>
        <v>4.1438209575834106E-2</v>
      </c>
      <c r="E1756" s="3">
        <f ca="1">IFERROR(B1756/AVERAGE(OFFSET(B1756,0,0,-计算结果!B$17,1))-1,B1756/AVERAGE(OFFSET(B1756,0,0,-ROW(),1))-1)</f>
        <v>0.34129537482131456</v>
      </c>
      <c r="F1756" s="4" t="str">
        <f ca="1">IF(MONTH(A1756)&lt;&gt;MONTH(A1757),IF(OR(AND(E1756&lt;计算结果!B$18,E1756&gt;计算结果!B$19),E1756&lt;计算结果!B$20),"买","卖"),F1755)</f>
        <v>买</v>
      </c>
      <c r="G1756" s="4" t="str">
        <f t="shared" ca="1" si="81"/>
        <v/>
      </c>
      <c r="H1756" s="3">
        <f ca="1">IF(F1755="买",B1756/B1755-1,计算结果!B$21*(计算结果!B$22*(B1756/B1755-1)+(1-计算结果!B$22)*(K1756/K1755-1-IF(G1756=1,计算结果!B$16,0))))-IF(AND(计算结果!B$21=0,G1756=1),计算结果!B$16,0)</f>
        <v>-2.6315244622041822E-2</v>
      </c>
      <c r="I1756" s="2">
        <f t="shared" ca="1" si="82"/>
        <v>16.508620062372877</v>
      </c>
      <c r="J1756" s="3">
        <f ca="1">1-I1756/MAX(I$2:I1756)</f>
        <v>4.1438209575834883E-2</v>
      </c>
      <c r="K1756" s="21">
        <v>168.66</v>
      </c>
      <c r="L1756" s="37">
        <v>13.1084</v>
      </c>
    </row>
    <row r="1757" spans="1:12" hidden="1" x14ac:dyDescent="0.15">
      <c r="A1757" s="1">
        <v>41729</v>
      </c>
      <c r="B1757" s="16">
        <v>13.841699999999999</v>
      </c>
      <c r="C1757" s="3">
        <f t="shared" si="83"/>
        <v>-1.8903631878880667E-2</v>
      </c>
      <c r="D1757" s="3">
        <f>IFERROR(1-B1757/MAX(B$2:B1757),0)</f>
        <v>5.9558508795173326E-2</v>
      </c>
      <c r="E1757" s="3">
        <f ca="1">IFERROR(B1757/AVERAGE(OFFSET(B1757,0,0,-计算结果!B$17,1))-1,B1757/AVERAGE(OFFSET(B1757,0,0,-ROW(),1))-1)</f>
        <v>0.3130969266807222</v>
      </c>
      <c r="F1757" s="4" t="str">
        <f ca="1">IF(MONTH(A1757)&lt;&gt;MONTH(A1758),IF(OR(AND(E1757&lt;计算结果!B$18,E1757&gt;计算结果!B$19),E1757&lt;计算结果!B$20),"买","卖"),F1756)</f>
        <v>买</v>
      </c>
      <c r="G1757" s="4" t="str">
        <f t="shared" ca="1" si="81"/>
        <v/>
      </c>
      <c r="H1757" s="3">
        <f ca="1">IF(F1756="买",B1757/B1756-1,计算结果!B$21*(计算结果!B$22*(B1757/B1756-1)+(1-计算结果!B$22)*(K1757/K1756-1-IF(G1757=1,计算结果!B$16,0))))-IF(AND(计算结果!B$21=0,G1757=1),计算结果!B$16,0)</f>
        <v>-1.8903631878880667E-2</v>
      </c>
      <c r="I1757" s="2">
        <f t="shared" ca="1" si="82"/>
        <v>16.196547185885475</v>
      </c>
      <c r="J1757" s="3">
        <f ca="1">1-I1757/MAX(I$2:I1757)</f>
        <v>5.9558508795174103E-2</v>
      </c>
      <c r="K1757" s="21">
        <v>168.78</v>
      </c>
      <c r="L1757" s="37">
        <v>12.841699999999999</v>
      </c>
    </row>
    <row r="1758" spans="1:12" hidden="1" x14ac:dyDescent="0.15">
      <c r="A1758" s="1">
        <v>41730</v>
      </c>
      <c r="B1758" s="16">
        <v>14.236499999999999</v>
      </c>
      <c r="C1758" s="3">
        <f t="shared" si="83"/>
        <v>2.8522508073430375E-2</v>
      </c>
      <c r="D1758" s="3">
        <f>IFERROR(1-B1758/MAX(B$2:B1758),0)</f>
        <v>3.2734758769694894E-2</v>
      </c>
      <c r="E1758" s="3">
        <f ca="1">IFERROR(B1758/AVERAGE(OFFSET(B1758,0,0,-计算结果!B$17,1))-1,B1758/AVERAGE(OFFSET(B1758,0,0,-ROW(),1))-1)</f>
        <v>0.3474705526790236</v>
      </c>
      <c r="F1758" s="4" t="str">
        <f ca="1">IF(MONTH(A1758)&lt;&gt;MONTH(A1759),IF(OR(AND(E1758&lt;计算结果!B$18,E1758&gt;计算结果!B$19),E1758&lt;计算结果!B$20),"买","卖"),F1757)</f>
        <v>买</v>
      </c>
      <c r="G1758" s="4" t="str">
        <f t="shared" ca="1" si="81"/>
        <v/>
      </c>
      <c r="H1758" s="3">
        <f ca="1">IF(F1757="买",B1758/B1757-1,计算结果!B$21*(计算结果!B$22*(B1758/B1757-1)+(1-计算结果!B$22)*(K1758/K1757-1-IF(G1758=1,计算结果!B$16,0))))-IF(AND(计算结果!B$21=0,G1758=1),计算结果!B$16,0)</f>
        <v>2.8522508073430375E-2</v>
      </c>
      <c r="I1758" s="2">
        <f t="shared" ca="1" si="82"/>
        <v>16.658513333756588</v>
      </c>
      <c r="J1758" s="3">
        <f ca="1">1-I1758/MAX(I$2:I1758)</f>
        <v>3.2734758769695671E-2</v>
      </c>
      <c r="K1758" s="21">
        <v>168.81</v>
      </c>
      <c r="L1758" s="37">
        <v>13.236499999999999</v>
      </c>
    </row>
    <row r="1759" spans="1:12" hidden="1" x14ac:dyDescent="0.15">
      <c r="A1759" s="1">
        <v>41731</v>
      </c>
      <c r="B1759" s="16">
        <v>14.3469</v>
      </c>
      <c r="C1759" s="3">
        <f t="shared" si="83"/>
        <v>7.7547149931513903E-3</v>
      </c>
      <c r="D1759" s="3">
        <f>IFERROR(1-B1759/MAX(B$2:B1759),0)</f>
        <v>2.5233892501172028E-2</v>
      </c>
      <c r="E1759" s="3">
        <f ca="1">IFERROR(B1759/AVERAGE(OFFSET(B1759,0,0,-计算结果!B$17,1))-1,B1759/AVERAGE(OFFSET(B1759,0,0,-ROW(),1))-1)</f>
        <v>0.35470419992389268</v>
      </c>
      <c r="F1759" s="4" t="str">
        <f ca="1">IF(MONTH(A1759)&lt;&gt;MONTH(A1760),IF(OR(AND(E1759&lt;计算结果!B$18,E1759&gt;计算结果!B$19),E1759&lt;计算结果!B$20),"买","卖"),F1758)</f>
        <v>买</v>
      </c>
      <c r="G1759" s="4" t="str">
        <f t="shared" ca="1" si="81"/>
        <v/>
      </c>
      <c r="H1759" s="3">
        <f ca="1">IF(F1758="买",B1759/B1758-1,计算结果!B$21*(计算结果!B$22*(B1759/B1758-1)+(1-计算结果!B$22)*(K1759/K1758-1-IF(G1759=1,计算结果!B$16,0))))-IF(AND(计算结果!B$21=0,G1759=1),计算结果!B$16,0)</f>
        <v>7.7547149931513903E-3</v>
      </c>
      <c r="I1759" s="2">
        <f t="shared" ca="1" si="82"/>
        <v>16.787695356869481</v>
      </c>
      <c r="J1759" s="3">
        <f ca="1">1-I1759/MAX(I$2:I1759)</f>
        <v>2.5233892501172916E-2</v>
      </c>
      <c r="K1759" s="21">
        <v>168.8</v>
      </c>
      <c r="L1759" s="37">
        <v>13.3469</v>
      </c>
    </row>
    <row r="1760" spans="1:12" hidden="1" x14ac:dyDescent="0.15">
      <c r="A1760" s="1">
        <v>41732</v>
      </c>
      <c r="B1760" s="16">
        <v>14.3813</v>
      </c>
      <c r="C1760" s="3">
        <f t="shared" si="83"/>
        <v>2.3977305201821064E-3</v>
      </c>
      <c r="D1760" s="3">
        <f>IFERROR(1-B1760/MAX(B$2:B1760),0)</f>
        <v>2.2896666055183035E-2</v>
      </c>
      <c r="E1760" s="3">
        <f ca="1">IFERROR(B1760/AVERAGE(OFFSET(B1760,0,0,-计算结果!B$17,1))-1,B1760/AVERAGE(OFFSET(B1760,0,0,-ROW(),1))-1)</f>
        <v>0.35479514562015968</v>
      </c>
      <c r="F1760" s="4" t="str">
        <f ca="1">IF(MONTH(A1760)&lt;&gt;MONTH(A1761),IF(OR(AND(E1760&lt;计算结果!B$18,E1760&gt;计算结果!B$19),E1760&lt;计算结果!B$20),"买","卖"),F1759)</f>
        <v>买</v>
      </c>
      <c r="G1760" s="4" t="str">
        <f t="shared" ref="G1760:G1823" ca="1" si="84">IF(F1759&lt;&gt;F1760,1,"")</f>
        <v/>
      </c>
      <c r="H1760" s="3">
        <f ca="1">IF(F1759="买",B1760/B1759-1,计算结果!B$21*(计算结果!B$22*(B1760/B1759-1)+(1-计算结果!B$22)*(K1760/K1759-1-IF(G1760=1,计算结果!B$16,0))))-IF(AND(计算结果!B$21=0,G1760=1),计算结果!B$16,0)</f>
        <v>2.3977305201821064E-3</v>
      </c>
      <c r="I1760" s="2">
        <f t="shared" ref="I1760:I1823" ca="1" si="85">IFERROR(I1759*(1+H1760),I1759)</f>
        <v>16.827947726390168</v>
      </c>
      <c r="J1760" s="3">
        <f ca="1">1-I1760/MAX(I$2:I1760)</f>
        <v>2.2896666055183812E-2</v>
      </c>
      <c r="K1760" s="21">
        <v>168.85</v>
      </c>
      <c r="L1760" s="37">
        <v>13.3813</v>
      </c>
    </row>
    <row r="1761" spans="1:12" hidden="1" x14ac:dyDescent="0.15">
      <c r="A1761" s="1">
        <v>41733</v>
      </c>
      <c r="B1761" s="16">
        <v>14.6676</v>
      </c>
      <c r="C1761" s="3">
        <f t="shared" si="83"/>
        <v>1.990779693073641E-2</v>
      </c>
      <c r="D1761" s="3">
        <f>IFERROR(1-B1761/MAX(B$2:B1761),0)</f>
        <v>3.4446913026640047E-3</v>
      </c>
      <c r="E1761" s="3">
        <f ca="1">IFERROR(B1761/AVERAGE(OFFSET(B1761,0,0,-计算结果!B$17,1))-1,B1761/AVERAGE(OFFSET(B1761,0,0,-ROW(),1))-1)</f>
        <v>0.37839895991797712</v>
      </c>
      <c r="F1761" s="4" t="str">
        <f ca="1">IF(MONTH(A1761)&lt;&gt;MONTH(A1762),IF(OR(AND(E1761&lt;计算结果!B$18,E1761&gt;计算结果!B$19),E1761&lt;计算结果!B$20),"买","卖"),F1760)</f>
        <v>买</v>
      </c>
      <c r="G1761" s="4" t="str">
        <f t="shared" ca="1" si="84"/>
        <v/>
      </c>
      <c r="H1761" s="3">
        <f ca="1">IF(F1760="买",B1761/B1760-1,计算结果!B$21*(计算结果!B$22*(B1761/B1760-1)+(1-计算结果!B$22)*(K1761/K1760-1-IF(G1761=1,计算结果!B$16,0))))-IF(AND(计算结果!B$21=0,G1761=1),计算结果!B$16,0)</f>
        <v>1.990779693073641E-2</v>
      </c>
      <c r="I1761" s="2">
        <f t="shared" ca="1" si="85"/>
        <v>17.16295509248819</v>
      </c>
      <c r="J1761" s="3">
        <f ca="1">1-I1761/MAX(I$2:I1761)</f>
        <v>3.4446913026648929E-3</v>
      </c>
      <c r="K1761" s="21">
        <v>168.9</v>
      </c>
      <c r="L1761" s="37">
        <v>13.6676</v>
      </c>
    </row>
    <row r="1762" spans="1:12" hidden="1" x14ac:dyDescent="0.15">
      <c r="A1762" s="1">
        <v>41737</v>
      </c>
      <c r="B1762" s="16">
        <v>14.785</v>
      </c>
      <c r="C1762" s="3">
        <f t="shared" si="83"/>
        <v>8.0040361067932331E-3</v>
      </c>
      <c r="D1762" s="3">
        <f>IFERROR(1-B1762/MAX(B$2:B1762),0)</f>
        <v>0</v>
      </c>
      <c r="E1762" s="3">
        <f ca="1">IFERROR(B1762/AVERAGE(OFFSET(B1762,0,0,-计算结果!B$17,1))-1,B1762/AVERAGE(OFFSET(B1762,0,0,-ROW(),1))-1)</f>
        <v>0.38603864533857868</v>
      </c>
      <c r="F1762" s="4" t="str">
        <f ca="1">IF(MONTH(A1762)&lt;&gt;MONTH(A1763),IF(OR(AND(E1762&lt;计算结果!B$18,E1762&gt;计算结果!B$19),E1762&lt;计算结果!B$20),"买","卖"),F1761)</f>
        <v>买</v>
      </c>
      <c r="G1762" s="4" t="str">
        <f t="shared" ca="1" si="84"/>
        <v/>
      </c>
      <c r="H1762" s="3">
        <f ca="1">IF(F1761="买",B1762/B1761-1,计算结果!B$21*(计算结果!B$22*(B1762/B1761-1)+(1-计算结果!B$22)*(K1762/K1761-1-IF(G1762=1,计算结果!B$16,0))))-IF(AND(计算结果!B$21=0,G1762=1),计算结果!B$16,0)</f>
        <v>8.0040361067932331E-3</v>
      </c>
      <c r="I1762" s="2">
        <f t="shared" ca="1" si="85"/>
        <v>17.300328004747737</v>
      </c>
      <c r="J1762" s="3">
        <f ca="1">1-I1762/MAX(I$2:I1762)</f>
        <v>0</v>
      </c>
      <c r="K1762" s="21">
        <v>169.07</v>
      </c>
      <c r="L1762" s="37">
        <v>13.785</v>
      </c>
    </row>
    <row r="1763" spans="1:12" hidden="1" x14ac:dyDescent="0.15">
      <c r="A1763" s="1">
        <v>41738</v>
      </c>
      <c r="B1763" s="16">
        <v>14.9634</v>
      </c>
      <c r="C1763" s="3">
        <f t="shared" si="83"/>
        <v>1.2066283395333111E-2</v>
      </c>
      <c r="D1763" s="3">
        <f>IFERROR(1-B1763/MAX(B$2:B1763),0)</f>
        <v>0</v>
      </c>
      <c r="E1763" s="3">
        <f ca="1">IFERROR(B1763/AVERAGE(OFFSET(B1763,0,0,-计算结果!B$17,1))-1,B1763/AVERAGE(OFFSET(B1763,0,0,-ROW(),1))-1)</f>
        <v>0.39933048148412498</v>
      </c>
      <c r="F1763" s="4" t="str">
        <f ca="1">IF(MONTH(A1763)&lt;&gt;MONTH(A1764),IF(OR(AND(E1763&lt;计算结果!B$18,E1763&gt;计算结果!B$19),E1763&lt;计算结果!B$20),"买","卖"),F1762)</f>
        <v>买</v>
      </c>
      <c r="G1763" s="4" t="str">
        <f t="shared" ca="1" si="84"/>
        <v/>
      </c>
      <c r="H1763" s="3">
        <f ca="1">IF(F1762="买",B1763/B1762-1,计算结果!B$21*(计算结果!B$22*(B1763/B1762-1)+(1-计算结果!B$22)*(K1763/K1762-1-IF(G1763=1,计算结果!B$16,0))))-IF(AND(计算结果!B$21=0,G1763=1),计算结果!B$16,0)</f>
        <v>1.2066283395333111E-2</v>
      </c>
      <c r="I1763" s="2">
        <f t="shared" ca="1" si="85"/>
        <v>17.509078665285241</v>
      </c>
      <c r="J1763" s="3">
        <f ca="1">1-I1763/MAX(I$2:I1763)</f>
        <v>0</v>
      </c>
      <c r="K1763" s="21">
        <v>169.03</v>
      </c>
      <c r="L1763" s="37">
        <v>13.9634</v>
      </c>
    </row>
    <row r="1764" spans="1:12" hidden="1" x14ac:dyDescent="0.15">
      <c r="A1764" s="1">
        <v>41739</v>
      </c>
      <c r="B1764" s="16">
        <v>14.9422</v>
      </c>
      <c r="C1764" s="3">
        <f t="shared" si="83"/>
        <v>-1.4167903016694128E-3</v>
      </c>
      <c r="D1764" s="3">
        <f>IFERROR(1-B1764/MAX(B$2:B1764),0)</f>
        <v>1.4167903016694128E-3</v>
      </c>
      <c r="E1764" s="3">
        <f ca="1">IFERROR(B1764/AVERAGE(OFFSET(B1764,0,0,-计算结果!B$17,1))-1,B1764/AVERAGE(OFFSET(B1764,0,0,-ROW(),1))-1)</f>
        <v>0.39397613036916423</v>
      </c>
      <c r="F1764" s="4" t="str">
        <f ca="1">IF(MONTH(A1764)&lt;&gt;MONTH(A1765),IF(OR(AND(E1764&lt;计算结果!B$18,E1764&gt;计算结果!B$19),E1764&lt;计算结果!B$20),"买","卖"),F1763)</f>
        <v>买</v>
      </c>
      <c r="G1764" s="4" t="str">
        <f t="shared" ca="1" si="84"/>
        <v/>
      </c>
      <c r="H1764" s="3">
        <f ca="1">IF(F1763="买",B1764/B1763-1,计算结果!B$21*(计算结果!B$22*(B1764/B1763-1)+(1-计算结果!B$22)*(K1764/K1763-1-IF(G1764=1,计算结果!B$16,0))))-IF(AND(计算结果!B$21=0,G1764=1),计算结果!B$16,0)</f>
        <v>-1.4167903016694128E-3</v>
      </c>
      <c r="I1764" s="2">
        <f t="shared" ca="1" si="85"/>
        <v>17.484271972441096</v>
      </c>
      <c r="J1764" s="3">
        <f ca="1">1-I1764/MAX(I$2:I1764)</f>
        <v>1.4167903016695238E-3</v>
      </c>
      <c r="K1764" s="21">
        <v>169.06</v>
      </c>
      <c r="L1764" s="37">
        <v>13.9422</v>
      </c>
    </row>
    <row r="1765" spans="1:12" hidden="1" x14ac:dyDescent="0.15">
      <c r="A1765" s="1">
        <v>41740</v>
      </c>
      <c r="B1765" s="16">
        <v>15.106</v>
      </c>
      <c r="C1765" s="3">
        <f t="shared" si="83"/>
        <v>1.0962241169305775E-2</v>
      </c>
      <c r="D1765" s="3">
        <f>IFERROR(1-B1765/MAX(B$2:B1765),0)</f>
        <v>0</v>
      </c>
      <c r="E1765" s="3">
        <f ca="1">IFERROR(B1765/AVERAGE(OFFSET(B1765,0,0,-计算结果!B$17,1))-1,B1765/AVERAGE(OFFSET(B1765,0,0,-ROW(),1))-1)</f>
        <v>0.40578915099795765</v>
      </c>
      <c r="F1765" s="4" t="str">
        <f ca="1">IF(MONTH(A1765)&lt;&gt;MONTH(A1766),IF(OR(AND(E1765&lt;计算结果!B$18,E1765&gt;计算结果!B$19),E1765&lt;计算结果!B$20),"买","卖"),F1764)</f>
        <v>买</v>
      </c>
      <c r="G1765" s="4" t="str">
        <f t="shared" ca="1" si="84"/>
        <v/>
      </c>
      <c r="H1765" s="3">
        <f ca="1">IF(F1764="买",B1765/B1764-1,计算结果!B$21*(计算结果!B$22*(B1765/B1764-1)+(1-计算结果!B$22)*(K1765/K1764-1-IF(G1765=1,计算结果!B$16,0))))-IF(AND(计算结果!B$21=0,G1765=1),计算结果!B$16,0)</f>
        <v>1.0962241169305775E-2</v>
      </c>
      <c r="I1765" s="2">
        <f t="shared" ca="1" si="85"/>
        <v>17.67593877847273</v>
      </c>
      <c r="J1765" s="3">
        <f ca="1">1-I1765/MAX(I$2:I1765)</f>
        <v>0</v>
      </c>
      <c r="K1765" s="21">
        <v>169.15</v>
      </c>
      <c r="L1765" s="37">
        <v>14.106</v>
      </c>
    </row>
    <row r="1766" spans="1:12" hidden="1" x14ac:dyDescent="0.15">
      <c r="A1766" s="1">
        <v>41743</v>
      </c>
      <c r="B1766" s="16">
        <v>15.4072</v>
      </c>
      <c r="C1766" s="3">
        <f t="shared" si="83"/>
        <v>1.9939097047530829E-2</v>
      </c>
      <c r="D1766" s="3">
        <f>IFERROR(1-B1766/MAX(B$2:B1766),0)</f>
        <v>0</v>
      </c>
      <c r="E1766" s="3">
        <f ca="1">IFERROR(B1766/AVERAGE(OFFSET(B1766,0,0,-计算结果!B$17,1))-1,B1766/AVERAGE(OFFSET(B1766,0,0,-ROW(),1))-1)</f>
        <v>0.43019353151200468</v>
      </c>
      <c r="F1766" s="4" t="str">
        <f ca="1">IF(MONTH(A1766)&lt;&gt;MONTH(A1767),IF(OR(AND(E1766&lt;计算结果!B$18,E1766&gt;计算结果!B$19),E1766&lt;计算结果!B$20),"买","卖"),F1765)</f>
        <v>买</v>
      </c>
      <c r="G1766" s="4" t="str">
        <f t="shared" ca="1" si="84"/>
        <v/>
      </c>
      <c r="H1766" s="3">
        <f ca="1">IF(F1765="买",B1766/B1765-1,计算结果!B$21*(计算结果!B$22*(B1766/B1765-1)+(1-计算结果!B$22)*(K1766/K1765-1-IF(G1766=1,计算结果!B$16,0))))-IF(AND(计算结果!B$21=0,G1766=1),计算结果!B$16,0)</f>
        <v>1.9939097047530829E-2</v>
      </c>
      <c r="I1766" s="2">
        <f t="shared" ca="1" si="85"/>
        <v>18.028381037182911</v>
      </c>
      <c r="J1766" s="3">
        <f ca="1">1-I1766/MAX(I$2:I1766)</f>
        <v>0</v>
      </c>
      <c r="K1766" s="21">
        <v>169.26</v>
      </c>
      <c r="L1766" s="37">
        <v>14.4072</v>
      </c>
    </row>
    <row r="1767" spans="1:12" hidden="1" x14ac:dyDescent="0.15">
      <c r="A1767" s="1">
        <v>41744</v>
      </c>
      <c r="B1767" s="16">
        <v>15.2607</v>
      </c>
      <c r="C1767" s="3">
        <f t="shared" si="83"/>
        <v>-9.5085414611350005E-3</v>
      </c>
      <c r="D1767" s="3">
        <f>IFERROR(1-B1767/MAX(B$2:B1767),0)</f>
        <v>9.5085414611350005E-3</v>
      </c>
      <c r="E1767" s="3">
        <f ca="1">IFERROR(B1767/AVERAGE(OFFSET(B1767,0,0,-计算结果!B$17,1))-1,B1767/AVERAGE(OFFSET(B1767,0,0,-ROW(),1))-1)</f>
        <v>0.41319783646118369</v>
      </c>
      <c r="F1767" s="4" t="str">
        <f ca="1">IF(MONTH(A1767)&lt;&gt;MONTH(A1768),IF(OR(AND(E1767&lt;计算结果!B$18,E1767&gt;计算结果!B$19),E1767&lt;计算结果!B$20),"买","卖"),F1766)</f>
        <v>买</v>
      </c>
      <c r="G1767" s="4" t="str">
        <f t="shared" ca="1" si="84"/>
        <v/>
      </c>
      <c r="H1767" s="3">
        <f ca="1">IF(F1766="买",B1767/B1766-1,计算结果!B$21*(计算结果!B$22*(B1767/B1766-1)+(1-计算结果!B$22)*(K1767/K1766-1-IF(G1767=1,计算结果!B$16,0))))-IF(AND(计算结果!B$21=0,G1767=1),计算结果!B$16,0)</f>
        <v>-9.5085414611350005E-3</v>
      </c>
      <c r="I1767" s="2">
        <f t="shared" ca="1" si="85"/>
        <v>17.856957428613718</v>
      </c>
      <c r="J1767" s="3">
        <f ca="1">1-I1767/MAX(I$2:I1767)</f>
        <v>9.5085414611348895E-3</v>
      </c>
      <c r="K1767" s="21">
        <v>169.33</v>
      </c>
      <c r="L1767" s="37">
        <v>14.2607</v>
      </c>
    </row>
    <row r="1768" spans="1:12" hidden="1" x14ac:dyDescent="0.15">
      <c r="A1768" s="1">
        <v>41745</v>
      </c>
      <c r="B1768" s="16">
        <v>15.203900000000001</v>
      </c>
      <c r="C1768" s="3">
        <f t="shared" si="83"/>
        <v>-3.7219786772558772E-3</v>
      </c>
      <c r="D1768" s="3">
        <f>IFERROR(1-B1768/MAX(B$2:B1768),0)</f>
        <v>1.3195129549820828E-2</v>
      </c>
      <c r="E1768" s="3">
        <f ca="1">IFERROR(B1768/AVERAGE(OFFSET(B1768,0,0,-计算结果!B$17,1))-1,B1768/AVERAGE(OFFSET(B1768,0,0,-ROW(),1))-1)</f>
        <v>0.40447580302475994</v>
      </c>
      <c r="F1768" s="4" t="str">
        <f ca="1">IF(MONTH(A1768)&lt;&gt;MONTH(A1769),IF(OR(AND(E1768&lt;计算结果!B$18,E1768&gt;计算结果!B$19),E1768&lt;计算结果!B$20),"买","卖"),F1767)</f>
        <v>买</v>
      </c>
      <c r="G1768" s="4" t="str">
        <f t="shared" ca="1" si="84"/>
        <v/>
      </c>
      <c r="H1768" s="3">
        <f ca="1">IF(F1767="买",B1768/B1767-1,计算结果!B$21*(计算结果!B$22*(B1768/B1767-1)+(1-计算结果!B$22)*(K1768/K1767-1-IF(G1768=1,计算结果!B$16,0))))-IF(AND(计算结果!B$21=0,G1768=1),计算结果!B$16,0)</f>
        <v>-3.7219786772558772E-3</v>
      </c>
      <c r="I1768" s="2">
        <f t="shared" ca="1" si="85"/>
        <v>17.790494213823752</v>
      </c>
      <c r="J1768" s="3">
        <f ca="1">1-I1768/MAX(I$2:I1768)</f>
        <v>1.3195129549820606E-2</v>
      </c>
      <c r="K1768" s="21">
        <v>169.38</v>
      </c>
      <c r="L1768" s="37">
        <v>14.203900000000001</v>
      </c>
    </row>
    <row r="1769" spans="1:12" hidden="1" x14ac:dyDescent="0.15">
      <c r="A1769" s="1">
        <v>41746</v>
      </c>
      <c r="B1769" s="16">
        <v>15.3119</v>
      </c>
      <c r="C1769" s="3">
        <f t="shared" si="83"/>
        <v>7.1034405645920007E-3</v>
      </c>
      <c r="D1769" s="3">
        <f>IFERROR(1-B1769/MAX(B$2:B1769),0)</f>
        <v>6.1854198037281094E-3</v>
      </c>
      <c r="E1769" s="3">
        <f ca="1">IFERROR(B1769/AVERAGE(OFFSET(B1769,0,0,-计算结果!B$17,1))-1,B1769/AVERAGE(OFFSET(B1769,0,0,-ROW(),1))-1)</f>
        <v>0.41103277260241766</v>
      </c>
      <c r="F1769" s="4" t="str">
        <f ca="1">IF(MONTH(A1769)&lt;&gt;MONTH(A1770),IF(OR(AND(E1769&lt;计算结果!B$18,E1769&gt;计算结果!B$19),E1769&lt;计算结果!B$20),"买","卖"),F1768)</f>
        <v>买</v>
      </c>
      <c r="G1769" s="4" t="str">
        <f t="shared" ca="1" si="84"/>
        <v/>
      </c>
      <c r="H1769" s="3">
        <f ca="1">IF(F1768="买",B1769/B1768-1,计算结果!B$21*(计算结果!B$22*(B1769/B1768-1)+(1-计算结果!B$22)*(K1769/K1768-1-IF(G1769=1,计算结果!B$16,0))))-IF(AND(计算结果!B$21=0,G1769=1),计算结果!B$16,0)</f>
        <v>7.1034405645920007E-3</v>
      </c>
      <c r="I1769" s="2">
        <f t="shared" ca="1" si="85"/>
        <v>17.916867932086369</v>
      </c>
      <c r="J1769" s="3">
        <f ca="1">1-I1769/MAX(I$2:I1769)</f>
        <v>6.1854198037277763E-3</v>
      </c>
      <c r="K1769" s="21">
        <v>169.43</v>
      </c>
      <c r="L1769" s="37">
        <v>14.3119</v>
      </c>
    </row>
    <row r="1770" spans="1:12" hidden="1" x14ac:dyDescent="0.15">
      <c r="A1770" s="1">
        <v>41747</v>
      </c>
      <c r="B1770" s="16">
        <v>15.240500000000001</v>
      </c>
      <c r="C1770" s="3">
        <f t="shared" si="83"/>
        <v>-4.6630398578881849E-3</v>
      </c>
      <c r="D1770" s="3">
        <f>IFERROR(1-B1770/MAX(B$2:B1770),0)</f>
        <v>1.0819616802533849E-2</v>
      </c>
      <c r="E1770" s="3">
        <f ca="1">IFERROR(B1770/AVERAGE(OFFSET(B1770,0,0,-计算结果!B$17,1))-1,B1770/AVERAGE(OFFSET(B1770,0,0,-ROW(),1))-1)</f>
        <v>0.40116158981880434</v>
      </c>
      <c r="F1770" s="4" t="str">
        <f ca="1">IF(MONTH(A1770)&lt;&gt;MONTH(A1771),IF(OR(AND(E1770&lt;计算结果!B$18,E1770&gt;计算结果!B$19),E1770&lt;计算结果!B$20),"买","卖"),F1769)</f>
        <v>买</v>
      </c>
      <c r="G1770" s="4" t="str">
        <f t="shared" ca="1" si="84"/>
        <v/>
      </c>
      <c r="H1770" s="3">
        <f ca="1">IF(F1769="买",B1770/B1769-1,计算结果!B$21*(计算结果!B$22*(B1770/B1769-1)+(1-计算结果!B$22)*(K1770/K1769-1-IF(G1770=1,计算结果!B$16,0))))-IF(AND(计算结果!B$21=0,G1770=1),计算结果!B$16,0)</f>
        <v>-4.6630398578881849E-3</v>
      </c>
      <c r="I1770" s="2">
        <f t="shared" ca="1" si="85"/>
        <v>17.833320862790533</v>
      </c>
      <c r="J1770" s="3">
        <f ca="1">1-I1770/MAX(I$2:I1770)</f>
        <v>1.0819616802533294E-2</v>
      </c>
      <c r="K1770" s="21">
        <v>169.5</v>
      </c>
      <c r="L1770" s="37">
        <v>14.240500000000001</v>
      </c>
    </row>
    <row r="1771" spans="1:12" hidden="1" x14ac:dyDescent="0.15">
      <c r="A1771" s="1">
        <v>41750</v>
      </c>
      <c r="B1771" s="16">
        <v>14.944900000000001</v>
      </c>
      <c r="C1771" s="3">
        <f t="shared" si="83"/>
        <v>-1.9395689117811088E-2</v>
      </c>
      <c r="D1771" s="3">
        <f>IFERROR(1-B1771/MAX(B$2:B1771),0)</f>
        <v>3.000545199646909E-2</v>
      </c>
      <c r="E1771" s="3">
        <f ca="1">IFERROR(B1771/AVERAGE(OFFSET(B1771,0,0,-计算结果!B$17,1))-1,B1771/AVERAGE(OFFSET(B1771,0,0,-ROW(),1))-1)</f>
        <v>0.37090960732026357</v>
      </c>
      <c r="F1771" s="4" t="str">
        <f ca="1">IF(MONTH(A1771)&lt;&gt;MONTH(A1772),IF(OR(AND(E1771&lt;计算结果!B$18,E1771&gt;计算结果!B$19),E1771&lt;计算结果!B$20),"买","卖"),F1770)</f>
        <v>买</v>
      </c>
      <c r="G1771" s="4" t="str">
        <f t="shared" ca="1" si="84"/>
        <v/>
      </c>
      <c r="H1771" s="3">
        <f ca="1">IF(F1770="买",B1771/B1770-1,计算结果!B$21*(计算结果!B$22*(B1771/B1770-1)+(1-计算结果!B$22)*(K1771/K1770-1-IF(G1771=1,计算结果!B$16,0))))-IF(AND(计算结果!B$21=0,G1771=1),计算结果!B$16,0)</f>
        <v>-1.9395689117811088E-2</v>
      </c>
      <c r="I1771" s="2">
        <f t="shared" ca="1" si="85"/>
        <v>17.487431315397671</v>
      </c>
      <c r="J1771" s="3">
        <f ca="1">1-I1771/MAX(I$2:I1771)</f>
        <v>3.0005451996468757E-2</v>
      </c>
      <c r="K1771" s="21">
        <v>169.6</v>
      </c>
      <c r="L1771" s="37">
        <v>13.944900000000001</v>
      </c>
    </row>
    <row r="1772" spans="1:12" hidden="1" x14ac:dyDescent="0.15">
      <c r="A1772" s="1">
        <v>41751</v>
      </c>
      <c r="B1772" s="16">
        <v>14.912599999999999</v>
      </c>
      <c r="C1772" s="3">
        <f t="shared" si="83"/>
        <v>-2.1612724073095668E-3</v>
      </c>
      <c r="D1772" s="3">
        <f>IFERROR(1-B1772/MAX(B$2:B1772),0)</f>
        <v>3.2101874448309919E-2</v>
      </c>
      <c r="E1772" s="3">
        <f ca="1">IFERROR(B1772/AVERAGE(OFFSET(B1772,0,0,-计算结果!B$17,1))-1,B1772/AVERAGE(OFFSET(B1772,0,0,-ROW(),1))-1)</f>
        <v>0.36484293924462086</v>
      </c>
      <c r="F1772" s="4" t="str">
        <f ca="1">IF(MONTH(A1772)&lt;&gt;MONTH(A1773),IF(OR(AND(E1772&lt;计算结果!B$18,E1772&gt;计算结果!B$19),E1772&lt;计算结果!B$20),"买","卖"),F1771)</f>
        <v>买</v>
      </c>
      <c r="G1772" s="4" t="str">
        <f t="shared" ca="1" si="84"/>
        <v/>
      </c>
      <c r="H1772" s="3">
        <f ca="1">IF(F1771="买",B1772/B1771-1,计算结果!B$21*(计算结果!B$22*(B1772/B1771-1)+(1-计算结果!B$22)*(K1772/K1771-1-IF(G1772=1,计算结果!B$16,0))))-IF(AND(计算结果!B$21=0,G1772=1),计算结果!B$16,0)</f>
        <v>-2.1612724073095668E-3</v>
      </c>
      <c r="I1772" s="2">
        <f t="shared" ca="1" si="85"/>
        <v>17.44963621262098</v>
      </c>
      <c r="J1772" s="3">
        <f ca="1">1-I1772/MAX(I$2:I1772)</f>
        <v>3.2101874448309586E-2</v>
      </c>
      <c r="K1772" s="21">
        <v>169.63</v>
      </c>
      <c r="L1772" s="37">
        <v>13.912599999999999</v>
      </c>
    </row>
    <row r="1773" spans="1:12" hidden="1" x14ac:dyDescent="0.15">
      <c r="A1773" s="1">
        <v>41752</v>
      </c>
      <c r="B1773" s="16">
        <v>14.878299999999999</v>
      </c>
      <c r="C1773" s="3">
        <f t="shared" si="83"/>
        <v>-2.3000683985354708E-3</v>
      </c>
      <c r="D1773" s="3">
        <f>IFERROR(1-B1773/MAX(B$2:B1773),0)</f>
        <v>3.4328106339893028E-2</v>
      </c>
      <c r="E1773" s="3">
        <f ca="1">IFERROR(B1773/AVERAGE(OFFSET(B1773,0,0,-计算结果!B$17,1))-1,B1773/AVERAGE(OFFSET(B1773,0,0,-ROW(),1))-1)</f>
        <v>0.35871131178279225</v>
      </c>
      <c r="F1773" s="4" t="str">
        <f ca="1">IF(MONTH(A1773)&lt;&gt;MONTH(A1774),IF(OR(AND(E1773&lt;计算结果!B$18,E1773&gt;计算结果!B$19),E1773&lt;计算结果!B$20),"买","卖"),F1772)</f>
        <v>买</v>
      </c>
      <c r="G1773" s="4" t="str">
        <f t="shared" ca="1" si="84"/>
        <v/>
      </c>
      <c r="H1773" s="3">
        <f ca="1">IF(F1772="买",B1773/B1772-1,计算结果!B$21*(计算结果!B$22*(B1773/B1772-1)+(1-计算结果!B$22)*(K1773/K1772-1-IF(G1773=1,计算结果!B$16,0))))-IF(AND(计算结果!B$21=0,G1773=1),计算结果!B$16,0)</f>
        <v>-2.3000683985354708E-3</v>
      </c>
      <c r="I1773" s="2">
        <f t="shared" ca="1" si="85"/>
        <v>17.409500855802392</v>
      </c>
      <c r="J1773" s="3">
        <f ca="1">1-I1773/MAX(I$2:I1773)</f>
        <v>3.4328106339892583E-2</v>
      </c>
      <c r="K1773" s="21">
        <v>169.67</v>
      </c>
      <c r="L1773" s="37">
        <v>13.878299999999999</v>
      </c>
    </row>
    <row r="1774" spans="1:12" hidden="1" x14ac:dyDescent="0.15">
      <c r="A1774" s="1">
        <v>41753</v>
      </c>
      <c r="B1774" s="16">
        <v>14.8117</v>
      </c>
      <c r="C1774" s="3">
        <f t="shared" si="83"/>
        <v>-4.4763178588951291E-3</v>
      </c>
      <c r="D1774" s="3">
        <f>IFERROR(1-B1774/MAX(B$2:B1774),0)</f>
        <v>3.8650760683316854E-2</v>
      </c>
      <c r="E1774" s="3">
        <f ca="1">IFERROR(B1774/AVERAGE(OFFSET(B1774,0,0,-计算结果!B$17,1))-1,B1774/AVERAGE(OFFSET(B1774,0,0,-ROW(),1))-1)</f>
        <v>0.34957417211438324</v>
      </c>
      <c r="F1774" s="4" t="str">
        <f ca="1">IF(MONTH(A1774)&lt;&gt;MONTH(A1775),IF(OR(AND(E1774&lt;计算结果!B$18,E1774&gt;计算结果!B$19),E1774&lt;计算结果!B$20),"买","卖"),F1773)</f>
        <v>买</v>
      </c>
      <c r="G1774" s="4" t="str">
        <f t="shared" ca="1" si="84"/>
        <v/>
      </c>
      <c r="H1774" s="3">
        <f ca="1">IF(F1773="买",B1774/B1773-1,计算结果!B$21*(计算结果!B$22*(B1774/B1773-1)+(1-计算结果!B$22)*(K1774/K1773-1-IF(G1774=1,计算结果!B$16,0))))-IF(AND(计算结果!B$21=0,G1774=1),计算结果!B$16,0)</f>
        <v>-4.4763178588951291E-3</v>
      </c>
      <c r="I1774" s="2">
        <f t="shared" ca="1" si="85"/>
        <v>17.331570396207113</v>
      </c>
      <c r="J1774" s="3">
        <f ca="1">1-I1774/MAX(I$2:I1774)</f>
        <v>3.8650760683316521E-2</v>
      </c>
      <c r="K1774" s="21">
        <v>169.71</v>
      </c>
      <c r="L1774" s="37">
        <v>13.8117</v>
      </c>
    </row>
    <row r="1775" spans="1:12" hidden="1" x14ac:dyDescent="0.15">
      <c r="A1775" s="1">
        <v>41754</v>
      </c>
      <c r="B1775" s="16">
        <v>14.7242</v>
      </c>
      <c r="C1775" s="3">
        <f t="shared" si="83"/>
        <v>-5.9074920502035777E-3</v>
      </c>
      <c r="D1775" s="3">
        <f>IFERROR(1-B1775/MAX(B$2:B1775),0)</f>
        <v>4.4329923672049465E-2</v>
      </c>
      <c r="E1775" s="3">
        <f ca="1">IFERROR(B1775/AVERAGE(OFFSET(B1775,0,0,-计算结果!B$17,1))-1,B1775/AVERAGE(OFFSET(B1775,0,0,-ROW(),1))-1)</f>
        <v>0.3385304209791149</v>
      </c>
      <c r="F1775" s="4" t="str">
        <f ca="1">IF(MONTH(A1775)&lt;&gt;MONTH(A1776),IF(OR(AND(E1775&lt;计算结果!B$18,E1775&gt;计算结果!B$19),E1775&lt;计算结果!B$20),"买","卖"),F1774)</f>
        <v>买</v>
      </c>
      <c r="G1775" s="4" t="str">
        <f t="shared" ca="1" si="84"/>
        <v/>
      </c>
      <c r="H1775" s="3">
        <f ca="1">IF(F1774="买",B1775/B1774-1,计算结果!B$21*(计算结果!B$22*(B1775/B1774-1)+(1-计算结果!B$22)*(K1775/K1774-1-IF(G1775=1,计算结果!B$16,0))))-IF(AND(计算结果!B$21=0,G1775=1),计算结果!B$16,0)</f>
        <v>-5.9074920502035777E-3</v>
      </c>
      <c r="I1775" s="2">
        <f t="shared" ca="1" si="85"/>
        <v>17.229184281873977</v>
      </c>
      <c r="J1775" s="3">
        <f ca="1">1-I1775/MAX(I$2:I1775)</f>
        <v>4.4329923672049021E-2</v>
      </c>
      <c r="K1775" s="21">
        <v>169.76</v>
      </c>
      <c r="L1775" s="37">
        <v>13.7242</v>
      </c>
    </row>
    <row r="1776" spans="1:12" hidden="1" x14ac:dyDescent="0.15">
      <c r="A1776" s="1">
        <v>41757</v>
      </c>
      <c r="B1776" s="16">
        <v>14.468</v>
      </c>
      <c r="C1776" s="3">
        <f t="shared" si="83"/>
        <v>-1.7399926651363029E-2</v>
      </c>
      <c r="D1776" s="3">
        <f>IFERROR(1-B1776/MAX(B$2:B1776),0)</f>
        <v>6.0958512903058315E-2</v>
      </c>
      <c r="E1776" s="3">
        <f ca="1">IFERROR(B1776/AVERAGE(OFFSET(B1776,0,0,-计算结果!B$17,1))-1,B1776/AVERAGE(OFFSET(B1776,0,0,-ROW(),1))-1)</f>
        <v>0.31233424740333859</v>
      </c>
      <c r="F1776" s="4" t="str">
        <f ca="1">IF(MONTH(A1776)&lt;&gt;MONTH(A1777),IF(OR(AND(E1776&lt;计算结果!B$18,E1776&gt;计算结果!B$19),E1776&lt;计算结果!B$20),"买","卖"),F1775)</f>
        <v>买</v>
      </c>
      <c r="G1776" s="4" t="str">
        <f t="shared" ca="1" si="84"/>
        <v/>
      </c>
      <c r="H1776" s="3">
        <f ca="1">IF(F1775="买",B1776/B1775-1,计算结果!B$21*(计算结果!B$22*(B1776/B1775-1)+(1-计算结果!B$22)*(K1776/K1775-1-IF(G1776=1,计算结果!B$16,0))))-IF(AND(计算结果!B$21=0,G1776=1),计算结果!B$16,0)</f>
        <v>-1.7399926651363029E-2</v>
      </c>
      <c r="I1776" s="2">
        <f t="shared" ca="1" si="85"/>
        <v>16.929397739106552</v>
      </c>
      <c r="J1776" s="3">
        <f ca="1">1-I1776/MAX(I$2:I1776)</f>
        <v>6.0958512903057871E-2</v>
      </c>
      <c r="K1776" s="21">
        <v>169.83</v>
      </c>
      <c r="L1776" s="37">
        <v>13.468</v>
      </c>
    </row>
    <row r="1777" spans="1:12" hidden="1" x14ac:dyDescent="0.15">
      <c r="A1777" s="1">
        <v>41758</v>
      </c>
      <c r="B1777" s="16">
        <v>14.877599999999999</v>
      </c>
      <c r="C1777" s="3">
        <f t="shared" si="83"/>
        <v>2.8310754769145685E-2</v>
      </c>
      <c r="D1777" s="3">
        <f>IFERROR(1-B1777/MAX(B$2:B1777),0)</f>
        <v>3.4373539643802964E-2</v>
      </c>
      <c r="E1777" s="3">
        <f ca="1">IFERROR(B1777/AVERAGE(OFFSET(B1777,0,0,-计算结果!B$17,1))-1,B1777/AVERAGE(OFFSET(B1777,0,0,-ROW(),1))-1)</f>
        <v>0.34631558590899747</v>
      </c>
      <c r="F1777" s="4" t="str">
        <f ca="1">IF(MONTH(A1777)&lt;&gt;MONTH(A1778),IF(OR(AND(E1777&lt;计算结果!B$18,E1777&gt;计算结果!B$19),E1777&lt;计算结果!B$20),"买","卖"),F1776)</f>
        <v>买</v>
      </c>
      <c r="G1777" s="4" t="str">
        <f t="shared" ca="1" si="84"/>
        <v/>
      </c>
      <c r="H1777" s="3">
        <f ca="1">IF(F1776="买",B1777/B1776-1,计算结果!B$21*(计算结果!B$22*(B1777/B1776-1)+(1-计算结果!B$22)*(K1777/K1776-1-IF(G1777=1,计算结果!B$16,0))))-IF(AND(计算结果!B$21=0,G1777=1),计算结果!B$16,0)</f>
        <v>2.8310754769145685E-2</v>
      </c>
      <c r="I1777" s="2">
        <f t="shared" ca="1" si="85"/>
        <v>17.408681766887728</v>
      </c>
      <c r="J1777" s="3">
        <f ca="1">1-I1777/MAX(I$2:I1777)</f>
        <v>3.4373539643802409E-2</v>
      </c>
      <c r="K1777" s="21">
        <v>169.83</v>
      </c>
      <c r="L1777" s="37">
        <v>13.877599999999999</v>
      </c>
    </row>
    <row r="1778" spans="1:12" hidden="1" x14ac:dyDescent="0.15">
      <c r="A1778" s="1">
        <v>41759</v>
      </c>
      <c r="B1778" s="16">
        <v>14.9985</v>
      </c>
      <c r="C1778" s="3">
        <f t="shared" si="83"/>
        <v>8.1263106952735864E-3</v>
      </c>
      <c r="D1778" s="3">
        <f>IFERROR(1-B1778/MAX(B$2:B1778),0)</f>
        <v>2.6526559011371242E-2</v>
      </c>
      <c r="E1778" s="3">
        <f ca="1">IFERROR(B1778/AVERAGE(OFFSET(B1778,0,0,-计算结果!B$17,1))-1,B1778/AVERAGE(OFFSET(B1778,0,0,-ROW(),1))-1)</f>
        <v>0.35393854978344752</v>
      </c>
      <c r="F1778" s="4" t="str">
        <f ca="1">IF(MONTH(A1778)&lt;&gt;MONTH(A1779),IF(OR(AND(E1778&lt;计算结果!B$18,E1778&gt;计算结果!B$19),E1778&lt;计算结果!B$20),"买","卖"),F1777)</f>
        <v>买</v>
      </c>
      <c r="G1778" s="4" t="str">
        <f t="shared" ca="1" si="84"/>
        <v/>
      </c>
      <c r="H1778" s="3">
        <f ca="1">IF(F1777="买",B1778/B1777-1,计算结果!B$21*(计算结果!B$22*(B1778/B1777-1)+(1-计算结果!B$22)*(K1778/K1777-1-IF(G1778=1,计算结果!B$16,0))))-IF(AND(计算结果!B$21=0,G1778=1),计算结果!B$16,0)</f>
        <v>8.1263106952735864E-3</v>
      </c>
      <c r="I1778" s="2">
        <f t="shared" ca="1" si="85"/>
        <v>17.550150123720602</v>
      </c>
      <c r="J1778" s="3">
        <f ca="1">1-I1778/MAX(I$2:I1778)</f>
        <v>2.6526559011370687E-2</v>
      </c>
      <c r="K1778" s="21">
        <v>169.92</v>
      </c>
      <c r="L1778" s="37">
        <v>13.9985</v>
      </c>
    </row>
    <row r="1779" spans="1:12" hidden="1" x14ac:dyDescent="0.15">
      <c r="A1779" s="1">
        <v>41764</v>
      </c>
      <c r="B1779" s="16">
        <v>15.2011</v>
      </c>
      <c r="C1779" s="3">
        <f t="shared" si="83"/>
        <v>1.3508017468413458E-2</v>
      </c>
      <c r="D1779" s="3">
        <f>IFERROR(1-B1779/MAX(B$2:B1779),0)</f>
        <v>1.337686276546024E-2</v>
      </c>
      <c r="E1779" s="3">
        <f ca="1">IFERROR(B1779/AVERAGE(OFFSET(B1779,0,0,-计算结果!B$17,1))-1,B1779/AVERAGE(OFFSET(B1779,0,0,-ROW(),1))-1)</f>
        <v>0.36881137506662953</v>
      </c>
      <c r="F1779" s="4" t="str">
        <f ca="1">IF(MONTH(A1779)&lt;&gt;MONTH(A1780),IF(OR(AND(E1779&lt;计算结果!B$18,E1779&gt;计算结果!B$19),E1779&lt;计算结果!B$20),"买","卖"),F1778)</f>
        <v>买</v>
      </c>
      <c r="G1779" s="4" t="str">
        <f t="shared" ca="1" si="84"/>
        <v/>
      </c>
      <c r="H1779" s="3">
        <f ca="1">IF(F1778="买",B1779/B1778-1,计算结果!B$21*(计算结果!B$22*(B1779/B1778-1)+(1-计算结果!B$22)*(K1779/K1778-1-IF(G1779=1,计算结果!B$16,0))))-IF(AND(计算结果!B$21=0,G1779=1),计算结果!B$16,0)</f>
        <v>1.3508017468413458E-2</v>
      </c>
      <c r="I1779" s="2">
        <f t="shared" ca="1" si="85"/>
        <v>17.7872178581651</v>
      </c>
      <c r="J1779" s="3">
        <f ca="1">1-I1779/MAX(I$2:I1779)</f>
        <v>1.3376862765459685E-2</v>
      </c>
      <c r="K1779" s="21">
        <v>170.07</v>
      </c>
      <c r="L1779" s="37">
        <v>14.2011</v>
      </c>
    </row>
    <row r="1780" spans="1:12" hidden="1" x14ac:dyDescent="0.15">
      <c r="A1780" s="1">
        <v>41765</v>
      </c>
      <c r="B1780" s="16">
        <v>15.1715</v>
      </c>
      <c r="C1780" s="3">
        <f t="shared" si="83"/>
        <v>-1.9472275032728081E-3</v>
      </c>
      <c r="D1780" s="3">
        <f>IFERROR(1-B1780/MAX(B$2:B1780),0)</f>
        <v>1.5298042473648632E-2</v>
      </c>
      <c r="E1780" s="3">
        <f ca="1">IFERROR(B1780/AVERAGE(OFFSET(B1780,0,0,-计算结果!B$17,1))-1,B1780/AVERAGE(OFFSET(B1780,0,0,-ROW(),1))-1)</f>
        <v>0.36285779048959022</v>
      </c>
      <c r="F1780" s="4" t="str">
        <f ca="1">IF(MONTH(A1780)&lt;&gt;MONTH(A1781),IF(OR(AND(E1780&lt;计算结果!B$18,E1780&gt;计算结果!B$19),E1780&lt;计算结果!B$20),"买","卖"),F1779)</f>
        <v>买</v>
      </c>
      <c r="G1780" s="4" t="str">
        <f t="shared" ca="1" si="84"/>
        <v/>
      </c>
      <c r="H1780" s="3">
        <f ca="1">IF(F1779="买",B1780/B1779-1,计算结果!B$21*(计算结果!B$22*(B1780/B1779-1)+(1-计算结果!B$22)*(K1780/K1779-1-IF(G1780=1,计算结果!B$16,0))))-IF(AND(计算结果!B$21=0,G1780=1),计算结果!B$16,0)</f>
        <v>-1.9472275032728081E-3</v>
      </c>
      <c r="I1780" s="2">
        <f t="shared" ca="1" si="85"/>
        <v>17.752582098344977</v>
      </c>
      <c r="J1780" s="3">
        <f ca="1">1-I1780/MAX(I$2:I1780)</f>
        <v>1.5298042473647966E-2</v>
      </c>
      <c r="K1780" s="21">
        <v>170.15</v>
      </c>
      <c r="L1780" s="37">
        <v>14.1715</v>
      </c>
    </row>
    <row r="1781" spans="1:12" hidden="1" x14ac:dyDescent="0.15">
      <c r="A1781" s="1">
        <v>41766</v>
      </c>
      <c r="B1781" s="16">
        <v>15.0482</v>
      </c>
      <c r="C1781" s="3">
        <f t="shared" si="83"/>
        <v>-8.127080380977536E-3</v>
      </c>
      <c r="D1781" s="3">
        <f>IFERROR(1-B1781/MAX(B$2:B1781),0)</f>
        <v>2.3300794433771199E-2</v>
      </c>
      <c r="E1781" s="3">
        <f ca="1">IFERROR(B1781/AVERAGE(OFFSET(B1781,0,0,-计算结果!B$17,1))-1,B1781/AVERAGE(OFFSET(B1781,0,0,-ROW(),1))-1)</f>
        <v>0.3486349822958652</v>
      </c>
      <c r="F1781" s="4" t="str">
        <f ca="1">IF(MONTH(A1781)&lt;&gt;MONTH(A1782),IF(OR(AND(E1781&lt;计算结果!B$18,E1781&gt;计算结果!B$19),E1781&lt;计算结果!B$20),"买","卖"),F1780)</f>
        <v>买</v>
      </c>
      <c r="G1781" s="4" t="str">
        <f t="shared" ca="1" si="84"/>
        <v/>
      </c>
      <c r="H1781" s="3">
        <f ca="1">IF(F1780="买",B1781/B1780-1,计算结果!B$21*(计算结果!B$22*(B1781/B1780-1)+(1-计算结果!B$22)*(K1781/K1780-1-IF(G1781=1,计算结果!B$16,0))))-IF(AND(计算结果!B$21=0,G1781=1),计算结果!B$16,0)</f>
        <v>-8.127080380977536E-3</v>
      </c>
      <c r="I1781" s="2">
        <f t="shared" ca="1" si="85"/>
        <v>17.608305436661823</v>
      </c>
      <c r="J1781" s="3">
        <f ca="1">1-I1781/MAX(I$2:I1781)</f>
        <v>2.3300794433770644E-2</v>
      </c>
      <c r="K1781" s="21">
        <v>170.18</v>
      </c>
      <c r="L1781" s="37">
        <v>14.0482</v>
      </c>
    </row>
    <row r="1782" spans="1:12" hidden="1" x14ac:dyDescent="0.15">
      <c r="A1782" s="1">
        <v>41767</v>
      </c>
      <c r="B1782" s="16">
        <v>15.007400000000001</v>
      </c>
      <c r="C1782" s="3">
        <f t="shared" si="83"/>
        <v>-2.7112877287648329E-3</v>
      </c>
      <c r="D1782" s="3">
        <f>IFERROR(1-B1782/MAX(B$2:B1782),0)</f>
        <v>2.5948907004517352E-2</v>
      </c>
      <c r="E1782" s="3">
        <f ca="1">IFERROR(B1782/AVERAGE(OFFSET(B1782,0,0,-计算结果!B$17,1))-1,B1782/AVERAGE(OFFSET(B1782,0,0,-ROW(),1))-1)</f>
        <v>0.34189190558613358</v>
      </c>
      <c r="F1782" s="4" t="str">
        <f ca="1">IF(MONTH(A1782)&lt;&gt;MONTH(A1783),IF(OR(AND(E1782&lt;计算结果!B$18,E1782&gt;计算结果!B$19),E1782&lt;计算结果!B$20),"买","卖"),F1781)</f>
        <v>买</v>
      </c>
      <c r="G1782" s="4" t="str">
        <f t="shared" ca="1" si="84"/>
        <v/>
      </c>
      <c r="H1782" s="3">
        <f ca="1">IF(F1781="买",B1782/B1781-1,计算结果!B$21*(计算结果!B$22*(B1782/B1781-1)+(1-计算结果!B$22)*(K1782/K1781-1-IF(G1782=1,计算结果!B$16,0))))-IF(AND(计算结果!B$21=0,G1782=1),计算结果!B$16,0)</f>
        <v>-2.7112877287648329E-3</v>
      </c>
      <c r="I1782" s="2">
        <f t="shared" ca="1" si="85"/>
        <v>17.560564254207058</v>
      </c>
      <c r="J1782" s="3">
        <f ca="1">1-I1782/MAX(I$2:I1782)</f>
        <v>2.5948907004516686E-2</v>
      </c>
      <c r="K1782" s="21">
        <v>170.27</v>
      </c>
      <c r="L1782" s="37">
        <v>14.007400000000001</v>
      </c>
    </row>
    <row r="1783" spans="1:12" hidden="1" x14ac:dyDescent="0.15">
      <c r="A1783" s="1">
        <v>41768</v>
      </c>
      <c r="B1783" s="16">
        <v>14.9969</v>
      </c>
      <c r="C1783" s="3">
        <f t="shared" si="83"/>
        <v>-6.9965483694711672E-4</v>
      </c>
      <c r="D1783" s="3">
        <f>IFERROR(1-B1783/MAX(B$2:B1783),0)</f>
        <v>2.6630406563165288E-2</v>
      </c>
      <c r="E1783" s="3">
        <f ca="1">IFERROR(B1783/AVERAGE(OFFSET(B1783,0,0,-计算结果!B$17,1))-1,B1783/AVERAGE(OFFSET(B1783,0,0,-ROW(),1))-1)</f>
        <v>0.33789388427363187</v>
      </c>
      <c r="F1783" s="4" t="str">
        <f ca="1">IF(MONTH(A1783)&lt;&gt;MONTH(A1784),IF(OR(AND(E1783&lt;计算结果!B$18,E1783&gt;计算结果!B$19),E1783&lt;计算结果!B$20),"买","卖"),F1782)</f>
        <v>买</v>
      </c>
      <c r="G1783" s="4" t="str">
        <f t="shared" ca="1" si="84"/>
        <v/>
      </c>
      <c r="H1783" s="3">
        <f ca="1">IF(F1782="买",B1783/B1782-1,计算结果!B$21*(计算结果!B$22*(B1783/B1782-1)+(1-计算结果!B$22)*(K1783/K1782-1-IF(G1783=1,计算结果!B$16,0))))-IF(AND(计算结果!B$21=0,G1783=1),计算结果!B$16,0)</f>
        <v>-6.9965483694711672E-4</v>
      </c>
      <c r="I1783" s="2">
        <f t="shared" ca="1" si="85"/>
        <v>17.548277920487081</v>
      </c>
      <c r="J1783" s="3">
        <f ca="1">1-I1783/MAX(I$2:I1783)</f>
        <v>2.6630406563164732E-2</v>
      </c>
      <c r="K1783" s="21">
        <v>170.44</v>
      </c>
      <c r="L1783" s="37">
        <v>13.9969</v>
      </c>
    </row>
    <row r="1784" spans="1:12" hidden="1" x14ac:dyDescent="0.15">
      <c r="A1784" s="1">
        <v>41771</v>
      </c>
      <c r="B1784" s="16">
        <v>15.167400000000001</v>
      </c>
      <c r="C1784" s="3">
        <f t="shared" si="83"/>
        <v>1.1369016263361065E-2</v>
      </c>
      <c r="D1784" s="3">
        <f>IFERROR(1-B1784/MAX(B$2:B1784),0)</f>
        <v>1.5564151825120609E-2</v>
      </c>
      <c r="E1784" s="3">
        <f ca="1">IFERROR(B1784/AVERAGE(OFFSET(B1784,0,0,-计算结果!B$17,1))-1,B1784/AVERAGE(OFFSET(B1784,0,0,-ROW(),1))-1)</f>
        <v>0.34987442324912532</v>
      </c>
      <c r="F1784" s="4" t="str">
        <f ca="1">IF(MONTH(A1784)&lt;&gt;MONTH(A1785),IF(OR(AND(E1784&lt;计算结果!B$18,E1784&gt;计算结果!B$19),E1784&lt;计算结果!B$20),"买","卖"),F1783)</f>
        <v>买</v>
      </c>
      <c r="G1784" s="4" t="str">
        <f t="shared" ca="1" si="84"/>
        <v/>
      </c>
      <c r="H1784" s="3">
        <f ca="1">IF(F1783="买",B1784/B1783-1,计算结果!B$21*(计算结果!B$22*(B1784/B1783-1)+(1-计算结果!B$22)*(K1784/K1783-1-IF(G1784=1,计算结果!B$16,0))))-IF(AND(计算结果!B$21=0,G1784=1),计算结果!B$16,0)</f>
        <v>1.1369016263361065E-2</v>
      </c>
      <c r="I1784" s="2">
        <f t="shared" ca="1" si="85"/>
        <v>17.747784577559077</v>
      </c>
      <c r="J1784" s="3">
        <f ca="1">1-I1784/MAX(I$2:I1784)</f>
        <v>1.5564151825120276E-2</v>
      </c>
      <c r="K1784" s="21">
        <v>170.55</v>
      </c>
      <c r="L1784" s="37">
        <v>14.167400000000001</v>
      </c>
    </row>
    <row r="1785" spans="1:12" hidden="1" x14ac:dyDescent="0.15">
      <c r="A1785" s="1">
        <v>41772</v>
      </c>
      <c r="B1785" s="16">
        <v>15.125</v>
      </c>
      <c r="C1785" s="3">
        <f t="shared" si="83"/>
        <v>-2.7954692300592443E-3</v>
      </c>
      <c r="D1785" s="3">
        <f>IFERROR(1-B1785/MAX(B$2:B1785),0)</f>
        <v>1.8316111947660807E-2</v>
      </c>
      <c r="E1785" s="3">
        <f ca="1">IFERROR(B1785/AVERAGE(OFFSET(B1785,0,0,-计算结果!B$17,1))-1,B1785/AVERAGE(OFFSET(B1785,0,0,-ROW(),1))-1)</f>
        <v>0.34293748069039154</v>
      </c>
      <c r="F1785" s="4" t="str">
        <f ca="1">IF(MONTH(A1785)&lt;&gt;MONTH(A1786),IF(OR(AND(E1785&lt;计算结果!B$18,E1785&gt;计算结果!B$19),E1785&lt;计算结果!B$20),"买","卖"),F1784)</f>
        <v>买</v>
      </c>
      <c r="G1785" s="4" t="str">
        <f t="shared" ca="1" si="84"/>
        <v/>
      </c>
      <c r="H1785" s="3">
        <f ca="1">IF(F1784="买",B1785/B1784-1,计算结果!B$21*(计算结果!B$22*(B1785/B1784-1)+(1-计算结果!B$22)*(K1785/K1784-1-IF(G1785=1,计算结果!B$16,0))))-IF(AND(计算结果!B$21=0,G1785=1),计算结果!B$16,0)</f>
        <v>-2.7954692300592443E-3</v>
      </c>
      <c r="I1785" s="2">
        <f t="shared" ca="1" si="85"/>
        <v>17.698171191870792</v>
      </c>
      <c r="J1785" s="3">
        <f ca="1">1-I1785/MAX(I$2:I1785)</f>
        <v>1.8316111947660363E-2</v>
      </c>
      <c r="K1785" s="21">
        <v>170.65</v>
      </c>
      <c r="L1785" s="37">
        <v>14.125</v>
      </c>
    </row>
    <row r="1786" spans="1:12" hidden="1" x14ac:dyDescent="0.15">
      <c r="A1786" s="1">
        <v>41773</v>
      </c>
      <c r="B1786" s="16">
        <v>15.243</v>
      </c>
      <c r="C1786" s="3">
        <f t="shared" si="83"/>
        <v>7.801652892561961E-3</v>
      </c>
      <c r="D1786" s="3">
        <f>IFERROR(1-B1786/MAX(B$2:B1786),0)</f>
        <v>1.0657355002855806E-2</v>
      </c>
      <c r="E1786" s="3">
        <f ca="1">IFERROR(B1786/AVERAGE(OFFSET(B1786,0,0,-计算结果!B$17,1))-1,B1786/AVERAGE(OFFSET(B1786,0,0,-ROW(),1))-1)</f>
        <v>0.3500773218855866</v>
      </c>
      <c r="F1786" s="4" t="str">
        <f ca="1">IF(MONTH(A1786)&lt;&gt;MONTH(A1787),IF(OR(AND(E1786&lt;计算结果!B$18,E1786&gt;计算结果!B$19),E1786&lt;计算结果!B$20),"买","卖"),F1785)</f>
        <v>买</v>
      </c>
      <c r="G1786" s="4" t="str">
        <f t="shared" ca="1" si="84"/>
        <v/>
      </c>
      <c r="H1786" s="3">
        <f ca="1">IF(F1785="买",B1786/B1785-1,计算结果!B$21*(计算结果!B$22*(B1786/B1785-1)+(1-计算结果!B$22)*(K1786/K1785-1-IF(G1786=1,计算结果!B$16,0))))-IF(AND(计算结果!B$21=0,G1786=1),计算结果!B$16,0)</f>
        <v>7.801652892561961E-3</v>
      </c>
      <c r="I1786" s="2">
        <f t="shared" ca="1" si="85"/>
        <v>17.836246180342908</v>
      </c>
      <c r="J1786" s="3">
        <f ca="1">1-I1786/MAX(I$2:I1786)</f>
        <v>1.0657355002855251E-2</v>
      </c>
      <c r="K1786" s="21">
        <v>170.68</v>
      </c>
      <c r="L1786" s="37">
        <v>14.243</v>
      </c>
    </row>
    <row r="1787" spans="1:12" hidden="1" x14ac:dyDescent="0.15">
      <c r="A1787" s="1">
        <v>41774</v>
      </c>
      <c r="B1787" s="16">
        <v>15.1363</v>
      </c>
      <c r="C1787" s="3">
        <f t="shared" si="83"/>
        <v>-6.9999343961162364E-3</v>
      </c>
      <c r="D1787" s="3">
        <f>IFERROR(1-B1787/MAX(B$2:B1787),0)</f>
        <v>1.7582688613115849E-2</v>
      </c>
      <c r="E1787" s="3">
        <f ca="1">IFERROR(B1787/AVERAGE(OFFSET(B1787,0,0,-计算结果!B$17,1))-1,B1787/AVERAGE(OFFSET(B1787,0,0,-ROW(),1))-1)</f>
        <v>0.33731913325981955</v>
      </c>
      <c r="F1787" s="4" t="str">
        <f ca="1">IF(MONTH(A1787)&lt;&gt;MONTH(A1788),IF(OR(AND(E1787&lt;计算结果!B$18,E1787&gt;计算结果!B$19),E1787&lt;计算结果!B$20),"买","卖"),F1786)</f>
        <v>买</v>
      </c>
      <c r="G1787" s="4" t="str">
        <f t="shared" ca="1" si="84"/>
        <v/>
      </c>
      <c r="H1787" s="3">
        <f ca="1">IF(F1786="买",B1787/B1786-1,计算结果!B$21*(计算结果!B$22*(B1787/B1786-1)+(1-计算结果!B$22)*(K1787/K1786-1-IF(G1787=1,计算结果!B$16,0))))-IF(AND(计算结果!B$21=0,G1787=1),计算结果!B$16,0)</f>
        <v>-6.9999343961162364E-3</v>
      </c>
      <c r="I1787" s="2">
        <f t="shared" ca="1" si="85"/>
        <v>17.711393627207528</v>
      </c>
      <c r="J1787" s="3">
        <f ca="1">1-I1787/MAX(I$2:I1787)</f>
        <v>1.7582688613115516E-2</v>
      </c>
      <c r="K1787" s="21">
        <v>170.71</v>
      </c>
      <c r="L1787" s="37">
        <v>14.1363</v>
      </c>
    </row>
    <row r="1788" spans="1:12" hidden="1" x14ac:dyDescent="0.15">
      <c r="A1788" s="1">
        <v>41775</v>
      </c>
      <c r="B1788" s="16">
        <v>15.1052</v>
      </c>
      <c r="C1788" s="3">
        <f t="shared" si="83"/>
        <v>-2.0546632928787334E-3</v>
      </c>
      <c r="D1788" s="3">
        <f>IFERROR(1-B1788/MAX(B$2:B1788),0)</f>
        <v>1.9601225401111089E-2</v>
      </c>
      <c r="E1788" s="3">
        <f ca="1">IFERROR(B1788/AVERAGE(OFFSET(B1788,0,0,-计算结果!B$17,1))-1,B1788/AVERAGE(OFFSET(B1788,0,0,-ROW(),1))-1)</f>
        <v>0.3313039542110745</v>
      </c>
      <c r="F1788" s="4" t="str">
        <f ca="1">IF(MONTH(A1788)&lt;&gt;MONTH(A1789),IF(OR(AND(E1788&lt;计算结果!B$18,E1788&gt;计算结果!B$19),E1788&lt;计算结果!B$20),"买","卖"),F1787)</f>
        <v>买</v>
      </c>
      <c r="G1788" s="4" t="str">
        <f t="shared" ca="1" si="84"/>
        <v/>
      </c>
      <c r="H1788" s="3">
        <f ca="1">IF(F1787="买",B1788/B1787-1,计算结果!B$21*(计算结果!B$22*(B1788/B1787-1)+(1-计算结果!B$22)*(K1788/K1787-1-IF(G1788=1,计算结果!B$16,0))))-IF(AND(计算结果!B$21=0,G1788=1),计算结果!B$16,0)</f>
        <v>-2.0546632928787334E-3</v>
      </c>
      <c r="I1788" s="2">
        <f t="shared" ca="1" si="85"/>
        <v>17.675002676855978</v>
      </c>
      <c r="J1788" s="3">
        <f ca="1">1-I1788/MAX(I$2:I1788)</f>
        <v>1.9601225401110645E-2</v>
      </c>
      <c r="K1788" s="21">
        <v>170.72</v>
      </c>
      <c r="L1788" s="37">
        <v>14.1052</v>
      </c>
    </row>
    <row r="1789" spans="1:12" hidden="1" x14ac:dyDescent="0.15">
      <c r="A1789" s="1">
        <v>41778</v>
      </c>
      <c r="B1789" s="16">
        <v>15.0685</v>
      </c>
      <c r="C1789" s="3">
        <f t="shared" si="83"/>
        <v>-2.4296268834573809E-3</v>
      </c>
      <c r="D1789" s="3">
        <f>IFERROR(1-B1789/MAX(B$2:B1789),0)</f>
        <v>2.1983228620385264E-2</v>
      </c>
      <c r="E1789" s="3">
        <f ca="1">IFERROR(B1789/AVERAGE(OFFSET(B1789,0,0,-计算结果!B$17,1))-1,B1789/AVERAGE(OFFSET(B1789,0,0,-ROW(),1))-1)</f>
        <v>0.32480419102980229</v>
      </c>
      <c r="F1789" s="4" t="str">
        <f ca="1">IF(MONTH(A1789)&lt;&gt;MONTH(A1790),IF(OR(AND(E1789&lt;计算结果!B$18,E1789&gt;计算结果!B$19),E1789&lt;计算结果!B$20),"买","卖"),F1788)</f>
        <v>买</v>
      </c>
      <c r="G1789" s="4" t="str">
        <f t="shared" ca="1" si="84"/>
        <v/>
      </c>
      <c r="H1789" s="3">
        <f ca="1">IF(F1788="买",B1789/B1788-1,计算结果!B$21*(计算结果!B$22*(B1789/B1788-1)+(1-计算结果!B$22)*(K1789/K1788-1-IF(G1789=1,计算结果!B$16,0))))-IF(AND(计算结果!B$21=0,G1789=1),计算结果!B$16,0)</f>
        <v>-2.4296268834573809E-3</v>
      </c>
      <c r="I1789" s="2">
        <f t="shared" ca="1" si="85"/>
        <v>17.632059015187107</v>
      </c>
      <c r="J1789" s="3">
        <f ca="1">1-I1789/MAX(I$2:I1789)</f>
        <v>2.1983228620384931E-2</v>
      </c>
      <c r="K1789" s="21">
        <v>170.78</v>
      </c>
      <c r="L1789" s="37">
        <v>14.0685</v>
      </c>
    </row>
    <row r="1790" spans="1:12" hidden="1" x14ac:dyDescent="0.15">
      <c r="A1790" s="1">
        <v>41779</v>
      </c>
      <c r="B1790" s="16">
        <v>15.1568</v>
      </c>
      <c r="C1790" s="3">
        <f t="shared" si="83"/>
        <v>5.8599064273152646E-3</v>
      </c>
      <c r="D1790" s="3">
        <f>IFERROR(1-B1790/MAX(B$2:B1790),0)</f>
        <v>1.6252141855755742E-2</v>
      </c>
      <c r="E1790" s="3">
        <f ca="1">IFERROR(B1790/AVERAGE(OFFSET(B1790,0,0,-计算结果!B$17,1))-1,B1790/AVERAGE(OFFSET(B1790,0,0,-ROW(),1))-1)</f>
        <v>0.32922053690189079</v>
      </c>
      <c r="F1790" s="4" t="str">
        <f ca="1">IF(MONTH(A1790)&lt;&gt;MONTH(A1791),IF(OR(AND(E1790&lt;计算结果!B$18,E1790&gt;计算结果!B$19),E1790&lt;计算结果!B$20),"买","卖"),F1789)</f>
        <v>买</v>
      </c>
      <c r="G1790" s="4" t="str">
        <f t="shared" ca="1" si="84"/>
        <v/>
      </c>
      <c r="H1790" s="3">
        <f ca="1">IF(F1789="买",B1790/B1789-1,计算结果!B$21*(计算结果!B$22*(B1790/B1789-1)+(1-计算结果!B$22)*(K1790/K1789-1-IF(G1790=1,计算结果!B$16,0))))-IF(AND(计算结果!B$21=0,G1790=1),计算结果!B$16,0)</f>
        <v>5.8599064273152646E-3</v>
      </c>
      <c r="I1790" s="2">
        <f t="shared" ca="1" si="85"/>
        <v>17.735381231137005</v>
      </c>
      <c r="J1790" s="3">
        <f ca="1">1-I1790/MAX(I$2:I1790)</f>
        <v>1.6252141855755298E-2</v>
      </c>
      <c r="K1790" s="21">
        <v>170.87</v>
      </c>
      <c r="L1790" s="37">
        <v>14.1568</v>
      </c>
    </row>
    <row r="1791" spans="1:12" hidden="1" x14ac:dyDescent="0.15">
      <c r="A1791" s="1">
        <v>41780</v>
      </c>
      <c r="B1791" s="16">
        <v>15.285399999999999</v>
      </c>
      <c r="C1791" s="3">
        <f t="shared" si="83"/>
        <v>8.484640557373524E-3</v>
      </c>
      <c r="D1791" s="3">
        <f>IFERROR(1-B1791/MAX(B$2:B1791),0)</f>
        <v>7.9053948803157192E-3</v>
      </c>
      <c r="E1791" s="3">
        <f ca="1">IFERROR(B1791/AVERAGE(OFFSET(B1791,0,0,-计算结果!B$17,1))-1,B1791/AVERAGE(OFFSET(B1791,0,0,-ROW(),1))-1)</f>
        <v>0.33708134180560689</v>
      </c>
      <c r="F1791" s="4" t="str">
        <f ca="1">IF(MONTH(A1791)&lt;&gt;MONTH(A1792),IF(OR(AND(E1791&lt;计算结果!B$18,E1791&gt;计算结果!B$19),E1791&lt;计算结果!B$20),"买","卖"),F1790)</f>
        <v>买</v>
      </c>
      <c r="G1791" s="4" t="str">
        <f t="shared" ca="1" si="84"/>
        <v/>
      </c>
      <c r="H1791" s="3">
        <f ca="1">IF(F1790="买",B1791/B1790-1,计算结果!B$21*(计算结果!B$22*(B1791/B1790-1)+(1-计算结果!B$22)*(K1791/K1790-1-IF(G1791=1,计算结果!B$16,0))))-IF(AND(计算结果!B$21=0,G1791=1),计算结果!B$16,0)</f>
        <v>8.484640557373524E-3</v>
      </c>
      <c r="I1791" s="2">
        <f t="shared" ca="1" si="85"/>
        <v>17.88585956603119</v>
      </c>
      <c r="J1791" s="3">
        <f ca="1">1-I1791/MAX(I$2:I1791)</f>
        <v>7.9053948803153862E-3</v>
      </c>
      <c r="K1791" s="21">
        <v>170.9</v>
      </c>
      <c r="L1791" s="37">
        <v>14.285399999999999</v>
      </c>
    </row>
    <row r="1792" spans="1:12" hidden="1" x14ac:dyDescent="0.15">
      <c r="A1792" s="1">
        <v>41781</v>
      </c>
      <c r="B1792" s="16">
        <v>15.2499</v>
      </c>
      <c r="C1792" s="3">
        <f t="shared" si="83"/>
        <v>-2.3224776584190865E-3</v>
      </c>
      <c r="D1792" s="3">
        <f>IFERROR(1-B1792/MAX(B$2:B1792),0)</f>
        <v>1.0209512435744306E-2</v>
      </c>
      <c r="E1792" s="3">
        <f ca="1">IFERROR(B1792/AVERAGE(OFFSET(B1792,0,0,-计算结果!B$17,1))-1,B1792/AVERAGE(OFFSET(B1792,0,0,-ROW(),1))-1)</f>
        <v>0.33061163972727248</v>
      </c>
      <c r="F1792" s="4" t="str">
        <f ca="1">IF(MONTH(A1792)&lt;&gt;MONTH(A1793),IF(OR(AND(E1792&lt;计算结果!B$18,E1792&gt;计算结果!B$19),E1792&lt;计算结果!B$20),"买","卖"),F1791)</f>
        <v>买</v>
      </c>
      <c r="G1792" s="4" t="str">
        <f t="shared" ca="1" si="84"/>
        <v/>
      </c>
      <c r="H1792" s="3">
        <f ca="1">IF(F1791="买",B1792/B1791-1,计算结果!B$21*(计算结果!B$22*(B1792/B1791-1)+(1-计算结果!B$22)*(K1792/K1791-1-IF(G1792=1,计算结果!B$16,0))))-IF(AND(计算结果!B$21=0,G1792=1),计算结果!B$16,0)</f>
        <v>-2.3224776584190865E-3</v>
      </c>
      <c r="I1792" s="2">
        <f t="shared" ca="1" si="85"/>
        <v>17.84432005678746</v>
      </c>
      <c r="J1792" s="3">
        <f ca="1">1-I1792/MAX(I$2:I1792)</f>
        <v>1.0209512435743973E-2</v>
      </c>
      <c r="K1792" s="21">
        <v>170.94</v>
      </c>
      <c r="L1792" s="37">
        <v>14.2499</v>
      </c>
    </row>
    <row r="1793" spans="1:12" hidden="1" x14ac:dyDescent="0.15">
      <c r="A1793" s="1">
        <v>41782</v>
      </c>
      <c r="B1793" s="16">
        <v>15.3887</v>
      </c>
      <c r="C1793" s="3">
        <f t="shared" si="83"/>
        <v>9.1016990275345488E-3</v>
      </c>
      <c r="D1793" s="3">
        <f>IFERROR(1-B1793/MAX(B$2:B1793),0)</f>
        <v>1.2007373176177172E-3</v>
      </c>
      <c r="E1793" s="3">
        <f ca="1">IFERROR(B1793/AVERAGE(OFFSET(B1793,0,0,-计算结果!B$17,1))-1,B1793/AVERAGE(OFFSET(B1793,0,0,-ROW(),1))-1)</f>
        <v>0.33926362030897761</v>
      </c>
      <c r="F1793" s="4" t="str">
        <f ca="1">IF(MONTH(A1793)&lt;&gt;MONTH(A1794),IF(OR(AND(E1793&lt;计算结果!B$18,E1793&gt;计算结果!B$19),E1793&lt;计算结果!B$20),"买","卖"),F1792)</f>
        <v>买</v>
      </c>
      <c r="G1793" s="4" t="str">
        <f t="shared" ca="1" si="84"/>
        <v/>
      </c>
      <c r="H1793" s="3">
        <f ca="1">IF(F1792="买",B1793/B1792-1,计算结果!B$21*(计算结果!B$22*(B1793/B1792-1)+(1-计算结果!B$22)*(K1793/K1792-1-IF(G1793=1,计算结果!B$16,0))))-IF(AND(计算结果!B$21=0,G1793=1),计算结果!B$16,0)</f>
        <v>9.1016990275345488E-3</v>
      </c>
      <c r="I1793" s="2">
        <f t="shared" ca="1" si="85"/>
        <v>18.006733687295338</v>
      </c>
      <c r="J1793" s="3">
        <f ca="1">1-I1793/MAX(I$2:I1793)</f>
        <v>1.2007373176174951E-3</v>
      </c>
      <c r="K1793" s="21">
        <v>171</v>
      </c>
      <c r="L1793" s="37">
        <v>14.3887</v>
      </c>
    </row>
    <row r="1794" spans="1:12" hidden="1" x14ac:dyDescent="0.15">
      <c r="A1794" s="1">
        <v>41785</v>
      </c>
      <c r="B1794" s="16">
        <v>15.5387</v>
      </c>
      <c r="C1794" s="3">
        <f t="shared" si="83"/>
        <v>9.7474120620975047E-3</v>
      </c>
      <c r="D1794" s="3">
        <f>IFERROR(1-B1794/MAX(B$2:B1794),0)</f>
        <v>0</v>
      </c>
      <c r="E1794" s="3">
        <f ca="1">IFERROR(B1794/AVERAGE(OFFSET(B1794,0,0,-计算结果!B$17,1))-1,B1794/AVERAGE(OFFSET(B1794,0,0,-ROW(),1))-1)</f>
        <v>0.34876374679582289</v>
      </c>
      <c r="F1794" s="4" t="str">
        <f ca="1">IF(MONTH(A1794)&lt;&gt;MONTH(A1795),IF(OR(AND(E1794&lt;计算结果!B$18,E1794&gt;计算结果!B$19),E1794&lt;计算结果!B$20),"买","卖"),F1793)</f>
        <v>买</v>
      </c>
      <c r="G1794" s="4" t="str">
        <f t="shared" ca="1" si="84"/>
        <v/>
      </c>
      <c r="H1794" s="3">
        <f ca="1">IF(F1793="买",B1794/B1793-1,计算结果!B$21*(计算结果!B$22*(B1794/B1793-1)+(1-计算结果!B$22)*(K1794/K1793-1-IF(G1794=1,计算结果!B$16,0))))-IF(AND(计算结果!B$21=0,G1794=1),计算结果!B$16,0)</f>
        <v>9.7474120620975047E-3</v>
      </c>
      <c r="I1794" s="2">
        <f t="shared" ca="1" si="85"/>
        <v>18.182252740437857</v>
      </c>
      <c r="J1794" s="3">
        <f ca="1">1-I1794/MAX(I$2:I1794)</f>
        <v>0</v>
      </c>
      <c r="K1794" s="21">
        <v>171.09</v>
      </c>
      <c r="L1794" s="37">
        <v>14.5387</v>
      </c>
    </row>
    <row r="1795" spans="1:12" hidden="1" x14ac:dyDescent="0.15">
      <c r="A1795" s="1">
        <v>41786</v>
      </c>
      <c r="B1795" s="16">
        <v>15.4931</v>
      </c>
      <c r="C1795" s="3">
        <f t="shared" si="83"/>
        <v>-2.9346084292766195E-3</v>
      </c>
      <c r="D1795" s="3">
        <f>IFERROR(1-B1795/MAX(B$2:B1795),0)</f>
        <v>2.9346084292766195E-3</v>
      </c>
      <c r="E1795" s="3">
        <f ca="1">IFERROR(B1795/AVERAGE(OFFSET(B1795,0,0,-计算结果!B$17,1))-1,B1795/AVERAGE(OFFSET(B1795,0,0,-ROW(),1))-1)</f>
        <v>0.34128877822469872</v>
      </c>
      <c r="F1795" s="4" t="str">
        <f ca="1">IF(MONTH(A1795)&lt;&gt;MONTH(A1796),IF(OR(AND(E1795&lt;计算结果!B$18,E1795&gt;计算结果!B$19),E1795&lt;计算结果!B$20),"买","卖"),F1794)</f>
        <v>买</v>
      </c>
      <c r="G1795" s="4" t="str">
        <f t="shared" ca="1" si="84"/>
        <v/>
      </c>
      <c r="H1795" s="3">
        <f ca="1">IF(F1794="买",B1795/B1794-1,计算结果!B$21*(计算结果!B$22*(B1795/B1794-1)+(1-计算结果!B$22)*(K1795/K1794-1-IF(G1795=1,计算结果!B$16,0))))-IF(AND(计算结果!B$21=0,G1795=1),计算结果!B$16,0)</f>
        <v>-2.9346084292766195E-3</v>
      </c>
      <c r="I1795" s="2">
        <f t="shared" ca="1" si="85"/>
        <v>18.128894948282529</v>
      </c>
      <c r="J1795" s="3">
        <f ca="1">1-I1795/MAX(I$2:I1795)</f>
        <v>2.9346084292767305E-3</v>
      </c>
      <c r="K1795" s="21">
        <v>171.18</v>
      </c>
      <c r="L1795" s="37">
        <v>14.4931</v>
      </c>
    </row>
    <row r="1796" spans="1:12" hidden="1" x14ac:dyDescent="0.15">
      <c r="A1796" s="1">
        <v>41787</v>
      </c>
      <c r="B1796" s="16">
        <v>15.5793</v>
      </c>
      <c r="C1796" s="3">
        <f t="shared" ref="C1796:C1859" si="86">IFERROR(B1796/B1795-1,0)</f>
        <v>5.5637670963202268E-3</v>
      </c>
      <c r="D1796" s="3">
        <f>IFERROR(1-B1796/MAX(B$2:B1796),0)</f>
        <v>0</v>
      </c>
      <c r="E1796" s="3">
        <f ca="1">IFERROR(B1796/AVERAGE(OFFSET(B1796,0,0,-计算结果!B$17,1))-1,B1796/AVERAGE(OFFSET(B1796,0,0,-ROW(),1))-1)</f>
        <v>0.34515764660194082</v>
      </c>
      <c r="F1796" s="4" t="str">
        <f ca="1">IF(MONTH(A1796)&lt;&gt;MONTH(A1797),IF(OR(AND(E1796&lt;计算结果!B$18,E1796&gt;计算结果!B$19),E1796&lt;计算结果!B$20),"买","卖"),F1795)</f>
        <v>买</v>
      </c>
      <c r="G1796" s="4" t="str">
        <f t="shared" ca="1" si="84"/>
        <v/>
      </c>
      <c r="H1796" s="3">
        <f ca="1">IF(F1795="买",B1796/B1795-1,计算结果!B$21*(计算结果!B$22*(B1796/B1795-1)+(1-计算结果!B$22)*(K1796/K1795-1-IF(G1796=1,计算结果!B$16,0))))-IF(AND(计算结果!B$21=0,G1796=1),计算结果!B$16,0)</f>
        <v>5.5637670963202268E-3</v>
      </c>
      <c r="I1796" s="2">
        <f t="shared" ca="1" si="85"/>
        <v>18.229759897488428</v>
      </c>
      <c r="J1796" s="3">
        <f ca="1">1-I1796/MAX(I$2:I1796)</f>
        <v>0</v>
      </c>
      <c r="K1796" s="21">
        <v>171.23</v>
      </c>
      <c r="L1796" s="37">
        <v>14.5793</v>
      </c>
    </row>
    <row r="1797" spans="1:12" hidden="1" x14ac:dyDescent="0.15">
      <c r="A1797" s="1">
        <v>41788</v>
      </c>
      <c r="B1797" s="16">
        <v>15.4411</v>
      </c>
      <c r="C1797" s="3">
        <f t="shared" si="86"/>
        <v>-8.870745155430515E-3</v>
      </c>
      <c r="D1797" s="3">
        <f>IFERROR(1-B1797/MAX(B$2:B1797),0)</f>
        <v>8.870745155430515E-3</v>
      </c>
      <c r="E1797" s="3">
        <f ca="1">IFERROR(B1797/AVERAGE(OFFSET(B1797,0,0,-计算结果!B$17,1))-1,B1797/AVERAGE(OFFSET(B1797,0,0,-ROW(),1))-1)</f>
        <v>0.32976320367683543</v>
      </c>
      <c r="F1797" s="4" t="str">
        <f ca="1">IF(MONTH(A1797)&lt;&gt;MONTH(A1798),IF(OR(AND(E1797&lt;计算结果!B$18,E1797&gt;计算结果!B$19),E1797&lt;计算结果!B$20),"买","卖"),F1796)</f>
        <v>买</v>
      </c>
      <c r="G1797" s="4" t="str">
        <f t="shared" ca="1" si="84"/>
        <v/>
      </c>
      <c r="H1797" s="3">
        <f ca="1">IF(F1796="买",B1797/B1796-1,计算结果!B$21*(计算结果!B$22*(B1797/B1796-1)+(1-计算结果!B$22)*(K1797/K1796-1-IF(G1797=1,计算结果!B$16,0))))-IF(AND(计算结果!B$21=0,G1797=1),计算结果!B$16,0)</f>
        <v>-8.870745155430515E-3</v>
      </c>
      <c r="I1797" s="2">
        <f t="shared" ca="1" si="85"/>
        <v>18.068048343193119</v>
      </c>
      <c r="J1797" s="3">
        <f ca="1">1-I1797/MAX(I$2:I1797)</f>
        <v>8.870745155430626E-3</v>
      </c>
      <c r="K1797" s="21">
        <v>171.36</v>
      </c>
      <c r="L1797" s="37">
        <v>14.4411</v>
      </c>
    </row>
    <row r="1798" spans="1:12" hidden="1" x14ac:dyDescent="0.15">
      <c r="A1798" s="1">
        <v>41789</v>
      </c>
      <c r="B1798" s="16">
        <v>15.6668</v>
      </c>
      <c r="C1798" s="3">
        <f t="shared" si="86"/>
        <v>1.4616834292893621E-2</v>
      </c>
      <c r="D1798" s="3">
        <f>IFERROR(1-B1798/MAX(B$2:B1798),0)</f>
        <v>0</v>
      </c>
      <c r="E1798" s="3">
        <f ca="1">IFERROR(B1798/AVERAGE(OFFSET(B1798,0,0,-计算结果!B$17,1))-1,B1798/AVERAGE(OFFSET(B1798,0,0,-ROW(),1))-1)</f>
        <v>0.34564970898425362</v>
      </c>
      <c r="F1798" s="4" t="str">
        <f ca="1">IF(MONTH(A1798)&lt;&gt;MONTH(A1799),IF(OR(AND(E1798&lt;计算结果!B$18,E1798&gt;计算结果!B$19),E1798&lt;计算结果!B$20),"买","卖"),F1797)</f>
        <v>买</v>
      </c>
      <c r="G1798" s="4" t="str">
        <f t="shared" ca="1" si="84"/>
        <v/>
      </c>
      <c r="H1798" s="3">
        <f ca="1">IF(F1797="买",B1798/B1797-1,计算结果!B$21*(计算结果!B$22*(B1798/B1797-1)+(1-计算结果!B$22)*(K1798/K1797-1-IF(G1798=1,计算结果!B$16,0))))-IF(AND(计算结果!B$21=0,G1798=1),计算结果!B$16,0)</f>
        <v>1.4616834292893621E-2</v>
      </c>
      <c r="I1798" s="2">
        <f t="shared" ca="1" si="85"/>
        <v>18.332146011821564</v>
      </c>
      <c r="J1798" s="3">
        <f ca="1">1-I1798/MAX(I$2:I1798)</f>
        <v>0</v>
      </c>
      <c r="K1798" s="21">
        <v>171.44</v>
      </c>
      <c r="L1798" s="37">
        <v>14.6668</v>
      </c>
    </row>
    <row r="1799" spans="1:12" hidden="1" x14ac:dyDescent="0.15">
      <c r="A1799" s="1">
        <v>41793</v>
      </c>
      <c r="B1799" s="16">
        <v>15.7004</v>
      </c>
      <c r="C1799" s="3">
        <f t="shared" si="86"/>
        <v>2.1446625986161205E-3</v>
      </c>
      <c r="D1799" s="3">
        <f>IFERROR(1-B1799/MAX(B$2:B1799),0)</f>
        <v>0</v>
      </c>
      <c r="E1799" s="3">
        <f ca="1">IFERROR(B1799/AVERAGE(OFFSET(B1799,0,0,-计算结果!B$17,1))-1,B1799/AVERAGE(OFFSET(B1799,0,0,-ROW(),1))-1)</f>
        <v>0.34498547363857512</v>
      </c>
      <c r="F1799" s="4" t="str">
        <f ca="1">IF(MONTH(A1799)&lt;&gt;MONTH(A1800),IF(OR(AND(E1799&lt;计算结果!B$18,E1799&gt;计算结果!B$19),E1799&lt;计算结果!B$20),"买","卖"),F1798)</f>
        <v>买</v>
      </c>
      <c r="G1799" s="4" t="str">
        <f t="shared" ca="1" si="84"/>
        <v/>
      </c>
      <c r="H1799" s="3">
        <f ca="1">IF(F1798="买",B1799/B1798-1,计算结果!B$21*(计算结果!B$22*(B1799/B1798-1)+(1-计算结果!B$22)*(K1799/K1798-1-IF(G1799=1,计算结果!B$16,0))))-IF(AND(计算结果!B$21=0,G1799=1),计算结果!B$16,0)</f>
        <v>2.1446625986161205E-3</v>
      </c>
      <c r="I1799" s="2">
        <f t="shared" ca="1" si="85"/>
        <v>18.371462279725488</v>
      </c>
      <c r="J1799" s="3">
        <f ca="1">1-I1799/MAX(I$2:I1799)</f>
        <v>0</v>
      </c>
      <c r="K1799" s="21">
        <v>171.68</v>
      </c>
      <c r="L1799" s="37">
        <v>14.7004</v>
      </c>
    </row>
    <row r="1800" spans="1:12" hidden="1" x14ac:dyDescent="0.15">
      <c r="A1800" s="1">
        <v>41794</v>
      </c>
      <c r="B1800" s="16">
        <v>15.5898</v>
      </c>
      <c r="C1800" s="3">
        <f t="shared" si="86"/>
        <v>-7.0444065119359411E-3</v>
      </c>
      <c r="D1800" s="3">
        <f>IFERROR(1-B1800/MAX(B$2:B1800),0)</f>
        <v>7.0444065119359411E-3</v>
      </c>
      <c r="E1800" s="3">
        <f ca="1">IFERROR(B1800/AVERAGE(OFFSET(B1800,0,0,-计算结果!B$17,1))-1,B1800/AVERAGE(OFFSET(B1800,0,0,-ROW(),1))-1)</f>
        <v>0.33208906797285809</v>
      </c>
      <c r="F1800" s="4" t="str">
        <f ca="1">IF(MONTH(A1800)&lt;&gt;MONTH(A1801),IF(OR(AND(E1800&lt;计算结果!B$18,E1800&gt;计算结果!B$19),E1800&lt;计算结果!B$20),"买","卖"),F1799)</f>
        <v>买</v>
      </c>
      <c r="G1800" s="4" t="str">
        <f t="shared" ca="1" si="84"/>
        <v/>
      </c>
      <c r="H1800" s="3">
        <f ca="1">IF(F1799="买",B1800/B1799-1,计算结果!B$21*(计算结果!B$22*(B1800/B1799-1)+(1-计算结果!B$22)*(K1800/K1799-1-IF(G1800=1,计算结果!B$16,0))))-IF(AND(计算结果!B$21=0,G1800=1),计算结果!B$16,0)</f>
        <v>-7.0444065119359411E-3</v>
      </c>
      <c r="I1800" s="2">
        <f t="shared" ca="1" si="85"/>
        <v>18.242046231208406</v>
      </c>
      <c r="J1800" s="3">
        <f ca="1">1-I1800/MAX(I$2:I1800)</f>
        <v>7.0444065119359411E-3</v>
      </c>
      <c r="K1800" s="21">
        <v>171.82</v>
      </c>
      <c r="L1800" s="37">
        <v>14.5898</v>
      </c>
    </row>
    <row r="1801" spans="1:12" hidden="1" x14ac:dyDescent="0.15">
      <c r="A1801" s="1">
        <v>41795</v>
      </c>
      <c r="B1801" s="16">
        <v>15.7125</v>
      </c>
      <c r="C1801" s="3">
        <f t="shared" si="86"/>
        <v>7.8705307316322415E-3</v>
      </c>
      <c r="D1801" s="3">
        <f>IFERROR(1-B1801/MAX(B$2:B1801),0)</f>
        <v>0</v>
      </c>
      <c r="E1801" s="3">
        <f ca="1">IFERROR(B1801/AVERAGE(OFFSET(B1801,0,0,-计算结果!B$17,1))-1,B1801/AVERAGE(OFFSET(B1801,0,0,-ROW(),1))-1)</f>
        <v>0.33913479084733922</v>
      </c>
      <c r="F1801" s="4" t="str">
        <f ca="1">IF(MONTH(A1801)&lt;&gt;MONTH(A1802),IF(OR(AND(E1801&lt;计算结果!B$18,E1801&gt;计算结果!B$19),E1801&lt;计算结果!B$20),"买","卖"),F1800)</f>
        <v>买</v>
      </c>
      <c r="G1801" s="4" t="str">
        <f t="shared" ca="1" si="84"/>
        <v/>
      </c>
      <c r="H1801" s="3">
        <f ca="1">IF(F1800="买",B1801/B1800-1,计算结果!B$21*(计算结果!B$22*(B1801/B1800-1)+(1-计算结果!B$22)*(K1801/K1800-1-IF(G1801=1,计算结果!B$16,0))))-IF(AND(计算结果!B$21=0,G1801=1),计算结果!B$16,0)</f>
        <v>7.8705307316322415E-3</v>
      </c>
      <c r="I1801" s="2">
        <f t="shared" ca="1" si="85"/>
        <v>18.385620816678987</v>
      </c>
      <c r="J1801" s="3">
        <f ca="1">1-I1801/MAX(I$2:I1801)</f>
        <v>0</v>
      </c>
      <c r="K1801" s="21">
        <v>171.91</v>
      </c>
      <c r="L1801" s="37">
        <v>14.7125</v>
      </c>
    </row>
    <row r="1802" spans="1:12" hidden="1" x14ac:dyDescent="0.15">
      <c r="A1802" s="1">
        <v>41796</v>
      </c>
      <c r="B1802" s="16">
        <v>15.736800000000001</v>
      </c>
      <c r="C1802" s="3">
        <f t="shared" si="86"/>
        <v>1.5465393794749094E-3</v>
      </c>
      <c r="D1802" s="3">
        <f>IFERROR(1-B1802/MAX(B$2:B1802),0)</f>
        <v>0</v>
      </c>
      <c r="E1802" s="3">
        <f ca="1">IFERROR(B1802/AVERAGE(OFFSET(B1802,0,0,-计算结果!B$17,1))-1,B1802/AVERAGE(OFFSET(B1802,0,0,-ROW(),1))-1)</f>
        <v>0.33770716749196028</v>
      </c>
      <c r="F1802" s="4" t="str">
        <f ca="1">IF(MONTH(A1802)&lt;&gt;MONTH(A1803),IF(OR(AND(E1802&lt;计算结果!B$18,E1802&gt;计算结果!B$19),E1802&lt;计算结果!B$20),"买","卖"),F1801)</f>
        <v>买</v>
      </c>
      <c r="G1802" s="4" t="str">
        <f t="shared" ca="1" si="84"/>
        <v/>
      </c>
      <c r="H1802" s="3">
        <f ca="1">IF(F1801="买",B1802/B1801-1,计算结果!B$21*(计算结果!B$22*(B1802/B1801-1)+(1-计算结果!B$22)*(K1802/K1801-1-IF(G1802=1,计算结果!B$16,0))))-IF(AND(计算结果!B$21=0,G1802=1),计算结果!B$16,0)</f>
        <v>1.5465393794749094E-3</v>
      </c>
      <c r="I1802" s="2">
        <f t="shared" ca="1" si="85"/>
        <v>18.414054903288076</v>
      </c>
      <c r="J1802" s="3">
        <f ca="1">1-I1802/MAX(I$2:I1802)</f>
        <v>0</v>
      </c>
      <c r="K1802" s="21">
        <v>171.99</v>
      </c>
      <c r="L1802" s="37">
        <v>14.736800000000001</v>
      </c>
    </row>
    <row r="1803" spans="1:12" hidden="1" x14ac:dyDescent="0.15">
      <c r="A1803" s="1">
        <v>41799</v>
      </c>
      <c r="B1803" s="16">
        <v>15.6561</v>
      </c>
      <c r="C1803" s="3">
        <f t="shared" si="86"/>
        <v>-5.1281073661735288E-3</v>
      </c>
      <c r="D1803" s="3">
        <f>IFERROR(1-B1803/MAX(B$2:B1803),0)</f>
        <v>5.1281073661735288E-3</v>
      </c>
      <c r="E1803" s="3">
        <f ca="1">IFERROR(B1803/AVERAGE(OFFSET(B1803,0,0,-计算结果!B$17,1))-1,B1803/AVERAGE(OFFSET(B1803,0,0,-ROW(),1))-1)</f>
        <v>0.32748954673665276</v>
      </c>
      <c r="F1803" s="4" t="str">
        <f ca="1">IF(MONTH(A1803)&lt;&gt;MONTH(A1804),IF(OR(AND(E1803&lt;计算结果!B$18,E1803&gt;计算结果!B$19),E1803&lt;计算结果!B$20),"买","卖"),F1802)</f>
        <v>买</v>
      </c>
      <c r="G1803" s="4" t="str">
        <f t="shared" ca="1" si="84"/>
        <v/>
      </c>
      <c r="H1803" s="3">
        <f ca="1">IF(F1802="买",B1803/B1802-1,计算结果!B$21*(计算结果!B$22*(B1803/B1802-1)+(1-计算结果!B$22)*(K1803/K1802-1-IF(G1803=1,计算结果!B$16,0))))-IF(AND(计算结果!B$21=0,G1803=1),计算结果!B$16,0)</f>
        <v>-5.1281073661735288E-3</v>
      </c>
      <c r="I1803" s="2">
        <f t="shared" ca="1" si="85"/>
        <v>18.3196256526974</v>
      </c>
      <c r="J1803" s="3">
        <f ca="1">1-I1803/MAX(I$2:I1803)</f>
        <v>5.1281073661735288E-3</v>
      </c>
      <c r="K1803" s="21">
        <v>172.12</v>
      </c>
      <c r="L1803" s="37">
        <v>14.6561</v>
      </c>
    </row>
    <row r="1804" spans="1:12" hidden="1" x14ac:dyDescent="0.15">
      <c r="A1804" s="1">
        <v>41800</v>
      </c>
      <c r="B1804" s="16">
        <v>15.9605</v>
      </c>
      <c r="C1804" s="3">
        <f t="shared" si="86"/>
        <v>1.9442900850147771E-2</v>
      </c>
      <c r="D1804" s="3">
        <f>IFERROR(1-B1804/MAX(B$2:B1804),0)</f>
        <v>0</v>
      </c>
      <c r="E1804" s="3">
        <f ca="1">IFERROR(B1804/AVERAGE(OFFSET(B1804,0,0,-计算结果!B$17,1))-1,B1804/AVERAGE(OFFSET(B1804,0,0,-ROW(),1))-1)</f>
        <v>0.34973272577426662</v>
      </c>
      <c r="F1804" s="4" t="str">
        <f ca="1">IF(MONTH(A1804)&lt;&gt;MONTH(A1805),IF(OR(AND(E1804&lt;计算结果!B$18,E1804&gt;计算结果!B$19),E1804&lt;计算结果!B$20),"买","卖"),F1803)</f>
        <v>买</v>
      </c>
      <c r="G1804" s="4" t="str">
        <f t="shared" ca="1" si="84"/>
        <v/>
      </c>
      <c r="H1804" s="3">
        <f ca="1">IF(F1803="买",B1804/B1803-1,计算结果!B$21*(计算结果!B$22*(B1804/B1803-1)+(1-计算结果!B$22)*(K1804/K1803-1-IF(G1804=1,计算结果!B$16,0))))-IF(AND(计算结果!B$21=0,G1804=1),计算结果!B$16,0)</f>
        <v>1.9442900850147771E-2</v>
      </c>
      <c r="I1804" s="2">
        <f t="shared" ca="1" si="85"/>
        <v>18.67581231787462</v>
      </c>
      <c r="J1804" s="3">
        <f ca="1">1-I1804/MAX(I$2:I1804)</f>
        <v>0</v>
      </c>
      <c r="K1804" s="21">
        <v>172.18</v>
      </c>
      <c r="L1804" s="37">
        <v>14.9605</v>
      </c>
    </row>
    <row r="1805" spans="1:12" hidden="1" x14ac:dyDescent="0.15">
      <c r="A1805" s="1">
        <v>41801</v>
      </c>
      <c r="B1805" s="16">
        <v>16.1358</v>
      </c>
      <c r="C1805" s="3">
        <f t="shared" si="86"/>
        <v>1.098336518279508E-2</v>
      </c>
      <c r="D1805" s="3">
        <f>IFERROR(1-B1805/MAX(B$2:B1805),0)</f>
        <v>0</v>
      </c>
      <c r="E1805" s="3">
        <f ca="1">IFERROR(B1805/AVERAGE(OFFSET(B1805,0,0,-计算结果!B$17,1))-1,B1805/AVERAGE(OFFSET(B1805,0,0,-ROW(),1))-1)</f>
        <v>0.36087430992104341</v>
      </c>
      <c r="F1805" s="4" t="str">
        <f ca="1">IF(MONTH(A1805)&lt;&gt;MONTH(A1806),IF(OR(AND(E1805&lt;计算结果!B$18,E1805&gt;计算结果!B$19),E1805&lt;计算结果!B$20),"买","卖"),F1804)</f>
        <v>买</v>
      </c>
      <c r="G1805" s="4" t="str">
        <f t="shared" ca="1" si="84"/>
        <v/>
      </c>
      <c r="H1805" s="3">
        <f ca="1">IF(F1804="买",B1805/B1804-1,计算结果!B$21*(计算结果!B$22*(B1805/B1804-1)+(1-计算结果!B$22)*(K1805/K1804-1-IF(G1805=1,计算结果!B$16,0))))-IF(AND(计算结果!B$21=0,G1805=1),计算结果!B$16,0)</f>
        <v>1.098336518279508E-2</v>
      </c>
      <c r="I1805" s="2">
        <f t="shared" ca="1" si="85"/>
        <v>18.88093558464718</v>
      </c>
      <c r="J1805" s="3">
        <f ca="1">1-I1805/MAX(I$2:I1805)</f>
        <v>0</v>
      </c>
      <c r="K1805" s="21">
        <v>172.21</v>
      </c>
      <c r="L1805" s="37">
        <v>15.1358</v>
      </c>
    </row>
    <row r="1806" spans="1:12" hidden="1" x14ac:dyDescent="0.15">
      <c r="A1806" s="1">
        <v>41802</v>
      </c>
      <c r="B1806" s="16">
        <v>16.439799999999998</v>
      </c>
      <c r="C1806" s="3">
        <f t="shared" si="86"/>
        <v>1.8840094696265464E-2</v>
      </c>
      <c r="D1806" s="3">
        <f>IFERROR(1-B1806/MAX(B$2:B1806),0)</f>
        <v>0</v>
      </c>
      <c r="E1806" s="3">
        <f ca="1">IFERROR(B1806/AVERAGE(OFFSET(B1806,0,0,-计算结果!B$17,1))-1,B1806/AVERAGE(OFFSET(B1806,0,0,-ROW(),1))-1)</f>
        <v>0.38264869409160873</v>
      </c>
      <c r="F1806" s="4" t="str">
        <f ca="1">IF(MONTH(A1806)&lt;&gt;MONTH(A1807),IF(OR(AND(E1806&lt;计算结果!B$18,E1806&gt;计算结果!B$19),E1806&lt;计算结果!B$20),"买","卖"),F1805)</f>
        <v>买</v>
      </c>
      <c r="G1806" s="4" t="str">
        <f t="shared" ca="1" si="84"/>
        <v/>
      </c>
      <c r="H1806" s="3">
        <f ca="1">IF(F1805="买",B1806/B1805-1,计算结果!B$21*(计算结果!B$22*(B1806/B1805-1)+(1-计算结果!B$22)*(K1806/K1805-1-IF(G1806=1,计算结果!B$16,0))))-IF(AND(计算结果!B$21=0,G1806=1),计算结果!B$16,0)</f>
        <v>1.8840094696265464E-2</v>
      </c>
      <c r="I1806" s="2">
        <f t="shared" ca="1" si="85"/>
        <v>19.236654199016019</v>
      </c>
      <c r="J1806" s="3">
        <f ca="1">1-I1806/MAX(I$2:I1806)</f>
        <v>0</v>
      </c>
      <c r="K1806" s="21">
        <v>172.3</v>
      </c>
      <c r="L1806" s="37">
        <v>15.4398</v>
      </c>
    </row>
    <row r="1807" spans="1:12" hidden="1" x14ac:dyDescent="0.15">
      <c r="A1807" s="1">
        <v>41803</v>
      </c>
      <c r="B1807" s="16">
        <v>16.866500000000002</v>
      </c>
      <c r="C1807" s="3">
        <f t="shared" si="86"/>
        <v>2.5955303592501311E-2</v>
      </c>
      <c r="D1807" s="3">
        <f>IFERROR(1-B1807/MAX(B$2:B1807),0)</f>
        <v>0</v>
      </c>
      <c r="E1807" s="3">
        <f ca="1">IFERROR(B1807/AVERAGE(OFFSET(B1807,0,0,-计算结果!B$17,1))-1,B1807/AVERAGE(OFFSET(B1807,0,0,-ROW(),1))-1)</f>
        <v>0.41445328992072139</v>
      </c>
      <c r="F1807" s="4" t="str">
        <f ca="1">IF(MONTH(A1807)&lt;&gt;MONTH(A1808),IF(OR(AND(E1807&lt;计算结果!B$18,E1807&gt;计算结果!B$19),E1807&lt;计算结果!B$20),"买","卖"),F1806)</f>
        <v>买</v>
      </c>
      <c r="G1807" s="4" t="str">
        <f t="shared" ca="1" si="84"/>
        <v/>
      </c>
      <c r="H1807" s="3">
        <f ca="1">IF(F1806="买",B1807/B1806-1,计算结果!B$21*(计算结果!B$22*(B1807/B1806-1)+(1-计算结果!B$22)*(K1807/K1806-1-IF(G1807=1,计算结果!B$16,0))))-IF(AND(计算结果!B$21=0,G1807=1),计算结果!B$16,0)</f>
        <v>2.5955303592501311E-2</v>
      </c>
      <c r="I1807" s="2">
        <f t="shared" ca="1" si="85"/>
        <v>19.735947398855444</v>
      </c>
      <c r="J1807" s="3">
        <f ca="1">1-I1807/MAX(I$2:I1807)</f>
        <v>0</v>
      </c>
      <c r="K1807" s="21">
        <v>172.33</v>
      </c>
      <c r="L1807" s="37">
        <v>15.8665</v>
      </c>
    </row>
    <row r="1808" spans="1:12" hidden="1" x14ac:dyDescent="0.15">
      <c r="A1808" s="1">
        <v>41806</v>
      </c>
      <c r="B1808" s="16">
        <v>17.377800000000001</v>
      </c>
      <c r="C1808" s="3">
        <f t="shared" si="86"/>
        <v>3.0314528799691542E-2</v>
      </c>
      <c r="D1808" s="3">
        <f>IFERROR(1-B1808/MAX(B$2:B1808),0)</f>
        <v>0</v>
      </c>
      <c r="E1808" s="3">
        <f ca="1">IFERROR(B1808/AVERAGE(OFFSET(B1808,0,0,-计算结果!B$17,1))-1,B1808/AVERAGE(OFFSET(B1808,0,0,-ROW(),1))-1)</f>
        <v>0.4529666742143208</v>
      </c>
      <c r="F1808" s="4" t="str">
        <f ca="1">IF(MONTH(A1808)&lt;&gt;MONTH(A1809),IF(OR(AND(E1808&lt;计算结果!B$18,E1808&gt;计算结果!B$19),E1808&lt;计算结果!B$20),"买","卖"),F1807)</f>
        <v>买</v>
      </c>
      <c r="G1808" s="4" t="str">
        <f t="shared" ca="1" si="84"/>
        <v/>
      </c>
      <c r="H1808" s="3">
        <f ca="1">IF(F1807="买",B1808/B1807-1,计算结果!B$21*(计算结果!B$22*(B1808/B1807-1)+(1-计算结果!B$22)*(K1808/K1807-1-IF(G1808=1,计算结果!B$16,0))))-IF(AND(计算结果!B$21=0,G1808=1),计算结果!B$16,0)</f>
        <v>3.0314528799691542E-2</v>
      </c>
      <c r="I1808" s="2">
        <f t="shared" ca="1" si="85"/>
        <v>20.334233344667243</v>
      </c>
      <c r="J1808" s="3">
        <f ca="1">1-I1808/MAX(I$2:I1808)</f>
        <v>0</v>
      </c>
      <c r="K1808" s="21">
        <v>172.43</v>
      </c>
      <c r="L1808" s="37">
        <v>16.377800000000001</v>
      </c>
    </row>
    <row r="1809" spans="1:12" hidden="1" x14ac:dyDescent="0.15">
      <c r="A1809" s="1">
        <v>41807</v>
      </c>
      <c r="B1809" s="16">
        <v>17.621500000000001</v>
      </c>
      <c r="C1809" s="3">
        <f t="shared" si="86"/>
        <v>1.4023639355959849E-2</v>
      </c>
      <c r="D1809" s="3">
        <f>IFERROR(1-B1809/MAX(B$2:B1809),0)</f>
        <v>0</v>
      </c>
      <c r="E1809" s="3">
        <f ca="1">IFERROR(B1809/AVERAGE(OFFSET(B1809,0,0,-计算结果!B$17,1))-1,B1809/AVERAGE(OFFSET(B1809,0,0,-ROW(),1))-1)</f>
        <v>0.46886412971682345</v>
      </c>
      <c r="F1809" s="4" t="str">
        <f ca="1">IF(MONTH(A1809)&lt;&gt;MONTH(A1810),IF(OR(AND(E1809&lt;计算结果!B$18,E1809&gt;计算结果!B$19),E1809&lt;计算结果!B$20),"买","卖"),F1808)</f>
        <v>买</v>
      </c>
      <c r="G1809" s="4" t="str">
        <f t="shared" ca="1" si="84"/>
        <v/>
      </c>
      <c r="H1809" s="3">
        <f ca="1">IF(F1808="买",B1809/B1808-1,计算结果!B$21*(计算结果!B$22*(B1809/B1808-1)+(1-计算结果!B$22)*(K1809/K1808-1-IF(G1809=1,计算结果!B$16,0))))-IF(AND(计算结果!B$21=0,G1809=1),计算结果!B$16,0)</f>
        <v>1.4023639355959849E-2</v>
      </c>
      <c r="I1809" s="2">
        <f t="shared" ca="1" si="85"/>
        <v>20.61939329967279</v>
      </c>
      <c r="J1809" s="3">
        <f ca="1">1-I1809/MAX(I$2:I1809)</f>
        <v>0</v>
      </c>
      <c r="K1809" s="21">
        <v>172.44</v>
      </c>
      <c r="L1809" s="37">
        <v>16.621500000000001</v>
      </c>
    </row>
    <row r="1810" spans="1:12" hidden="1" x14ac:dyDescent="0.15">
      <c r="A1810" s="1">
        <v>41808</v>
      </c>
      <c r="B1810" s="16">
        <v>17.473299999999998</v>
      </c>
      <c r="C1810" s="3">
        <f t="shared" si="86"/>
        <v>-8.4101807451126831E-3</v>
      </c>
      <c r="D1810" s="3">
        <f>IFERROR(1-B1810/MAX(B$2:B1810),0)</f>
        <v>8.4101807451126831E-3</v>
      </c>
      <c r="E1810" s="3">
        <f ca="1">IFERROR(B1810/AVERAGE(OFFSET(B1810,0,0,-计算结果!B$17,1))-1,B1810/AVERAGE(OFFSET(B1810,0,0,-ROW(),1))-1)</f>
        <v>0.45223020635356925</v>
      </c>
      <c r="F1810" s="4" t="str">
        <f ca="1">IF(MONTH(A1810)&lt;&gt;MONTH(A1811),IF(OR(AND(E1810&lt;计算结果!B$18,E1810&gt;计算结果!B$19),E1810&lt;计算结果!B$20),"买","卖"),F1809)</f>
        <v>买</v>
      </c>
      <c r="G1810" s="4" t="str">
        <f t="shared" ca="1" si="84"/>
        <v/>
      </c>
      <c r="H1810" s="3">
        <f ca="1">IF(F1809="买",B1810/B1809-1,计算结果!B$21*(计算结果!B$22*(B1810/B1809-1)+(1-计算结果!B$22)*(K1810/K1809-1-IF(G1810=1,计算结果!B$16,0))))-IF(AND(计算结果!B$21=0,G1810=1),计算结果!B$16,0)</f>
        <v>-8.4101807451126831E-3</v>
      </c>
      <c r="I1810" s="2">
        <f t="shared" ca="1" si="85"/>
        <v>20.445980475167978</v>
      </c>
      <c r="J1810" s="3">
        <f ca="1">1-I1810/MAX(I$2:I1810)</f>
        <v>8.4101807451125721E-3</v>
      </c>
      <c r="K1810" s="21">
        <v>172.44</v>
      </c>
      <c r="L1810" s="37">
        <v>16.473299999999998</v>
      </c>
    </row>
    <row r="1811" spans="1:12" hidden="1" x14ac:dyDescent="0.15">
      <c r="A1811" s="1">
        <v>41809</v>
      </c>
      <c r="B1811" s="16">
        <v>17.065300000000001</v>
      </c>
      <c r="C1811" s="3">
        <f t="shared" si="86"/>
        <v>-2.3349911007079283E-2</v>
      </c>
      <c r="D1811" s="3">
        <f>IFERROR(1-B1811/MAX(B$2:B1811),0)</f>
        <v>3.1563714780240115E-2</v>
      </c>
      <c r="E1811" s="3">
        <f ca="1">IFERROR(B1811/AVERAGE(OFFSET(B1811,0,0,-计算结果!B$17,1))-1,B1811/AVERAGE(OFFSET(B1811,0,0,-ROW(),1))-1)</f>
        <v>0.41432735030273182</v>
      </c>
      <c r="F1811" s="4" t="str">
        <f ca="1">IF(MONTH(A1811)&lt;&gt;MONTH(A1812),IF(OR(AND(E1811&lt;计算结果!B$18,E1811&gt;计算结果!B$19),E1811&lt;计算结果!B$20),"买","卖"),F1810)</f>
        <v>买</v>
      </c>
      <c r="G1811" s="4" t="str">
        <f t="shared" ca="1" si="84"/>
        <v/>
      </c>
      <c r="H1811" s="3">
        <f ca="1">IF(F1810="买",B1811/B1810-1,计算结果!B$21*(计算结果!B$22*(B1811/B1810-1)+(1-计算结果!B$22)*(K1811/K1810-1-IF(G1811=1,计算结果!B$16,0))))-IF(AND(计算结果!B$21=0,G1811=1),计算结果!B$16,0)</f>
        <v>-2.3349911007079283E-2</v>
      </c>
      <c r="I1811" s="2">
        <f t="shared" ca="1" si="85"/>
        <v>19.968568650620327</v>
      </c>
      <c r="J1811" s="3">
        <f ca="1">1-I1811/MAX(I$2:I1811)</f>
        <v>3.1563714780240004E-2</v>
      </c>
      <c r="K1811" s="21">
        <v>172.43</v>
      </c>
      <c r="L1811" s="37">
        <v>16.065300000000001</v>
      </c>
    </row>
    <row r="1812" spans="1:12" hidden="1" x14ac:dyDescent="0.15">
      <c r="A1812" s="1">
        <v>41810</v>
      </c>
      <c r="B1812" s="16">
        <v>17.296800000000001</v>
      </c>
      <c r="C1812" s="3">
        <f t="shared" si="86"/>
        <v>1.3565539427962126E-2</v>
      </c>
      <c r="D1812" s="3">
        <f>IFERROR(1-B1812/MAX(B$2:B1812),0)</f>
        <v>1.842635416962235E-2</v>
      </c>
      <c r="E1812" s="3">
        <f ca="1">IFERROR(B1812/AVERAGE(OFFSET(B1812,0,0,-计算结果!B$17,1))-1,B1812/AVERAGE(OFFSET(B1812,0,0,-ROW(),1))-1)</f>
        <v>0.42938023571783046</v>
      </c>
      <c r="F1812" s="4" t="str">
        <f ca="1">IF(MONTH(A1812)&lt;&gt;MONTH(A1813),IF(OR(AND(E1812&lt;计算结果!B$18,E1812&gt;计算结果!B$19),E1812&lt;计算结果!B$20),"买","卖"),F1811)</f>
        <v>买</v>
      </c>
      <c r="G1812" s="4" t="str">
        <f t="shared" ca="1" si="84"/>
        <v/>
      </c>
      <c r="H1812" s="3">
        <f ca="1">IF(F1811="买",B1812/B1811-1,计算结果!B$21*(计算结果!B$22*(B1812/B1811-1)+(1-计算结果!B$22)*(K1812/K1811-1-IF(G1812=1,计算结果!B$16,0))))-IF(AND(计算结果!B$21=0,G1812=1),计算结果!B$16,0)</f>
        <v>1.3565539427962126E-2</v>
      </c>
      <c r="I1812" s="2">
        <f t="shared" ca="1" si="85"/>
        <v>20.239453055970284</v>
      </c>
      <c r="J1812" s="3">
        <f ca="1">1-I1812/MAX(I$2:I1812)</f>
        <v>1.8426354169622239E-2</v>
      </c>
      <c r="K1812" s="21">
        <v>172.49</v>
      </c>
      <c r="L1812" s="37">
        <v>16.296800000000001</v>
      </c>
    </row>
    <row r="1813" spans="1:12" hidden="1" x14ac:dyDescent="0.15">
      <c r="A1813" s="1">
        <v>41813</v>
      </c>
      <c r="B1813" s="16">
        <v>17.4084</v>
      </c>
      <c r="C1813" s="3">
        <f t="shared" si="86"/>
        <v>6.452060496739298E-3</v>
      </c>
      <c r="D1813" s="3">
        <f>IFERROR(1-B1813/MAX(B$2:B1813),0)</f>
        <v>1.209318162471984E-2</v>
      </c>
      <c r="E1813" s="3">
        <f ca="1">IFERROR(B1813/AVERAGE(OFFSET(B1813,0,0,-计算结果!B$17,1))-1,B1813/AVERAGE(OFFSET(B1813,0,0,-ROW(),1))-1)</f>
        <v>0.4345079034894912</v>
      </c>
      <c r="F1813" s="4" t="str">
        <f ca="1">IF(MONTH(A1813)&lt;&gt;MONTH(A1814),IF(OR(AND(E1813&lt;计算结果!B$18,E1813&gt;计算结果!B$19),E1813&lt;计算结果!B$20),"买","卖"),F1812)</f>
        <v>买</v>
      </c>
      <c r="G1813" s="4" t="str">
        <f t="shared" ca="1" si="84"/>
        <v/>
      </c>
      <c r="H1813" s="3">
        <f ca="1">IF(F1812="买",B1813/B1812-1,计算结果!B$21*(计算结果!B$22*(B1813/B1812-1)+(1-计算结果!B$22)*(K1813/K1812-1-IF(G1813=1,计算结果!B$16,0))))-IF(AND(计算结果!B$21=0,G1813=1),计算结果!B$16,0)</f>
        <v>6.452060496739298E-3</v>
      </c>
      <c r="I1813" s="2">
        <f t="shared" ca="1" si="85"/>
        <v>20.370039231508319</v>
      </c>
      <c r="J1813" s="3">
        <f ca="1">1-I1813/MAX(I$2:I1813)</f>
        <v>1.2093181624719729E-2</v>
      </c>
      <c r="K1813" s="21">
        <v>172.62</v>
      </c>
      <c r="L1813" s="37">
        <v>16.4084</v>
      </c>
    </row>
    <row r="1814" spans="1:12" hidden="1" x14ac:dyDescent="0.15">
      <c r="A1814" s="1">
        <v>41814</v>
      </c>
      <c r="B1814" s="16">
        <v>17.691199999999998</v>
      </c>
      <c r="C1814" s="3">
        <f t="shared" si="86"/>
        <v>1.6245031134394683E-2</v>
      </c>
      <c r="D1814" s="3">
        <f>IFERROR(1-B1814/MAX(B$2:B1814),0)</f>
        <v>0</v>
      </c>
      <c r="E1814" s="3">
        <f ca="1">IFERROR(B1814/AVERAGE(OFFSET(B1814,0,0,-计算结果!B$17,1))-1,B1814/AVERAGE(OFFSET(B1814,0,0,-ROW(),1))-1)</f>
        <v>0.45351699379408528</v>
      </c>
      <c r="F1814" s="4" t="str">
        <f ca="1">IF(MONTH(A1814)&lt;&gt;MONTH(A1815),IF(OR(AND(E1814&lt;计算结果!B$18,E1814&gt;计算结果!B$19),E1814&lt;计算结果!B$20),"买","卖"),F1813)</f>
        <v>买</v>
      </c>
      <c r="G1814" s="4" t="str">
        <f t="shared" ca="1" si="84"/>
        <v/>
      </c>
      <c r="H1814" s="3">
        <f ca="1">IF(F1813="买",B1814/B1813-1,计算结果!B$21*(计算结果!B$22*(B1814/B1813-1)+(1-计算结果!B$22)*(K1814/K1813-1-IF(G1814=1,计算结果!B$16,0))))-IF(AND(计算结果!B$21=0,G1814=1),计算结果!B$16,0)</f>
        <v>1.6245031134394683E-2</v>
      </c>
      <c r="I1814" s="2">
        <f t="shared" ca="1" si="85"/>
        <v>20.700951153033014</v>
      </c>
      <c r="J1814" s="3">
        <f ca="1">1-I1814/MAX(I$2:I1814)</f>
        <v>0</v>
      </c>
      <c r="K1814" s="21">
        <v>172.63</v>
      </c>
      <c r="L1814" s="37">
        <v>16.691199999999998</v>
      </c>
    </row>
    <row r="1815" spans="1:12" hidden="1" x14ac:dyDescent="0.15">
      <c r="A1815" s="1">
        <v>41815</v>
      </c>
      <c r="B1815" s="16">
        <v>17.515899999999998</v>
      </c>
      <c r="C1815" s="3">
        <f t="shared" si="86"/>
        <v>-9.9088812516957558E-3</v>
      </c>
      <c r="D1815" s="3">
        <f>IFERROR(1-B1815/MAX(B$2:B1815),0)</f>
        <v>9.9088812516957558E-3</v>
      </c>
      <c r="E1815" s="3">
        <f ca="1">IFERROR(B1815/AVERAGE(OFFSET(B1815,0,0,-计算结果!B$17,1))-1,B1815/AVERAGE(OFFSET(B1815,0,0,-ROW(),1))-1)</f>
        <v>0.43500891067421099</v>
      </c>
      <c r="F1815" s="4" t="str">
        <f ca="1">IF(MONTH(A1815)&lt;&gt;MONTH(A1816),IF(OR(AND(E1815&lt;计算结果!B$18,E1815&gt;计算结果!B$19),E1815&lt;计算结果!B$20),"买","卖"),F1814)</f>
        <v>买</v>
      </c>
      <c r="G1815" s="4" t="str">
        <f t="shared" ca="1" si="84"/>
        <v/>
      </c>
      <c r="H1815" s="3">
        <f ca="1">IF(F1814="买",B1815/B1814-1,计算结果!B$21*(计算结果!B$22*(B1815/B1814-1)+(1-计算结果!B$22)*(K1815/K1814-1-IF(G1815=1,计算结果!B$16,0))))-IF(AND(计算结果!B$21=0,G1815=1),计算结果!B$16,0)</f>
        <v>-9.9088812516957558E-3</v>
      </c>
      <c r="I1815" s="2">
        <f t="shared" ca="1" si="85"/>
        <v>20.495827886260454</v>
      </c>
      <c r="J1815" s="3">
        <f ca="1">1-I1815/MAX(I$2:I1815)</f>
        <v>9.9088812516958669E-3</v>
      </c>
      <c r="K1815" s="21">
        <v>172.7</v>
      </c>
      <c r="L1815" s="37">
        <v>16.515899999999998</v>
      </c>
    </row>
    <row r="1816" spans="1:12" hidden="1" x14ac:dyDescent="0.15">
      <c r="A1816" s="1">
        <v>41816</v>
      </c>
      <c r="B1816" s="16">
        <v>17.868500000000001</v>
      </c>
      <c r="C1816" s="3">
        <f t="shared" si="86"/>
        <v>2.0130281629833657E-2</v>
      </c>
      <c r="D1816" s="3">
        <f>IFERROR(1-B1816/MAX(B$2:B1816),0)</f>
        <v>0</v>
      </c>
      <c r="E1816" s="3">
        <f ca="1">IFERROR(B1816/AVERAGE(OFFSET(B1816,0,0,-计算结果!B$17,1))-1,B1816/AVERAGE(OFFSET(B1816,0,0,-ROW(),1))-1)</f>
        <v>0.45953716786570409</v>
      </c>
      <c r="F1816" s="4" t="str">
        <f ca="1">IF(MONTH(A1816)&lt;&gt;MONTH(A1817),IF(OR(AND(E1816&lt;计算结果!B$18,E1816&gt;计算结果!B$19),E1816&lt;计算结果!B$20),"买","卖"),F1815)</f>
        <v>买</v>
      </c>
      <c r="G1816" s="4" t="str">
        <f t="shared" ca="1" si="84"/>
        <v/>
      </c>
      <c r="H1816" s="3">
        <f ca="1">IF(F1815="买",B1816/B1815-1,计算结果!B$21*(计算结果!B$22*(B1816/B1815-1)+(1-计算结果!B$22)*(K1816/K1815-1-IF(G1816=1,计算结果!B$16,0))))-IF(AND(计算结果!B$21=0,G1816=1),计算结果!B$16,0)</f>
        <v>2.0130281629833657E-2</v>
      </c>
      <c r="I1816" s="2">
        <f t="shared" ca="1" si="85"/>
        <v>20.908414673847474</v>
      </c>
      <c r="J1816" s="3">
        <f ca="1">1-I1816/MAX(I$2:I1816)</f>
        <v>0</v>
      </c>
      <c r="K1816" s="21">
        <v>172.76</v>
      </c>
      <c r="L1816" s="37">
        <v>16.868500000000001</v>
      </c>
    </row>
    <row r="1817" spans="1:12" hidden="1" x14ac:dyDescent="0.15">
      <c r="A1817" s="1">
        <v>41817</v>
      </c>
      <c r="B1817" s="16">
        <v>18.382200000000001</v>
      </c>
      <c r="C1817" s="3">
        <f t="shared" si="86"/>
        <v>2.8748915689621457E-2</v>
      </c>
      <c r="D1817" s="3">
        <f>IFERROR(1-B1817/MAX(B$2:B1817),0)</f>
        <v>0</v>
      </c>
      <c r="E1817" s="3">
        <f ca="1">IFERROR(B1817/AVERAGE(OFFSET(B1817,0,0,-计算结果!B$17,1))-1,B1817/AVERAGE(OFFSET(B1817,0,0,-ROW(),1))-1)</f>
        <v>0.49685401511850857</v>
      </c>
      <c r="F1817" s="4" t="str">
        <f ca="1">IF(MONTH(A1817)&lt;&gt;MONTH(A1818),IF(OR(AND(E1817&lt;计算结果!B$18,E1817&gt;计算结果!B$19),E1817&lt;计算结果!B$20),"买","卖"),F1816)</f>
        <v>买</v>
      </c>
      <c r="G1817" s="4" t="str">
        <f t="shared" ca="1" si="84"/>
        <v/>
      </c>
      <c r="H1817" s="3">
        <f ca="1">IF(F1816="买",B1817/B1816-1,计算结果!B$21*(计算结果!B$22*(B1817/B1816-1)+(1-计算结果!B$22)*(K1817/K1816-1-IF(G1817=1,计算结果!B$16,0))))-IF(AND(计算结果!B$21=0,G1817=1),计算结果!B$16,0)</f>
        <v>2.8748915689621457E-2</v>
      </c>
      <c r="I1817" s="2">
        <f t="shared" ca="1" si="85"/>
        <v>21.509508924509561</v>
      </c>
      <c r="J1817" s="3">
        <f ca="1">1-I1817/MAX(I$2:I1817)</f>
        <v>0</v>
      </c>
      <c r="K1817" s="21">
        <v>172.82</v>
      </c>
      <c r="L1817" s="37">
        <v>17.382200000000001</v>
      </c>
    </row>
    <row r="1818" spans="1:12" hidden="1" x14ac:dyDescent="0.15">
      <c r="A1818" s="1">
        <v>41820</v>
      </c>
      <c r="B1818" s="16">
        <v>18.314900000000002</v>
      </c>
      <c r="C1818" s="3">
        <f t="shared" si="86"/>
        <v>-3.661150460771756E-3</v>
      </c>
      <c r="D1818" s="3">
        <f>IFERROR(1-B1818/MAX(B$2:B1818),0)</f>
        <v>3.661150460771756E-3</v>
      </c>
      <c r="E1818" s="3">
        <f ca="1">IFERROR(B1818/AVERAGE(OFFSET(B1818,0,0,-计算结果!B$17,1))-1,B1818/AVERAGE(OFFSET(B1818,0,0,-ROW(),1))-1)</f>
        <v>0.48688867961291105</v>
      </c>
      <c r="F1818" s="4" t="str">
        <f ca="1">IF(MONTH(A1818)&lt;&gt;MONTH(A1819),IF(OR(AND(E1818&lt;计算结果!B$18,E1818&gt;计算结果!B$19),E1818&lt;计算结果!B$20),"买","卖"),F1817)</f>
        <v>买</v>
      </c>
      <c r="G1818" s="4" t="str">
        <f t="shared" ca="1" si="84"/>
        <v/>
      </c>
      <c r="H1818" s="3">
        <f ca="1">IF(F1817="买",B1818/B1817-1,计算结果!B$21*(计算结果!B$22*(B1818/B1817-1)+(1-计算结果!B$22)*(K1818/K1817-1-IF(G1818=1,计算结果!B$16,0))))-IF(AND(计算结果!B$21=0,G1818=1),计算结果!B$16,0)</f>
        <v>-3.661150460771756E-3</v>
      </c>
      <c r="I1818" s="2">
        <f t="shared" ca="1" si="85"/>
        <v>21.430759375999617</v>
      </c>
      <c r="J1818" s="3">
        <f ca="1">1-I1818/MAX(I$2:I1818)</f>
        <v>3.661150460771756E-3</v>
      </c>
      <c r="K1818" s="21">
        <v>172.82</v>
      </c>
      <c r="L1818" s="37">
        <v>17.314900000000002</v>
      </c>
    </row>
    <row r="1819" spans="1:12" hidden="1" x14ac:dyDescent="0.15">
      <c r="A1819" s="1">
        <v>41821</v>
      </c>
      <c r="B1819" s="16">
        <v>18.324300000000001</v>
      </c>
      <c r="C1819" s="3">
        <f t="shared" si="86"/>
        <v>5.1324331555169245E-4</v>
      </c>
      <c r="D1819" s="3">
        <f>IFERROR(1-B1819/MAX(B$2:B1819),0)</f>
        <v>3.1497862062211945E-3</v>
      </c>
      <c r="E1819" s="3">
        <f ca="1">IFERROR(B1819/AVERAGE(OFFSET(B1819,0,0,-计算结果!B$17,1))-1,B1819/AVERAGE(OFFSET(B1819,0,0,-ROW(),1))-1)</f>
        <v>0.48332042857972812</v>
      </c>
      <c r="F1819" s="4" t="str">
        <f ca="1">IF(MONTH(A1819)&lt;&gt;MONTH(A1820),IF(OR(AND(E1819&lt;计算结果!B$18,E1819&gt;计算结果!B$19),E1819&lt;计算结果!B$20),"买","卖"),F1818)</f>
        <v>买</v>
      </c>
      <c r="G1819" s="4" t="str">
        <f t="shared" ca="1" si="84"/>
        <v/>
      </c>
      <c r="H1819" s="3">
        <f ca="1">IF(F1818="买",B1819/B1818-1,计算结果!B$21*(计算结果!B$22*(B1819/B1818-1)+(1-计算结果!B$22)*(K1819/K1818-1-IF(G1819=1,计算结果!B$16,0))))-IF(AND(计算结果!B$21=0,G1819=1),计算结果!B$16,0)</f>
        <v>5.1324331555169245E-4</v>
      </c>
      <c r="I1819" s="2">
        <f t="shared" ca="1" si="85"/>
        <v>21.441758569996544</v>
      </c>
      <c r="J1819" s="3">
        <f ca="1">1-I1819/MAX(I$2:I1819)</f>
        <v>3.1497862062214166E-3</v>
      </c>
      <c r="K1819" s="21">
        <v>172.81</v>
      </c>
      <c r="L1819" s="37">
        <v>17.324300000000001</v>
      </c>
    </row>
    <row r="1820" spans="1:12" hidden="1" x14ac:dyDescent="0.15">
      <c r="A1820" s="1">
        <v>41822</v>
      </c>
      <c r="B1820" s="16">
        <v>18.536100000000001</v>
      </c>
      <c r="C1820" s="3">
        <f t="shared" si="86"/>
        <v>1.1558422422684567E-2</v>
      </c>
      <c r="D1820" s="3">
        <f>IFERROR(1-B1820/MAX(B$2:B1820),0)</f>
        <v>0</v>
      </c>
      <c r="E1820" s="3">
        <f ca="1">IFERROR(B1820/AVERAGE(OFFSET(B1820,0,0,-计算结果!B$17,1))-1,B1820/AVERAGE(OFFSET(B1820,0,0,-ROW(),1))-1)</f>
        <v>0.49597505573872258</v>
      </c>
      <c r="F1820" s="4" t="str">
        <f ca="1">IF(MONTH(A1820)&lt;&gt;MONTH(A1821),IF(OR(AND(E1820&lt;计算结果!B$18,E1820&gt;计算结果!B$19),E1820&lt;计算结果!B$20),"买","卖"),F1819)</f>
        <v>买</v>
      </c>
      <c r="G1820" s="4" t="str">
        <f t="shared" ca="1" si="84"/>
        <v/>
      </c>
      <c r="H1820" s="3">
        <f ca="1">IF(F1819="买",B1820/B1819-1,计算结果!B$21*(计算结果!B$22*(B1820/B1819-1)+(1-计算结果!B$22)*(K1820/K1819-1-IF(G1820=1,计算结果!B$16,0))))-IF(AND(计算结果!B$21=0,G1820=1),计算结果!B$16,0)</f>
        <v>1.1558422422684567E-2</v>
      </c>
      <c r="I1820" s="2">
        <f t="shared" ca="1" si="85"/>
        <v>21.689591473033783</v>
      </c>
      <c r="J1820" s="3">
        <f ca="1">1-I1820/MAX(I$2:I1820)</f>
        <v>0</v>
      </c>
      <c r="K1820" s="21">
        <v>172.84</v>
      </c>
      <c r="L1820" s="37">
        <v>17.536100000000001</v>
      </c>
    </row>
    <row r="1821" spans="1:12" hidden="1" x14ac:dyDescent="0.15">
      <c r="A1821" s="1">
        <v>41823</v>
      </c>
      <c r="B1821" s="16">
        <v>18.430900000000001</v>
      </c>
      <c r="C1821" s="3">
        <f t="shared" si="86"/>
        <v>-5.6754117640711588E-3</v>
      </c>
      <c r="D1821" s="3">
        <f>IFERROR(1-B1821/MAX(B$2:B1821),0)</f>
        <v>5.6754117640711588E-3</v>
      </c>
      <c r="E1821" s="3">
        <f ca="1">IFERROR(B1821/AVERAGE(OFFSET(B1821,0,0,-计算结果!B$17,1))-1,B1821/AVERAGE(OFFSET(B1821,0,0,-ROW(),1))-1)</f>
        <v>0.48313522355068295</v>
      </c>
      <c r="F1821" s="4" t="str">
        <f ca="1">IF(MONTH(A1821)&lt;&gt;MONTH(A1822),IF(OR(AND(E1821&lt;计算结果!B$18,E1821&gt;计算结果!B$19),E1821&lt;计算结果!B$20),"买","卖"),F1820)</f>
        <v>买</v>
      </c>
      <c r="G1821" s="4" t="str">
        <f t="shared" ca="1" si="84"/>
        <v/>
      </c>
      <c r="H1821" s="3">
        <f ca="1">IF(F1820="买",B1821/B1820-1,计算结果!B$21*(计算结果!B$22*(B1821/B1820-1)+(1-计算结果!B$22)*(K1821/K1820-1-IF(G1821=1,计算结果!B$16,0))))-IF(AND(计算结果!B$21=0,G1821=1),计算结果!B$16,0)</f>
        <v>-5.6754117640711588E-3</v>
      </c>
      <c r="I1821" s="2">
        <f t="shared" ca="1" si="85"/>
        <v>21.566494110429829</v>
      </c>
      <c r="J1821" s="3">
        <f ca="1">1-I1821/MAX(I$2:I1821)</f>
        <v>5.6754117640711588E-3</v>
      </c>
      <c r="K1821" s="21">
        <v>172.86</v>
      </c>
      <c r="L1821" s="37">
        <v>17.430900000000001</v>
      </c>
    </row>
    <row r="1822" spans="1:12" hidden="1" x14ac:dyDescent="0.15">
      <c r="A1822" s="1">
        <v>41824</v>
      </c>
      <c r="B1822" s="16">
        <v>18.288599999999999</v>
      </c>
      <c r="C1822" s="3">
        <f t="shared" si="86"/>
        <v>-7.7207298612657072E-3</v>
      </c>
      <c r="D1822" s="3">
        <f>IFERROR(1-B1822/MAX(B$2:B1822),0)</f>
        <v>1.3352323304255065E-2</v>
      </c>
      <c r="E1822" s="3">
        <f ca="1">IFERROR(B1822/AVERAGE(OFFSET(B1822,0,0,-计算结果!B$17,1))-1,B1822/AVERAGE(OFFSET(B1822,0,0,-ROW(),1))-1)</f>
        <v>0.46756806132712447</v>
      </c>
      <c r="F1822" s="4" t="str">
        <f ca="1">IF(MONTH(A1822)&lt;&gt;MONTH(A1823),IF(OR(AND(E1822&lt;计算结果!B$18,E1822&gt;计算结果!B$19),E1822&lt;计算结果!B$20),"买","卖"),F1821)</f>
        <v>买</v>
      </c>
      <c r="G1822" s="4" t="str">
        <f t="shared" ca="1" si="84"/>
        <v/>
      </c>
      <c r="H1822" s="3">
        <f ca="1">IF(F1821="买",B1822/B1821-1,计算结果!B$21*(计算结果!B$22*(B1822/B1821-1)+(1-计算结果!B$22)*(K1822/K1821-1-IF(G1822=1,计算结果!B$16,0))))-IF(AND(计算结果!B$21=0,G1822=1),计算结果!B$16,0)</f>
        <v>-7.7207298612657072E-3</v>
      </c>
      <c r="I1822" s="2">
        <f t="shared" ca="1" si="85"/>
        <v>21.399985035348625</v>
      </c>
      <c r="J1822" s="3">
        <f ca="1">1-I1822/MAX(I$2:I1822)</f>
        <v>1.3352323304254954E-2</v>
      </c>
      <c r="K1822" s="21">
        <v>172.91</v>
      </c>
      <c r="L1822" s="37">
        <v>17.288599999999999</v>
      </c>
    </row>
    <row r="1823" spans="1:12" hidden="1" x14ac:dyDescent="0.15">
      <c r="A1823" s="1">
        <v>41827</v>
      </c>
      <c r="B1823" s="16">
        <v>18.317799999999998</v>
      </c>
      <c r="C1823" s="3">
        <f t="shared" si="86"/>
        <v>1.5966230329276243E-3</v>
      </c>
      <c r="D1823" s="3">
        <f>IFERROR(1-B1823/MAX(B$2:B1823),0)</f>
        <v>1.1777018898258107E-2</v>
      </c>
      <c r="E1823" s="3">
        <f ca="1">IFERROR(B1823/AVERAGE(OFFSET(B1823,0,0,-计算结果!B$17,1))-1,B1823/AVERAGE(OFFSET(B1823,0,0,-ROW(),1))-1)</f>
        <v>0.46585050820712803</v>
      </c>
      <c r="F1823" s="4" t="str">
        <f ca="1">IF(MONTH(A1823)&lt;&gt;MONTH(A1824),IF(OR(AND(E1823&lt;计算结果!B$18,E1823&gt;计算结果!B$19),E1823&lt;计算结果!B$20),"买","卖"),F1822)</f>
        <v>买</v>
      </c>
      <c r="G1823" s="4" t="str">
        <f t="shared" ca="1" si="84"/>
        <v/>
      </c>
      <c r="H1823" s="3">
        <f ca="1">IF(F1822="买",B1823/B1822-1,计算结果!B$21*(计算结果!B$22*(B1823/B1822-1)+(1-计算结果!B$22)*(K1823/K1822-1-IF(G1823=1,计算结果!B$16,0))))-IF(AND(计算结果!B$21=0,G1823=1),计算结果!B$16,0)</f>
        <v>1.5966230329276243E-3</v>
      </c>
      <c r="I1823" s="2">
        <f t="shared" ca="1" si="85"/>
        <v>21.434152744360368</v>
      </c>
      <c r="J1823" s="3">
        <f ca="1">1-I1823/MAX(I$2:I1823)</f>
        <v>1.1777018898257996E-2</v>
      </c>
      <c r="K1823" s="21">
        <v>172.98</v>
      </c>
      <c r="L1823" s="37">
        <v>17.317799999999998</v>
      </c>
    </row>
    <row r="1824" spans="1:12" hidden="1" x14ac:dyDescent="0.15">
      <c r="A1824" s="1">
        <v>41828</v>
      </c>
      <c r="B1824" s="16">
        <v>18.438300000000002</v>
      </c>
      <c r="C1824" s="3">
        <f t="shared" si="86"/>
        <v>6.5783008876614257E-3</v>
      </c>
      <c r="D1824" s="3">
        <f>IFERROR(1-B1824/MAX(B$2:B1824),0)</f>
        <v>5.2761907844691702E-3</v>
      </c>
      <c r="E1824" s="3">
        <f ca="1">IFERROR(B1824/AVERAGE(OFFSET(B1824,0,0,-计算结果!B$17,1))-1,B1824/AVERAGE(OFFSET(B1824,0,0,-ROW(),1))-1)</f>
        <v>0.47129399984868359</v>
      </c>
      <c r="F1824" s="4" t="str">
        <f ca="1">IF(MONTH(A1824)&lt;&gt;MONTH(A1825),IF(OR(AND(E1824&lt;计算结果!B$18,E1824&gt;计算结果!B$19),E1824&lt;计算结果!B$20),"买","卖"),F1823)</f>
        <v>买</v>
      </c>
      <c r="G1824" s="4" t="str">
        <f t="shared" ref="G1824:G1887" ca="1" si="87">IF(F1823&lt;&gt;F1824,1,"")</f>
        <v/>
      </c>
      <c r="H1824" s="3">
        <f ca="1">IF(F1823="买",B1824/B1823-1,计算结果!B$21*(计算结果!B$22*(B1824/B1823-1)+(1-计算结果!B$22)*(K1824/K1823-1-IF(G1824=1,计算结果!B$16,0))))-IF(AND(计算结果!B$21=0,G1824=1),计算结果!B$16,0)</f>
        <v>6.5783008876614257E-3</v>
      </c>
      <c r="I1824" s="2">
        <f t="shared" ref="I1824:I1887" ca="1" si="88">IFERROR(I1823*(1+H1824),I1823)</f>
        <v>21.575153050384863</v>
      </c>
      <c r="J1824" s="3">
        <f ca="1">1-I1824/MAX(I$2:I1824)</f>
        <v>5.2761907844690592E-3</v>
      </c>
      <c r="K1824" s="21">
        <v>173.04</v>
      </c>
      <c r="L1824" s="37">
        <v>17.438300000000002</v>
      </c>
    </row>
    <row r="1825" spans="1:12" hidden="1" x14ac:dyDescent="0.15">
      <c r="A1825" s="1">
        <v>41829</v>
      </c>
      <c r="B1825" s="16">
        <v>18.177299999999999</v>
      </c>
      <c r="C1825" s="3">
        <f t="shared" si="86"/>
        <v>-1.4155318006540907E-2</v>
      </c>
      <c r="D1825" s="3">
        <f>IFERROR(1-B1825/MAX(B$2:B1825),0)</f>
        <v>1.9356822632592752E-2</v>
      </c>
      <c r="E1825" s="3">
        <f ca="1">IFERROR(B1825/AVERAGE(OFFSET(B1825,0,0,-计算结果!B$17,1))-1,B1825/AVERAGE(OFFSET(B1825,0,0,-ROW(),1))-1)</f>
        <v>0.44648006858405509</v>
      </c>
      <c r="F1825" s="4" t="str">
        <f ca="1">IF(MONTH(A1825)&lt;&gt;MONTH(A1826),IF(OR(AND(E1825&lt;计算结果!B$18,E1825&gt;计算结果!B$19),E1825&lt;计算结果!B$20),"买","卖"),F1824)</f>
        <v>买</v>
      </c>
      <c r="G1825" s="4" t="str">
        <f t="shared" ca="1" si="87"/>
        <v/>
      </c>
      <c r="H1825" s="3">
        <f ca="1">IF(F1824="买",B1825/B1824-1,计算结果!B$21*(计算结果!B$22*(B1825/B1824-1)+(1-计算结果!B$22)*(K1825/K1824-1-IF(G1825=1,计算结果!B$16,0))))-IF(AND(计算结果!B$21=0,G1825=1),计算结果!B$16,0)</f>
        <v>-1.4155318006540907E-2</v>
      </c>
      <c r="I1825" s="2">
        <f t="shared" ca="1" si="88"/>
        <v>21.269749897916874</v>
      </c>
      <c r="J1825" s="3">
        <f ca="1">1-I1825/MAX(I$2:I1825)</f>
        <v>1.9356822632592641E-2</v>
      </c>
      <c r="K1825" s="21">
        <v>173.04</v>
      </c>
      <c r="L1825" s="37">
        <v>17.177299999999999</v>
      </c>
    </row>
    <row r="1826" spans="1:12" hidden="1" x14ac:dyDescent="0.15">
      <c r="A1826" s="1">
        <v>41830</v>
      </c>
      <c r="B1826" s="16">
        <v>18.203499999999998</v>
      </c>
      <c r="C1826" s="3">
        <f t="shared" si="86"/>
        <v>1.4413581775070128E-3</v>
      </c>
      <c r="D1826" s="3">
        <f>IFERROR(1-B1826/MAX(B$2:B1826),0)</f>
        <v>1.7943364569677711E-2</v>
      </c>
      <c r="E1826" s="3">
        <f ca="1">IFERROR(B1826/AVERAGE(OFFSET(B1826,0,0,-计算结果!B$17,1))-1,B1826/AVERAGE(OFFSET(B1826,0,0,-ROW(),1))-1)</f>
        <v>0.44466243137262218</v>
      </c>
      <c r="F1826" s="4" t="str">
        <f ca="1">IF(MONTH(A1826)&lt;&gt;MONTH(A1827),IF(OR(AND(E1826&lt;计算结果!B$18,E1826&gt;计算结果!B$19),E1826&lt;计算结果!B$20),"买","卖"),F1825)</f>
        <v>买</v>
      </c>
      <c r="G1826" s="4" t="str">
        <f t="shared" ca="1" si="87"/>
        <v/>
      </c>
      <c r="H1826" s="3">
        <f ca="1">IF(F1825="买",B1826/B1825-1,计算结果!B$21*(计算结果!B$22*(B1826/B1825-1)+(1-计算结果!B$22)*(K1826/K1825-1-IF(G1826=1,计算结果!B$16,0))))-IF(AND(计算结果!B$21=0,G1826=1),计算结果!B$16,0)</f>
        <v>1.4413581775070128E-3</v>
      </c>
      <c r="I1826" s="2">
        <f t="shared" ca="1" si="88"/>
        <v>21.300407225865765</v>
      </c>
      <c r="J1826" s="3">
        <f ca="1">1-I1826/MAX(I$2:I1826)</f>
        <v>1.7943364569677711E-2</v>
      </c>
      <c r="K1826" s="21">
        <v>173.08</v>
      </c>
      <c r="L1826" s="37">
        <v>17.203499999999998</v>
      </c>
    </row>
    <row r="1827" spans="1:12" hidden="1" x14ac:dyDescent="0.15">
      <c r="A1827" s="1">
        <v>41831</v>
      </c>
      <c r="B1827" s="16">
        <v>18.3782</v>
      </c>
      <c r="C1827" s="3">
        <f t="shared" si="86"/>
        <v>9.5970555113027434E-3</v>
      </c>
      <c r="D1827" s="3">
        <f>IFERROR(1-B1827/MAX(B$2:B1827),0)</f>
        <v>8.5185125242095427E-3</v>
      </c>
      <c r="E1827" s="3">
        <f ca="1">IFERROR(B1827/AVERAGE(OFFSET(B1827,0,0,-计算结果!B$17,1))-1,B1827/AVERAGE(OFFSET(B1827,0,0,-ROW(),1))-1)</f>
        <v>0.45455942899564983</v>
      </c>
      <c r="F1827" s="4" t="str">
        <f ca="1">IF(MONTH(A1827)&lt;&gt;MONTH(A1828),IF(OR(AND(E1827&lt;计算结果!B$18,E1827&gt;计算结果!B$19),E1827&lt;计算结果!B$20),"买","卖"),F1826)</f>
        <v>买</v>
      </c>
      <c r="G1827" s="4" t="str">
        <f t="shared" ca="1" si="87"/>
        <v/>
      </c>
      <c r="H1827" s="3">
        <f ca="1">IF(F1826="买",B1827/B1826-1,计算结果!B$21*(计算结果!B$22*(B1827/B1826-1)+(1-计算结果!B$22)*(K1827/K1826-1-IF(G1827=1,计算结果!B$16,0))))-IF(AND(计算结果!B$21=0,G1827=1),计算结果!B$16,0)</f>
        <v>9.5970555113027434E-3</v>
      </c>
      <c r="I1827" s="2">
        <f t="shared" ca="1" si="88"/>
        <v>21.504828416425752</v>
      </c>
      <c r="J1827" s="3">
        <f ca="1">1-I1827/MAX(I$2:I1827)</f>
        <v>8.5185125242097648E-3</v>
      </c>
      <c r="K1827" s="21">
        <v>173.15</v>
      </c>
      <c r="L1827" s="37">
        <v>17.3782</v>
      </c>
    </row>
    <row r="1828" spans="1:12" hidden="1" x14ac:dyDescent="0.15">
      <c r="A1828" s="1">
        <v>41834</v>
      </c>
      <c r="B1828" s="16">
        <v>18.613199999999999</v>
      </c>
      <c r="C1828" s="3">
        <f t="shared" si="86"/>
        <v>1.2786888813920871E-2</v>
      </c>
      <c r="D1828" s="3">
        <f>IFERROR(1-B1828/MAX(B$2:B1828),0)</f>
        <v>0</v>
      </c>
      <c r="E1828" s="3">
        <f ca="1">IFERROR(B1828/AVERAGE(OFFSET(B1828,0,0,-计算结果!B$17,1))-1,B1828/AVERAGE(OFFSET(B1828,0,0,-ROW(),1))-1)</f>
        <v>0.46900944015449197</v>
      </c>
      <c r="F1828" s="4" t="str">
        <f ca="1">IF(MONTH(A1828)&lt;&gt;MONTH(A1829),IF(OR(AND(E1828&lt;计算结果!B$18,E1828&gt;计算结果!B$19),E1828&lt;计算结果!B$20),"买","卖"),F1827)</f>
        <v>买</v>
      </c>
      <c r="G1828" s="4" t="str">
        <f t="shared" ca="1" si="87"/>
        <v/>
      </c>
      <c r="H1828" s="3">
        <f ca="1">IF(F1827="买",B1828/B1827-1,计算结果!B$21*(计算结果!B$22*(B1828/B1827-1)+(1-计算结果!B$22)*(K1828/K1827-1-IF(G1828=1,计算结果!B$16,0))))-IF(AND(计算结果!B$21=0,G1828=1),计算结果!B$16,0)</f>
        <v>1.2786888813920871E-2</v>
      </c>
      <c r="I1828" s="2">
        <f t="shared" ca="1" si="88"/>
        <v>21.779808266349036</v>
      </c>
      <c r="J1828" s="3">
        <f ca="1">1-I1828/MAX(I$2:I1828)</f>
        <v>0</v>
      </c>
      <c r="K1828" s="21">
        <v>173.23</v>
      </c>
      <c r="L1828" s="37">
        <v>17.613199999999999</v>
      </c>
    </row>
    <row r="1829" spans="1:12" hidden="1" x14ac:dyDescent="0.15">
      <c r="A1829" s="1">
        <v>41835</v>
      </c>
      <c r="B1829" s="16">
        <v>18.482800000000001</v>
      </c>
      <c r="C1829" s="3">
        <f t="shared" si="86"/>
        <v>-7.0057808437021807E-3</v>
      </c>
      <c r="D1829" s="3">
        <f>IFERROR(1-B1829/MAX(B$2:B1829),0)</f>
        <v>7.0057808437021807E-3</v>
      </c>
      <c r="E1829" s="3">
        <f ca="1">IFERROR(B1829/AVERAGE(OFFSET(B1829,0,0,-计算结果!B$17,1))-1,B1829/AVERAGE(OFFSET(B1829,0,0,-ROW(),1))-1)</f>
        <v>0.45460729148154355</v>
      </c>
      <c r="F1829" s="4" t="str">
        <f ca="1">IF(MONTH(A1829)&lt;&gt;MONTH(A1830),IF(OR(AND(E1829&lt;计算结果!B$18,E1829&gt;计算结果!B$19),E1829&lt;计算结果!B$20),"买","卖"),F1828)</f>
        <v>买</v>
      </c>
      <c r="G1829" s="4" t="str">
        <f t="shared" ca="1" si="87"/>
        <v/>
      </c>
      <c r="H1829" s="3">
        <f ca="1">IF(F1828="买",B1829/B1828-1,计算结果!B$21*(计算结果!B$22*(B1829/B1828-1)+(1-计算结果!B$22)*(K1829/K1828-1-IF(G1829=1,计算结果!B$16,0))))-IF(AND(计算结果!B$21=0,G1829=1),计算结果!B$16,0)</f>
        <v>-7.0057808437021807E-3</v>
      </c>
      <c r="I1829" s="2">
        <f t="shared" ca="1" si="88"/>
        <v>21.62722370281714</v>
      </c>
      <c r="J1829" s="3">
        <f ca="1">1-I1829/MAX(I$2:I1829)</f>
        <v>7.0057808437022917E-3</v>
      </c>
      <c r="K1829" s="21">
        <v>173.26</v>
      </c>
      <c r="L1829" s="37">
        <v>17.482800000000001</v>
      </c>
    </row>
    <row r="1830" spans="1:12" hidden="1" x14ac:dyDescent="0.15">
      <c r="A1830" s="1">
        <v>41836</v>
      </c>
      <c r="B1830" s="16">
        <v>18.414300000000001</v>
      </c>
      <c r="C1830" s="3">
        <f t="shared" si="86"/>
        <v>-3.7061484190706873E-3</v>
      </c>
      <c r="D1830" s="3">
        <f>IFERROR(1-B1830/MAX(B$2:B1830),0)</f>
        <v>1.0685964799174719E-2</v>
      </c>
      <c r="E1830" s="3">
        <f ca="1">IFERROR(B1830/AVERAGE(OFFSET(B1830,0,0,-计算结果!B$17,1))-1,B1830/AVERAGE(OFFSET(B1830,0,0,-ROW(),1))-1)</f>
        <v>0.44522768233705001</v>
      </c>
      <c r="F1830" s="4" t="str">
        <f ca="1">IF(MONTH(A1830)&lt;&gt;MONTH(A1831),IF(OR(AND(E1830&lt;计算结果!B$18,E1830&gt;计算结果!B$19),E1830&lt;计算结果!B$20),"买","卖"),F1829)</f>
        <v>买</v>
      </c>
      <c r="G1830" s="4" t="str">
        <f t="shared" ca="1" si="87"/>
        <v/>
      </c>
      <c r="H1830" s="3">
        <f ca="1">IF(F1829="买",B1830/B1829-1,计算结果!B$21*(计算结果!B$22*(B1830/B1829-1)+(1-计算结果!B$22)*(K1830/K1829-1-IF(G1830=1,计算结果!B$16,0))))-IF(AND(计算结果!B$21=0,G1830=1),计算结果!B$16,0)</f>
        <v>-3.7061484190706873E-3</v>
      </c>
      <c r="I1830" s="2">
        <f t="shared" ca="1" si="88"/>
        <v>21.547070001882055</v>
      </c>
      <c r="J1830" s="3">
        <f ca="1">1-I1830/MAX(I$2:I1830)</f>
        <v>1.0685964799174719E-2</v>
      </c>
      <c r="K1830" s="21">
        <v>173.31</v>
      </c>
      <c r="L1830" s="37">
        <v>17.414300000000001</v>
      </c>
    </row>
    <row r="1831" spans="1:12" hidden="1" x14ac:dyDescent="0.15">
      <c r="A1831" s="1">
        <v>41837</v>
      </c>
      <c r="B1831" s="16">
        <v>18.371099999999998</v>
      </c>
      <c r="C1831" s="3">
        <f t="shared" si="86"/>
        <v>-2.3460028347535022E-3</v>
      </c>
      <c r="D1831" s="3">
        <f>IFERROR(1-B1831/MAX(B$2:B1831),0)</f>
        <v>1.3006898330217287E-2</v>
      </c>
      <c r="E1831" s="3">
        <f ca="1">IFERROR(B1831/AVERAGE(OFFSET(B1831,0,0,-计算结果!B$17,1))-1,B1831/AVERAGE(OFFSET(B1831,0,0,-ROW(),1))-1)</f>
        <v>0.43780473329129177</v>
      </c>
      <c r="F1831" s="4" t="str">
        <f ca="1">IF(MONTH(A1831)&lt;&gt;MONTH(A1832),IF(OR(AND(E1831&lt;计算结果!B$18,E1831&gt;计算结果!B$19),E1831&lt;计算结果!B$20),"买","卖"),F1830)</f>
        <v>买</v>
      </c>
      <c r="G1831" s="4" t="str">
        <f t="shared" ca="1" si="87"/>
        <v/>
      </c>
      <c r="H1831" s="3">
        <f ca="1">IF(F1830="买",B1831/B1830-1,计算结果!B$21*(计算结果!B$22*(B1831/B1830-1)+(1-计算结果!B$22)*(K1831/K1830-1-IF(G1831=1,计算结果!B$16,0))))-IF(AND(计算结果!B$21=0,G1831=1),计算结果!B$16,0)</f>
        <v>-2.3460028347535022E-3</v>
      </c>
      <c r="I1831" s="2">
        <f t="shared" ca="1" si="88"/>
        <v>21.496520514577007</v>
      </c>
      <c r="J1831" s="3">
        <f ca="1">1-I1831/MAX(I$2:I1831)</f>
        <v>1.3006898330217287E-2</v>
      </c>
      <c r="K1831" s="21">
        <v>173.3</v>
      </c>
      <c r="L1831" s="37">
        <v>17.371099999999998</v>
      </c>
    </row>
    <row r="1832" spans="1:12" hidden="1" x14ac:dyDescent="0.15">
      <c r="A1832" s="1">
        <v>41838</v>
      </c>
      <c r="B1832" s="16">
        <v>18.590199999999999</v>
      </c>
      <c r="C1832" s="3">
        <f t="shared" si="86"/>
        <v>1.1926340828801729E-2</v>
      </c>
      <c r="D1832" s="3">
        <f>IFERROR(1-B1832/MAX(B$2:B1832),0)</f>
        <v>1.2356822040272553E-3</v>
      </c>
      <c r="E1832" s="3">
        <f ca="1">IFERROR(B1832/AVERAGE(OFFSET(B1832,0,0,-计算结果!B$17,1))-1,B1832/AVERAGE(OFFSET(B1832,0,0,-ROW(),1))-1)</f>
        <v>0.4507174952514672</v>
      </c>
      <c r="F1832" s="4" t="str">
        <f ca="1">IF(MONTH(A1832)&lt;&gt;MONTH(A1833),IF(OR(AND(E1832&lt;计算结果!B$18,E1832&gt;计算结果!B$19),E1832&lt;计算结果!B$20),"买","卖"),F1831)</f>
        <v>买</v>
      </c>
      <c r="G1832" s="4" t="str">
        <f t="shared" ca="1" si="87"/>
        <v/>
      </c>
      <c r="H1832" s="3">
        <f ca="1">IF(F1831="买",B1832/B1831-1,计算结果!B$21*(计算结果!B$22*(B1832/B1831-1)+(1-计算结果!B$22)*(K1832/K1831-1-IF(G1832=1,计算结果!B$16,0))))-IF(AND(计算结果!B$21=0,G1832=1),计算结果!B$16,0)</f>
        <v>1.1926340828801729E-2</v>
      </c>
      <c r="I1832" s="2">
        <f t="shared" ca="1" si="88"/>
        <v>21.752895344867181</v>
      </c>
      <c r="J1832" s="3">
        <f ca="1">1-I1832/MAX(I$2:I1832)</f>
        <v>1.2356822040273663E-3</v>
      </c>
      <c r="K1832" s="21">
        <v>173.31</v>
      </c>
      <c r="L1832" s="37">
        <v>17.590199999999999</v>
      </c>
    </row>
    <row r="1833" spans="1:12" hidden="1" x14ac:dyDescent="0.15">
      <c r="A1833" s="1">
        <v>41841</v>
      </c>
      <c r="B1833" s="16">
        <v>18.877500000000001</v>
      </c>
      <c r="C1833" s="3">
        <f t="shared" si="86"/>
        <v>1.5454379189035139E-2</v>
      </c>
      <c r="D1833" s="3">
        <f>IFERROR(1-B1833/MAX(B$2:B1833),0)</f>
        <v>0</v>
      </c>
      <c r="E1833" s="3">
        <f ca="1">IFERROR(B1833/AVERAGE(OFFSET(B1833,0,0,-计算结果!B$17,1))-1,B1833/AVERAGE(OFFSET(B1833,0,0,-ROW(),1))-1)</f>
        <v>0.46867348565346756</v>
      </c>
      <c r="F1833" s="4" t="str">
        <f ca="1">IF(MONTH(A1833)&lt;&gt;MONTH(A1834),IF(OR(AND(E1833&lt;计算结果!B$18,E1833&gt;计算结果!B$19),E1833&lt;计算结果!B$20),"买","卖"),F1832)</f>
        <v>买</v>
      </c>
      <c r="G1833" s="4" t="str">
        <f t="shared" ca="1" si="87"/>
        <v/>
      </c>
      <c r="H1833" s="3">
        <f ca="1">IF(F1832="买",B1833/B1832-1,计算结果!B$21*(计算结果!B$22*(B1833/B1832-1)+(1-计算结果!B$22)*(K1833/K1832-1-IF(G1833=1,计算结果!B$16,0))))-IF(AND(计算结果!B$21=0,G1833=1),计算结果!B$16,0)</f>
        <v>1.5454379189035139E-2</v>
      </c>
      <c r="I1833" s="2">
        <f t="shared" ca="1" si="88"/>
        <v>22.089072837986155</v>
      </c>
      <c r="J1833" s="3">
        <f ca="1">1-I1833/MAX(I$2:I1833)</f>
        <v>0</v>
      </c>
      <c r="K1833" s="21">
        <v>173.38</v>
      </c>
      <c r="L1833" s="37">
        <v>17.877500000000001</v>
      </c>
    </row>
    <row r="1834" spans="1:12" hidden="1" x14ac:dyDescent="0.15">
      <c r="A1834" s="1">
        <v>41842</v>
      </c>
      <c r="B1834" s="16">
        <v>19.086400000000001</v>
      </c>
      <c r="C1834" s="3">
        <f t="shared" si="86"/>
        <v>1.1066083962389062E-2</v>
      </c>
      <c r="D1834" s="3">
        <f>IFERROR(1-B1834/MAX(B$2:B1834),0)</f>
        <v>0</v>
      </c>
      <c r="E1834" s="3">
        <f ca="1">IFERROR(B1834/AVERAGE(OFFSET(B1834,0,0,-计算结果!B$17,1))-1,B1834/AVERAGE(OFFSET(B1834,0,0,-ROW(),1))-1)</f>
        <v>0.48040789205689371</v>
      </c>
      <c r="F1834" s="4" t="str">
        <f ca="1">IF(MONTH(A1834)&lt;&gt;MONTH(A1835),IF(OR(AND(E1834&lt;计算结果!B$18,E1834&gt;计算结果!B$19),E1834&lt;计算结果!B$20),"买","卖"),F1833)</f>
        <v>买</v>
      </c>
      <c r="G1834" s="4" t="str">
        <f t="shared" ca="1" si="87"/>
        <v/>
      </c>
      <c r="H1834" s="3">
        <f ca="1">IF(F1833="买",B1834/B1833-1,计算结果!B$21*(计算结果!B$22*(B1834/B1833-1)+(1-计算结果!B$22)*(K1834/K1833-1-IF(G1834=1,计算结果!B$16,0))))-IF(AND(计算结果!B$21=0,G1834=1),计算结果!B$16,0)</f>
        <v>1.1066083962389062E-2</v>
      </c>
      <c r="I1834" s="2">
        <f t="shared" ca="1" si="88"/>
        <v>22.333512372662636</v>
      </c>
      <c r="J1834" s="3">
        <f ca="1">1-I1834/MAX(I$2:I1834)</f>
        <v>0</v>
      </c>
      <c r="K1834" s="21">
        <v>173.41</v>
      </c>
      <c r="L1834" s="37">
        <v>18.086400000000001</v>
      </c>
    </row>
    <row r="1835" spans="1:12" hidden="1" x14ac:dyDescent="0.15">
      <c r="A1835" s="1">
        <v>41843</v>
      </c>
      <c r="B1835" s="16">
        <v>18.757100000000001</v>
      </c>
      <c r="C1835" s="3">
        <f t="shared" si="86"/>
        <v>-1.7253122642300278E-2</v>
      </c>
      <c r="D1835" s="3">
        <f>IFERROR(1-B1835/MAX(B$2:B1835),0)</f>
        <v>1.7253122642300278E-2</v>
      </c>
      <c r="E1835" s="3">
        <f ca="1">IFERROR(B1835/AVERAGE(OFFSET(B1835,0,0,-计算结果!B$17,1))-1,B1835/AVERAGE(OFFSET(B1835,0,0,-ROW(),1))-1)</f>
        <v>0.45061833243841898</v>
      </c>
      <c r="F1835" s="4" t="str">
        <f ca="1">IF(MONTH(A1835)&lt;&gt;MONTH(A1836),IF(OR(AND(E1835&lt;计算结果!B$18,E1835&gt;计算结果!B$19),E1835&lt;计算结果!B$20),"买","卖"),F1834)</f>
        <v>买</v>
      </c>
      <c r="G1835" s="4" t="str">
        <f t="shared" ca="1" si="87"/>
        <v/>
      </c>
      <c r="H1835" s="3">
        <f ca="1">IF(F1834="买",B1835/B1834-1,计算结果!B$21*(计算结果!B$22*(B1835/B1834-1)+(1-计算结果!B$22)*(K1835/K1834-1-IF(G1835=1,计算结果!B$16,0))))-IF(AND(计算结果!B$21=0,G1835=1),计算结果!B$16,0)</f>
        <v>-1.7253122642300278E-2</v>
      </c>
      <c r="I1835" s="2">
        <f t="shared" ca="1" si="88"/>
        <v>21.948189544663755</v>
      </c>
      <c r="J1835" s="3">
        <f ca="1">1-I1835/MAX(I$2:I1835)</f>
        <v>1.7253122642300389E-2</v>
      </c>
      <c r="K1835" s="21">
        <v>173.44</v>
      </c>
      <c r="L1835" s="37">
        <v>17.757100000000001</v>
      </c>
    </row>
    <row r="1836" spans="1:12" hidden="1" x14ac:dyDescent="0.15">
      <c r="A1836" s="1">
        <v>41844</v>
      </c>
      <c r="B1836" s="16">
        <v>18.4998</v>
      </c>
      <c r="C1836" s="3">
        <f t="shared" si="86"/>
        <v>-1.371747231714926E-2</v>
      </c>
      <c r="D1836" s="3">
        <f>IFERROR(1-B1836/MAX(B$2:B1836),0)</f>
        <v>3.0733925727219447E-2</v>
      </c>
      <c r="E1836" s="3">
        <f ca="1">IFERROR(B1836/AVERAGE(OFFSET(B1836,0,0,-计算结果!B$17,1))-1,B1836/AVERAGE(OFFSET(B1836,0,0,-ROW(),1))-1)</f>
        <v>0.42663650257037178</v>
      </c>
      <c r="F1836" s="4" t="str">
        <f ca="1">IF(MONTH(A1836)&lt;&gt;MONTH(A1837),IF(OR(AND(E1836&lt;计算结果!B$18,E1836&gt;计算结果!B$19),E1836&lt;计算结果!B$20),"买","卖"),F1835)</f>
        <v>买</v>
      </c>
      <c r="G1836" s="4" t="str">
        <f t="shared" ca="1" si="87"/>
        <v/>
      </c>
      <c r="H1836" s="3">
        <f ca="1">IF(F1835="买",B1836/B1835-1,计算结果!B$21*(计算结果!B$22*(B1836/B1835-1)+(1-计算结果!B$22)*(K1836/K1835-1-IF(G1836=1,计算结果!B$16,0))))-IF(AND(计算结果!B$21=0,G1836=1),计算结果!B$16,0)</f>
        <v>-1.371747231714926E-2</v>
      </c>
      <c r="I1836" s="2">
        <f t="shared" ca="1" si="88"/>
        <v>21.647115862173287</v>
      </c>
      <c r="J1836" s="3">
        <f ca="1">1-I1836/MAX(I$2:I1836)</f>
        <v>3.0733925727219447E-2</v>
      </c>
      <c r="K1836" s="21">
        <v>173.43</v>
      </c>
      <c r="L1836" s="37">
        <v>17.4998</v>
      </c>
    </row>
    <row r="1837" spans="1:12" hidden="1" x14ac:dyDescent="0.15">
      <c r="A1837" s="1">
        <v>41845</v>
      </c>
      <c r="B1837" s="16">
        <v>18.6419</v>
      </c>
      <c r="C1837" s="3">
        <f t="shared" si="86"/>
        <v>7.6811641206930847E-3</v>
      </c>
      <c r="D1837" s="3">
        <f>IFERROR(1-B1837/MAX(B$2:B1837),0)</f>
        <v>2.3288833934110187E-2</v>
      </c>
      <c r="E1837" s="3">
        <f ca="1">IFERROR(B1837/AVERAGE(OFFSET(B1837,0,0,-计算结果!B$17,1))-1,B1837/AVERAGE(OFFSET(B1837,0,0,-ROW(),1))-1)</f>
        <v>0.43345090431229338</v>
      </c>
      <c r="F1837" s="4" t="str">
        <f ca="1">IF(MONTH(A1837)&lt;&gt;MONTH(A1838),IF(OR(AND(E1837&lt;计算结果!B$18,E1837&gt;计算结果!B$19),E1837&lt;计算结果!B$20),"买","卖"),F1836)</f>
        <v>买</v>
      </c>
      <c r="G1837" s="4" t="str">
        <f t="shared" ca="1" si="87"/>
        <v/>
      </c>
      <c r="H1837" s="3">
        <f ca="1">IF(F1836="买",B1837/B1836-1,计算结果!B$21*(计算结果!B$22*(B1837/B1836-1)+(1-计算结果!B$22)*(K1837/K1836-1-IF(G1837=1,计算结果!B$16,0))))-IF(AND(计算结果!B$21=0,G1837=1),计算结果!B$16,0)</f>
        <v>7.6811641206930847E-3</v>
      </c>
      <c r="I1837" s="2">
        <f t="shared" ca="1" si="88"/>
        <v>21.813390911850298</v>
      </c>
      <c r="J1837" s="3">
        <f ca="1">1-I1837/MAX(I$2:I1837)</f>
        <v>2.3288833934110298E-2</v>
      </c>
      <c r="K1837" s="21">
        <v>173.51</v>
      </c>
      <c r="L1837" s="37">
        <v>17.6419</v>
      </c>
    </row>
    <row r="1838" spans="1:12" hidden="1" x14ac:dyDescent="0.15">
      <c r="A1838" s="1">
        <v>41848</v>
      </c>
      <c r="B1838" s="16">
        <v>18.888300000000001</v>
      </c>
      <c r="C1838" s="3">
        <f t="shared" si="86"/>
        <v>1.3217536839056132E-2</v>
      </c>
      <c r="D1838" s="3">
        <f>IFERROR(1-B1838/MAX(B$2:B1838),0)</f>
        <v>1.0379118115516839E-2</v>
      </c>
      <c r="E1838" s="3">
        <f ca="1">IFERROR(B1838/AVERAGE(OFFSET(B1838,0,0,-计算结果!B$17,1))-1,B1838/AVERAGE(OFFSET(B1838,0,0,-ROW(),1))-1)</f>
        <v>0.4480653485132029</v>
      </c>
      <c r="F1838" s="4" t="str">
        <f ca="1">IF(MONTH(A1838)&lt;&gt;MONTH(A1839),IF(OR(AND(E1838&lt;计算结果!B$18,E1838&gt;计算结果!B$19),E1838&lt;计算结果!B$20),"买","卖"),F1837)</f>
        <v>买</v>
      </c>
      <c r="G1838" s="4" t="str">
        <f t="shared" ca="1" si="87"/>
        <v/>
      </c>
      <c r="H1838" s="3">
        <f ca="1">IF(F1837="买",B1838/B1837-1,计算结果!B$21*(计算结果!B$22*(B1838/B1837-1)+(1-计算结果!B$22)*(K1838/K1837-1-IF(G1838=1,计算结果!B$16,0))))-IF(AND(计算结果!B$21=0,G1838=1),计算结果!B$16,0)</f>
        <v>1.3217536839056132E-2</v>
      </c>
      <c r="I1838" s="2">
        <f t="shared" ca="1" si="88"/>
        <v>22.101710209812413</v>
      </c>
      <c r="J1838" s="3">
        <f ca="1">1-I1838/MAX(I$2:I1838)</f>
        <v>1.0379118115516839E-2</v>
      </c>
      <c r="K1838" s="21">
        <v>173.62</v>
      </c>
      <c r="L1838" s="37">
        <v>17.888300000000001</v>
      </c>
    </row>
    <row r="1839" spans="1:12" hidden="1" x14ac:dyDescent="0.15">
      <c r="A1839" s="1">
        <v>41849</v>
      </c>
      <c r="B1839" s="16">
        <v>19.045500000000001</v>
      </c>
      <c r="C1839" s="3">
        <f t="shared" si="86"/>
        <v>8.3226124108575217E-3</v>
      </c>
      <c r="D1839" s="3">
        <f>IFERROR(1-B1839/MAX(B$2:B1839),0)</f>
        <v>2.1428870819012458E-3</v>
      </c>
      <c r="E1839" s="3">
        <f ca="1">IFERROR(B1839/AVERAGE(OFFSET(B1839,0,0,-计算结果!B$17,1))-1,B1839/AVERAGE(OFFSET(B1839,0,0,-ROW(),1))-1)</f>
        <v>0.45568121000884654</v>
      </c>
      <c r="F1839" s="4" t="str">
        <f ca="1">IF(MONTH(A1839)&lt;&gt;MONTH(A1840),IF(OR(AND(E1839&lt;计算结果!B$18,E1839&gt;计算结果!B$19),E1839&lt;计算结果!B$20),"买","卖"),F1838)</f>
        <v>买</v>
      </c>
      <c r="G1839" s="4" t="str">
        <f t="shared" ca="1" si="87"/>
        <v/>
      </c>
      <c r="H1839" s="3">
        <f ca="1">IF(F1838="买",B1839/B1838-1,计算结果!B$21*(计算结果!B$22*(B1839/B1838-1)+(1-计算结果!B$22)*(K1839/K1838-1-IF(G1839=1,计算结果!B$16,0))))-IF(AND(计算结果!B$21=0,G1839=1),计算结果!B$16,0)</f>
        <v>8.3226124108575217E-3</v>
      </c>
      <c r="I1839" s="2">
        <f t="shared" ca="1" si="88"/>
        <v>22.285654177505776</v>
      </c>
      <c r="J1839" s="3">
        <f ca="1">1-I1839/MAX(I$2:I1839)</f>
        <v>2.1428870819012458E-3</v>
      </c>
      <c r="K1839" s="21">
        <v>173.65</v>
      </c>
      <c r="L1839" s="37">
        <v>18.045500000000001</v>
      </c>
    </row>
    <row r="1840" spans="1:12" hidden="1" x14ac:dyDescent="0.15">
      <c r="A1840" s="1">
        <v>41850</v>
      </c>
      <c r="B1840" s="16">
        <v>19.121400000000001</v>
      </c>
      <c r="C1840" s="3">
        <f t="shared" si="86"/>
        <v>3.9851933527605965E-3</v>
      </c>
      <c r="D1840" s="3">
        <f>IFERROR(1-B1840/MAX(B$2:B1840),0)</f>
        <v>0</v>
      </c>
      <c r="E1840" s="3">
        <f ca="1">IFERROR(B1840/AVERAGE(OFFSET(B1840,0,0,-计算结果!B$17,1))-1,B1840/AVERAGE(OFFSET(B1840,0,0,-ROW(),1))-1)</f>
        <v>0.45682059655347573</v>
      </c>
      <c r="F1840" s="4" t="str">
        <f ca="1">IF(MONTH(A1840)&lt;&gt;MONTH(A1841),IF(OR(AND(E1840&lt;计算结果!B$18,E1840&gt;计算结果!B$19),E1840&lt;计算结果!B$20),"买","卖"),F1839)</f>
        <v>买</v>
      </c>
      <c r="G1840" s="4" t="str">
        <f t="shared" ca="1" si="87"/>
        <v/>
      </c>
      <c r="H1840" s="3">
        <f ca="1">IF(F1839="买",B1840/B1839-1,计算结果!B$21*(计算结果!B$22*(B1840/B1839-1)+(1-计算结果!B$22)*(K1840/K1839-1-IF(G1840=1,计算结果!B$16,0))))-IF(AND(计算结果!B$21=0,G1840=1),计算结果!B$16,0)</f>
        <v>3.9851933527605965E-3</v>
      </c>
      <c r="I1840" s="2">
        <f t="shared" ca="1" si="88"/>
        <v>22.374466818395895</v>
      </c>
      <c r="J1840" s="3">
        <f ca="1">1-I1840/MAX(I$2:I1840)</f>
        <v>0</v>
      </c>
      <c r="K1840" s="21">
        <v>173.69</v>
      </c>
      <c r="L1840" s="37">
        <v>18.121400000000001</v>
      </c>
    </row>
    <row r="1841" spans="1:12" hidden="1" x14ac:dyDescent="0.15">
      <c r="A1841" s="1">
        <v>41851</v>
      </c>
      <c r="B1841" s="16">
        <v>19.219100000000001</v>
      </c>
      <c r="C1841" s="3">
        <f t="shared" si="86"/>
        <v>5.1094585124520364E-3</v>
      </c>
      <c r="D1841" s="3">
        <f>IFERROR(1-B1841/MAX(B$2:B1841),0)</f>
        <v>0</v>
      </c>
      <c r="E1841" s="3">
        <f ca="1">IFERROR(B1841/AVERAGE(OFFSET(B1841,0,0,-计算结果!B$17,1))-1,B1841/AVERAGE(OFFSET(B1841,0,0,-ROW(),1))-1)</f>
        <v>0.45955128861062877</v>
      </c>
      <c r="F1841" s="4" t="str">
        <f ca="1">IF(MONTH(A1841)&lt;&gt;MONTH(A1842),IF(OR(AND(E1841&lt;计算结果!B$18,E1841&gt;计算结果!B$19),E1841&lt;计算结果!B$20),"买","卖"),F1840)</f>
        <v>买</v>
      </c>
      <c r="G1841" s="4" t="str">
        <f t="shared" ca="1" si="87"/>
        <v/>
      </c>
      <c r="H1841" s="3">
        <f ca="1">IF(F1840="买",B1841/B1840-1,计算结果!B$21*(计算结果!B$22*(B1841/B1840-1)+(1-计算结果!B$22)*(K1841/K1840-1-IF(G1841=1,计算结果!B$16,0))))-IF(AND(计算结果!B$21=0,G1841=1),计算结果!B$16,0)</f>
        <v>5.1094585124520364E-3</v>
      </c>
      <c r="I1841" s="2">
        <f t="shared" ca="1" si="88"/>
        <v>22.488788228342724</v>
      </c>
      <c r="J1841" s="3">
        <f ca="1">1-I1841/MAX(I$2:I1841)</f>
        <v>0</v>
      </c>
      <c r="K1841" s="21">
        <v>173.8</v>
      </c>
      <c r="L1841" s="37">
        <v>18.219100000000001</v>
      </c>
    </row>
    <row r="1842" spans="1:12" hidden="1" x14ac:dyDescent="0.15">
      <c r="A1842" s="1">
        <v>41852</v>
      </c>
      <c r="B1842" s="16">
        <v>19.1783</v>
      </c>
      <c r="C1842" s="3">
        <f t="shared" si="86"/>
        <v>-2.1228881685406709E-3</v>
      </c>
      <c r="D1842" s="3">
        <f>IFERROR(1-B1842/MAX(B$2:B1842),0)</f>
        <v>2.1228881685406709E-3</v>
      </c>
      <c r="E1842" s="3">
        <f ca="1">IFERROR(B1842/AVERAGE(OFFSET(B1842,0,0,-计算结果!B$17,1))-1,B1842/AVERAGE(OFFSET(B1842,0,0,-ROW(),1))-1)</f>
        <v>0.45186618464975004</v>
      </c>
      <c r="F1842" s="4" t="str">
        <f ca="1">IF(MONTH(A1842)&lt;&gt;MONTH(A1843),IF(OR(AND(E1842&lt;计算结果!B$18,E1842&gt;计算结果!B$19),E1842&lt;计算结果!B$20),"买","卖"),F1841)</f>
        <v>买</v>
      </c>
      <c r="G1842" s="4" t="str">
        <f t="shared" ca="1" si="87"/>
        <v/>
      </c>
      <c r="H1842" s="3">
        <f ca="1">IF(F1841="买",B1842/B1841-1,计算结果!B$21*(计算结果!B$22*(B1842/B1841-1)+(1-计算结果!B$22)*(K1842/K1841-1-IF(G1842=1,计算结果!B$16,0))))-IF(AND(计算结果!B$21=0,G1842=1),计算结果!B$16,0)</f>
        <v>-2.1228881685406709E-3</v>
      </c>
      <c r="I1842" s="2">
        <f t="shared" ca="1" si="88"/>
        <v>22.441047045887959</v>
      </c>
      <c r="J1842" s="3">
        <f ca="1">1-I1842/MAX(I$2:I1842)</f>
        <v>2.1228881685406709E-3</v>
      </c>
      <c r="K1842" s="21">
        <v>173.83</v>
      </c>
      <c r="L1842" s="37">
        <v>18.1783</v>
      </c>
    </row>
    <row r="1843" spans="1:12" hidden="1" x14ac:dyDescent="0.15">
      <c r="A1843" s="1">
        <v>41855</v>
      </c>
      <c r="B1843" s="16">
        <v>19.279499999999999</v>
      </c>
      <c r="C1843" s="3">
        <f t="shared" si="86"/>
        <v>5.2767972135172592E-3</v>
      </c>
      <c r="D1843" s="3">
        <f>IFERROR(1-B1843/MAX(B$2:B1843),0)</f>
        <v>0</v>
      </c>
      <c r="E1843" s="3">
        <f ca="1">IFERROR(B1843/AVERAGE(OFFSET(B1843,0,0,-计算结果!B$17,1))-1,B1843/AVERAGE(OFFSET(B1843,0,0,-ROW(),1))-1)</f>
        <v>0.4548981611953582</v>
      </c>
      <c r="F1843" s="4" t="str">
        <f ca="1">IF(MONTH(A1843)&lt;&gt;MONTH(A1844),IF(OR(AND(E1843&lt;计算结果!B$18,E1843&gt;计算结果!B$19),E1843&lt;计算结果!B$20),"买","卖"),F1842)</f>
        <v>买</v>
      </c>
      <c r="G1843" s="4" t="str">
        <f t="shared" ca="1" si="87"/>
        <v/>
      </c>
      <c r="H1843" s="3">
        <f ca="1">IF(F1842="买",B1843/B1842-1,计算结果!B$21*(计算结果!B$22*(B1843/B1842-1)+(1-计算结果!B$22)*(K1843/K1842-1-IF(G1843=1,计算结果!B$16,0))))-IF(AND(计算结果!B$21=0,G1843=1),计算结果!B$16,0)</f>
        <v>5.2767972135172592E-3</v>
      </c>
      <c r="I1843" s="2">
        <f t="shared" ca="1" si="88"/>
        <v>22.559463900408112</v>
      </c>
      <c r="J1843" s="3">
        <f ca="1">1-I1843/MAX(I$2:I1843)</f>
        <v>0</v>
      </c>
      <c r="K1843" s="21">
        <v>173.89</v>
      </c>
      <c r="L1843" s="37">
        <v>18.279499999999999</v>
      </c>
    </row>
    <row r="1844" spans="1:12" hidden="1" x14ac:dyDescent="0.15">
      <c r="A1844" s="1">
        <v>41856</v>
      </c>
      <c r="B1844" s="16">
        <v>19.3432</v>
      </c>
      <c r="C1844" s="3">
        <f t="shared" si="86"/>
        <v>3.3040275940765529E-3</v>
      </c>
      <c r="D1844" s="3">
        <f>IFERROR(1-B1844/MAX(B$2:B1844),0)</f>
        <v>0</v>
      </c>
      <c r="E1844" s="3">
        <f ca="1">IFERROR(B1844/AVERAGE(OFFSET(B1844,0,0,-计算结果!B$17,1))-1,B1844/AVERAGE(OFFSET(B1844,0,0,-ROW(),1))-1)</f>
        <v>0.45506457316683191</v>
      </c>
      <c r="F1844" s="4" t="str">
        <f ca="1">IF(MONTH(A1844)&lt;&gt;MONTH(A1845),IF(OR(AND(E1844&lt;计算结果!B$18,E1844&gt;计算结果!B$19),E1844&lt;计算结果!B$20),"买","卖"),F1843)</f>
        <v>买</v>
      </c>
      <c r="G1844" s="4" t="str">
        <f t="shared" ca="1" si="87"/>
        <v/>
      </c>
      <c r="H1844" s="3">
        <f ca="1">IF(F1843="买",B1844/B1843-1,计算结果!B$21*(计算结果!B$22*(B1844/B1843-1)+(1-计算结果!B$22)*(K1844/K1843-1-IF(G1844=1,计算结果!B$16,0))))-IF(AND(计算结果!B$21=0,G1844=1),计算结果!B$16,0)</f>
        <v>3.3040275940765529E-3</v>
      </c>
      <c r="I1844" s="2">
        <f t="shared" ca="1" si="88"/>
        <v>22.634000991642633</v>
      </c>
      <c r="J1844" s="3">
        <f ca="1">1-I1844/MAX(I$2:I1844)</f>
        <v>0</v>
      </c>
      <c r="K1844" s="21">
        <v>173.94</v>
      </c>
      <c r="L1844" s="37">
        <v>18.3432</v>
      </c>
    </row>
    <row r="1845" spans="1:12" hidden="1" x14ac:dyDescent="0.15">
      <c r="A1845" s="1">
        <v>41857</v>
      </c>
      <c r="B1845" s="16">
        <v>19.502300000000002</v>
      </c>
      <c r="C1845" s="3">
        <f t="shared" si="86"/>
        <v>8.2251127011043756E-3</v>
      </c>
      <c r="D1845" s="3">
        <f>IFERROR(1-B1845/MAX(B$2:B1845),0)</f>
        <v>0</v>
      </c>
      <c r="E1845" s="3">
        <f ca="1">IFERROR(B1845/AVERAGE(OFFSET(B1845,0,0,-计算结果!B$17,1))-1,B1845/AVERAGE(OFFSET(B1845,0,0,-ROW(),1))-1)</f>
        <v>0.46238185160699241</v>
      </c>
      <c r="F1845" s="4" t="str">
        <f ca="1">IF(MONTH(A1845)&lt;&gt;MONTH(A1846),IF(OR(AND(E1845&lt;计算结果!B$18,E1845&gt;计算结果!B$19),E1845&lt;计算结果!B$20),"买","卖"),F1844)</f>
        <v>买</v>
      </c>
      <c r="G1845" s="4" t="str">
        <f t="shared" ca="1" si="87"/>
        <v/>
      </c>
      <c r="H1845" s="3">
        <f ca="1">IF(F1844="买",B1845/B1844-1,计算结果!B$21*(计算结果!B$22*(B1845/B1844-1)+(1-计算结果!B$22)*(K1845/K1844-1-IF(G1845=1,计算结果!B$16,0))))-IF(AND(计算结果!B$21=0,G1845=1),计算结果!B$16,0)</f>
        <v>8.2251127011043756E-3</v>
      </c>
      <c r="I1845" s="2">
        <f t="shared" ca="1" si="88"/>
        <v>22.820168200675802</v>
      </c>
      <c r="J1845" s="3">
        <f ca="1">1-I1845/MAX(I$2:I1845)</f>
        <v>0</v>
      </c>
      <c r="K1845" s="21">
        <v>173.99</v>
      </c>
      <c r="L1845" s="37">
        <v>18.502300000000002</v>
      </c>
    </row>
    <row r="1846" spans="1:12" hidden="1" x14ac:dyDescent="0.15">
      <c r="A1846" s="1">
        <v>41858</v>
      </c>
      <c r="B1846" s="16">
        <v>19.3766</v>
      </c>
      <c r="C1846" s="3">
        <f t="shared" si="86"/>
        <v>-6.4453936202397699E-3</v>
      </c>
      <c r="D1846" s="3">
        <f>IFERROR(1-B1846/MAX(B$2:B1846),0)</f>
        <v>6.4453936202397699E-3</v>
      </c>
      <c r="E1846" s="3">
        <f ca="1">IFERROR(B1846/AVERAGE(OFFSET(B1846,0,0,-计算结果!B$17,1))-1,B1846/AVERAGE(OFFSET(B1846,0,0,-ROW(),1))-1)</f>
        <v>0.44847448950421942</v>
      </c>
      <c r="F1846" s="4" t="str">
        <f ca="1">IF(MONTH(A1846)&lt;&gt;MONTH(A1847),IF(OR(AND(E1846&lt;计算结果!B$18,E1846&gt;计算结果!B$19),E1846&lt;计算结果!B$20),"买","卖"),F1845)</f>
        <v>买</v>
      </c>
      <c r="G1846" s="4" t="str">
        <f t="shared" ca="1" si="87"/>
        <v/>
      </c>
      <c r="H1846" s="3">
        <f ca="1">IF(F1845="买",B1846/B1845-1,计算结果!B$21*(计算结果!B$22*(B1846/B1845-1)+(1-计算结果!B$22)*(K1846/K1845-1-IF(G1846=1,计算结果!B$16,0))))-IF(AND(计算结果!B$21=0,G1846=1),计算结果!B$16,0)</f>
        <v>-6.4453936202397699E-3</v>
      </c>
      <c r="I1846" s="2">
        <f t="shared" ca="1" si="88"/>
        <v>22.673083234142368</v>
      </c>
      <c r="J1846" s="3">
        <f ca="1">1-I1846/MAX(I$2:I1846)</f>
        <v>6.4453936202397699E-3</v>
      </c>
      <c r="K1846" s="21">
        <v>174.05</v>
      </c>
      <c r="L1846" s="37">
        <v>18.3766</v>
      </c>
    </row>
    <row r="1847" spans="1:12" hidden="1" x14ac:dyDescent="0.15">
      <c r="A1847" s="1">
        <v>41859</v>
      </c>
      <c r="B1847" s="16">
        <v>19.8611</v>
      </c>
      <c r="C1847" s="3">
        <f t="shared" si="86"/>
        <v>2.5004386734514883E-2</v>
      </c>
      <c r="D1847" s="3">
        <f>IFERROR(1-B1847/MAX(B$2:B1847),0)</f>
        <v>0</v>
      </c>
      <c r="E1847" s="3">
        <f ca="1">IFERROR(B1847/AVERAGE(OFFSET(B1847,0,0,-计算结果!B$17,1))-1,B1847/AVERAGE(OFFSET(B1847,0,0,-ROW(),1))-1)</f>
        <v>0.47995980137148186</v>
      </c>
      <c r="F1847" s="4" t="str">
        <f ca="1">IF(MONTH(A1847)&lt;&gt;MONTH(A1848),IF(OR(AND(E1847&lt;计算结果!B$18,E1847&gt;计算结果!B$19),E1847&lt;计算结果!B$20),"买","卖"),F1846)</f>
        <v>买</v>
      </c>
      <c r="G1847" s="4" t="str">
        <f t="shared" ca="1" si="87"/>
        <v/>
      </c>
      <c r="H1847" s="3">
        <f ca="1">IF(F1846="买",B1847/B1846-1,计算结果!B$21*(计算结果!B$22*(B1847/B1846-1)+(1-计算结果!B$22)*(K1847/K1846-1-IF(G1847=1,计算结果!B$16,0))))-IF(AND(计算结果!B$21=0,G1847=1),计算结果!B$16,0)</f>
        <v>2.5004386734514883E-2</v>
      </c>
      <c r="I1847" s="2">
        <f t="shared" ca="1" si="88"/>
        <v>23.240009775792711</v>
      </c>
      <c r="J1847" s="3">
        <f ca="1">1-I1847/MAX(I$2:I1847)</f>
        <v>0</v>
      </c>
      <c r="K1847" s="21">
        <v>174.13</v>
      </c>
      <c r="L1847" s="37">
        <v>18.8611</v>
      </c>
    </row>
    <row r="1848" spans="1:12" hidden="1" x14ac:dyDescent="0.15">
      <c r="A1848" s="1">
        <v>41862</v>
      </c>
      <c r="B1848" s="16">
        <v>20.124400000000001</v>
      </c>
      <c r="C1848" s="3">
        <f t="shared" si="86"/>
        <v>1.3257070353605904E-2</v>
      </c>
      <c r="D1848" s="3">
        <f>IFERROR(1-B1848/MAX(B$2:B1848),0)</f>
        <v>0</v>
      </c>
      <c r="E1848" s="3">
        <f ca="1">IFERROR(B1848/AVERAGE(OFFSET(B1848,0,0,-计算结果!B$17,1))-1,B1848/AVERAGE(OFFSET(B1848,0,0,-ROW(),1))-1)</f>
        <v>0.49472249228360377</v>
      </c>
      <c r="F1848" s="4" t="str">
        <f ca="1">IF(MONTH(A1848)&lt;&gt;MONTH(A1849),IF(OR(AND(E1848&lt;计算结果!B$18,E1848&gt;计算结果!B$19),E1848&lt;计算结果!B$20),"买","卖"),F1847)</f>
        <v>买</v>
      </c>
      <c r="G1848" s="4" t="str">
        <f t="shared" ca="1" si="87"/>
        <v/>
      </c>
      <c r="H1848" s="3">
        <f ca="1">IF(F1847="买",B1848/B1847-1,计算结果!B$21*(计算结果!B$22*(B1848/B1847-1)+(1-计算结果!B$22)*(K1848/K1847-1-IF(G1848=1,计算结果!B$16,0))))-IF(AND(计算结果!B$21=0,G1848=1),计算结果!B$16,0)</f>
        <v>1.3257070353605904E-2</v>
      </c>
      <c r="I1848" s="2">
        <f t="shared" ca="1" si="88"/>
        <v>23.548104220408884</v>
      </c>
      <c r="J1848" s="3">
        <f ca="1">1-I1848/MAX(I$2:I1848)</f>
        <v>0</v>
      </c>
      <c r="K1848" s="21">
        <v>174.23</v>
      </c>
      <c r="L1848" s="37">
        <v>19.124400000000001</v>
      </c>
    </row>
    <row r="1849" spans="1:12" hidden="1" x14ac:dyDescent="0.15">
      <c r="A1849" s="1">
        <v>41863</v>
      </c>
      <c r="B1849" s="16">
        <v>20.2622</v>
      </c>
      <c r="C1849" s="3">
        <f t="shared" si="86"/>
        <v>6.8474091153027938E-3</v>
      </c>
      <c r="D1849" s="3">
        <f>IFERROR(1-B1849/MAX(B$2:B1849),0)</f>
        <v>0</v>
      </c>
      <c r="E1849" s="3">
        <f ca="1">IFERROR(B1849/AVERAGE(OFFSET(B1849,0,0,-计算结果!B$17,1))-1,B1849/AVERAGE(OFFSET(B1849,0,0,-ROW(),1))-1)</f>
        <v>0.49999181567507334</v>
      </c>
      <c r="F1849" s="4" t="str">
        <f ca="1">IF(MONTH(A1849)&lt;&gt;MONTH(A1850),IF(OR(AND(E1849&lt;计算结果!B$18,E1849&gt;计算结果!B$19),E1849&lt;计算结果!B$20),"买","卖"),F1848)</f>
        <v>买</v>
      </c>
      <c r="G1849" s="4" t="str">
        <f t="shared" ca="1" si="87"/>
        <v/>
      </c>
      <c r="H1849" s="3">
        <f ca="1">IF(F1848="买",B1849/B1848-1,计算结果!B$21*(计算结果!B$22*(B1849/B1848-1)+(1-计算结果!B$22)*(K1849/K1848-1-IF(G1849=1,计算结果!B$16,0))))-IF(AND(计算结果!B$21=0,G1849=1),计算结果!B$16,0)</f>
        <v>6.8474091153027938E-3</v>
      </c>
      <c r="I1849" s="2">
        <f t="shared" ca="1" si="88"/>
        <v>23.709347723895814</v>
      </c>
      <c r="J1849" s="3">
        <f ca="1">1-I1849/MAX(I$2:I1849)</f>
        <v>0</v>
      </c>
      <c r="K1849" s="21">
        <v>174.31</v>
      </c>
      <c r="L1849" s="37">
        <v>19.2622</v>
      </c>
    </row>
    <row r="1850" spans="1:12" hidden="1" x14ac:dyDescent="0.15">
      <c r="A1850" s="1">
        <v>41864</v>
      </c>
      <c r="B1850" s="16">
        <v>20.390999999999998</v>
      </c>
      <c r="C1850" s="3">
        <f t="shared" si="86"/>
        <v>6.3566641332135632E-3</v>
      </c>
      <c r="D1850" s="3">
        <f>IFERROR(1-B1850/MAX(B$2:B1850),0)</f>
        <v>0</v>
      </c>
      <c r="E1850" s="3">
        <f ca="1">IFERROR(B1850/AVERAGE(OFFSET(B1850,0,0,-计算结果!B$17,1))-1,B1850/AVERAGE(OFFSET(B1850,0,0,-ROW(),1))-1)</f>
        <v>0.50443931703722744</v>
      </c>
      <c r="F1850" s="4" t="str">
        <f ca="1">IF(MONTH(A1850)&lt;&gt;MONTH(A1851),IF(OR(AND(E1850&lt;计算结果!B$18,E1850&gt;计算结果!B$19),E1850&lt;计算结果!B$20),"买","卖"),F1849)</f>
        <v>买</v>
      </c>
      <c r="G1850" s="4" t="str">
        <f t="shared" ca="1" si="87"/>
        <v/>
      </c>
      <c r="H1850" s="3">
        <f ca="1">IF(F1849="买",B1850/B1849-1,计算结果!B$21*(计算结果!B$22*(B1850/B1849-1)+(1-计算结果!B$22)*(K1850/K1849-1-IF(G1850=1,计算结果!B$16,0))))-IF(AND(计算结果!B$21=0,G1850=1),计算结果!B$16,0)</f>
        <v>6.3566641332135632E-3</v>
      </c>
      <c r="I1850" s="2">
        <f t="shared" ca="1" si="88"/>
        <v>23.860060084194192</v>
      </c>
      <c r="J1850" s="3">
        <f ca="1">1-I1850/MAX(I$2:I1850)</f>
        <v>0</v>
      </c>
      <c r="K1850" s="21">
        <v>174.37</v>
      </c>
      <c r="L1850" s="37">
        <v>19.390999999999998</v>
      </c>
    </row>
    <row r="1851" spans="1:12" hidden="1" x14ac:dyDescent="0.15">
      <c r="A1851" s="1">
        <v>41865</v>
      </c>
      <c r="B1851" s="16">
        <v>20.407399999999999</v>
      </c>
      <c r="C1851" s="3">
        <f t="shared" si="86"/>
        <v>8.0427639644953253E-4</v>
      </c>
      <c r="D1851" s="3">
        <f>IFERROR(1-B1851/MAX(B$2:B1851),0)</f>
        <v>0</v>
      </c>
      <c r="E1851" s="3">
        <f ca="1">IFERROR(B1851/AVERAGE(OFFSET(B1851,0,0,-计算结果!B$17,1))-1,B1851/AVERAGE(OFFSET(B1851,0,0,-ROW(),1))-1)</f>
        <v>0.50067297445229864</v>
      </c>
      <c r="F1851" s="4" t="str">
        <f ca="1">IF(MONTH(A1851)&lt;&gt;MONTH(A1852),IF(OR(AND(E1851&lt;计算结果!B$18,E1851&gt;计算结果!B$19),E1851&lt;计算结果!B$20),"买","卖"),F1850)</f>
        <v>买</v>
      </c>
      <c r="G1851" s="4" t="str">
        <f t="shared" ca="1" si="87"/>
        <v/>
      </c>
      <c r="H1851" s="3">
        <f ca="1">IF(F1850="买",B1851/B1850-1,计算结果!B$21*(计算结果!B$22*(B1851/B1850-1)+(1-计算结果!B$22)*(K1851/K1850-1-IF(G1851=1,计算结果!B$16,0))))-IF(AND(计算结果!B$21=0,G1851=1),计算结果!B$16,0)</f>
        <v>8.0427639644953253E-4</v>
      </c>
      <c r="I1851" s="2">
        <f t="shared" ca="1" si="88"/>
        <v>23.879250167337776</v>
      </c>
      <c r="J1851" s="3">
        <f ca="1">1-I1851/MAX(I$2:I1851)</f>
        <v>0</v>
      </c>
      <c r="K1851" s="21">
        <v>174.45</v>
      </c>
      <c r="L1851" s="37">
        <v>19.407399999999999</v>
      </c>
    </row>
    <row r="1852" spans="1:12" hidden="1" x14ac:dyDescent="0.15">
      <c r="A1852" s="1">
        <v>41866</v>
      </c>
      <c r="B1852" s="16">
        <v>20.6295</v>
      </c>
      <c r="C1852" s="3">
        <f t="shared" si="86"/>
        <v>1.0883307035683298E-2</v>
      </c>
      <c r="D1852" s="3">
        <f>IFERROR(1-B1852/MAX(B$2:B1852),0)</f>
        <v>0</v>
      </c>
      <c r="E1852" s="3">
        <f ca="1">IFERROR(B1852/AVERAGE(OFFSET(B1852,0,0,-计算结果!B$17,1))-1,B1852/AVERAGE(OFFSET(B1852,0,0,-ROW(),1))-1)</f>
        <v>0.51197729707033335</v>
      </c>
      <c r="F1852" s="4" t="str">
        <f ca="1">IF(MONTH(A1852)&lt;&gt;MONTH(A1853),IF(OR(AND(E1852&lt;计算结果!B$18,E1852&gt;计算结果!B$19),E1852&lt;计算结果!B$20),"买","卖"),F1851)</f>
        <v>买</v>
      </c>
      <c r="G1852" s="4" t="str">
        <f t="shared" ca="1" si="87"/>
        <v/>
      </c>
      <c r="H1852" s="3">
        <f ca="1">IF(F1851="买",B1852/B1851-1,计算结果!B$21*(计算结果!B$22*(B1852/B1851-1)+(1-计算结果!B$22)*(K1852/K1851-1-IF(G1852=1,计算结果!B$16,0))))-IF(AND(计算结果!B$21=0,G1852=1),计算结果!B$16,0)</f>
        <v>1.0883307035683298E-2</v>
      </c>
      <c r="I1852" s="2">
        <f t="shared" ca="1" si="88"/>
        <v>24.139135378690806</v>
      </c>
      <c r="J1852" s="3">
        <f ca="1">1-I1852/MAX(I$2:I1852)</f>
        <v>0</v>
      </c>
      <c r="K1852" s="21">
        <v>174.5</v>
      </c>
      <c r="L1852" s="37">
        <v>19.6295</v>
      </c>
    </row>
    <row r="1853" spans="1:12" hidden="1" x14ac:dyDescent="0.15">
      <c r="A1853" s="1">
        <v>41869</v>
      </c>
      <c r="B1853" s="16">
        <v>21.230799999999999</v>
      </c>
      <c r="C1853" s="3">
        <f t="shared" si="86"/>
        <v>2.9147579921956268E-2</v>
      </c>
      <c r="D1853" s="3">
        <f>IFERROR(1-B1853/MAX(B$2:B1853),0)</f>
        <v>0</v>
      </c>
      <c r="E1853" s="3">
        <f ca="1">IFERROR(B1853/AVERAGE(OFFSET(B1853,0,0,-计算结果!B$17,1))-1,B1853/AVERAGE(OFFSET(B1853,0,0,-ROW(),1))-1)</f>
        <v>0.5507136149180587</v>
      </c>
      <c r="F1853" s="4" t="str">
        <f ca="1">IF(MONTH(A1853)&lt;&gt;MONTH(A1854),IF(OR(AND(E1853&lt;计算结果!B$18,E1853&gt;计算结果!B$19),E1853&lt;计算结果!B$20),"买","卖"),F1852)</f>
        <v>买</v>
      </c>
      <c r="G1853" s="4" t="str">
        <f t="shared" ca="1" si="87"/>
        <v/>
      </c>
      <c r="H1853" s="3">
        <f ca="1">IF(F1852="买",B1853/B1852-1,计算结果!B$21*(计算结果!B$22*(B1853/B1852-1)+(1-计算结果!B$22)*(K1853/K1852-1-IF(G1853=1,计算结果!B$16,0))))-IF(AND(计算结果!B$21=0,G1853=1),计算结果!B$16,0)</f>
        <v>2.9147579921956268E-2</v>
      </c>
      <c r="I1853" s="2">
        <f t="shared" ca="1" si="88"/>
        <v>24.84273275638812</v>
      </c>
      <c r="J1853" s="3">
        <f ca="1">1-I1853/MAX(I$2:I1853)</f>
        <v>0</v>
      </c>
      <c r="K1853" s="21">
        <v>174.65</v>
      </c>
      <c r="L1853" s="37">
        <v>20.230799999999999</v>
      </c>
    </row>
    <row r="1854" spans="1:12" hidden="1" x14ac:dyDescent="0.15">
      <c r="A1854" s="1">
        <v>41870</v>
      </c>
      <c r="B1854" s="16">
        <v>21.204699999999999</v>
      </c>
      <c r="C1854" s="3">
        <f t="shared" si="86"/>
        <v>-1.2293460444260385E-3</v>
      </c>
      <c r="D1854" s="3">
        <f>IFERROR(1-B1854/MAX(B$2:B1854),0)</f>
        <v>1.2293460444260385E-3</v>
      </c>
      <c r="E1854" s="3">
        <f ca="1">IFERROR(B1854/AVERAGE(OFFSET(B1854,0,0,-计算结果!B$17,1))-1,B1854/AVERAGE(OFFSET(B1854,0,0,-ROW(),1))-1)</f>
        <v>0.54353398431190625</v>
      </c>
      <c r="F1854" s="4" t="str">
        <f ca="1">IF(MONTH(A1854)&lt;&gt;MONTH(A1855),IF(OR(AND(E1854&lt;计算结果!B$18,E1854&gt;计算结果!B$19),E1854&lt;计算结果!B$20),"买","卖"),F1853)</f>
        <v>买</v>
      </c>
      <c r="G1854" s="4" t="str">
        <f t="shared" ca="1" si="87"/>
        <v/>
      </c>
      <c r="H1854" s="3">
        <f ca="1">IF(F1853="买",B1854/B1853-1,计算结果!B$21*(计算结果!B$22*(B1854/B1853-1)+(1-计算结果!B$22)*(K1854/K1853-1-IF(G1854=1,计算结果!B$16,0))))-IF(AND(计算结果!B$21=0,G1854=1),计算结果!B$16,0)</f>
        <v>-1.2293460444260385E-3</v>
      </c>
      <c r="I1854" s="2">
        <f t="shared" ca="1" si="88"/>
        <v>24.81219244114132</v>
      </c>
      <c r="J1854" s="3">
        <f ca="1">1-I1854/MAX(I$2:I1854)</f>
        <v>1.2293460444260385E-3</v>
      </c>
      <c r="K1854" s="21">
        <v>174.72</v>
      </c>
      <c r="L1854" s="37">
        <v>20.204699999999999</v>
      </c>
    </row>
    <row r="1855" spans="1:12" hidden="1" x14ac:dyDescent="0.15">
      <c r="A1855" s="1">
        <v>41871</v>
      </c>
      <c r="B1855" s="16">
        <v>21.343399999999999</v>
      </c>
      <c r="C1855" s="3">
        <f t="shared" si="86"/>
        <v>6.5410027022310135E-3</v>
      </c>
      <c r="D1855" s="3">
        <f>IFERROR(1-B1855/MAX(B$2:B1855),0)</f>
        <v>0</v>
      </c>
      <c r="E1855" s="3">
        <f ca="1">IFERROR(B1855/AVERAGE(OFFSET(B1855,0,0,-计算结果!B$17,1))-1,B1855/AVERAGE(OFFSET(B1855,0,0,-ROW(),1))-1)</f>
        <v>0.54835272249893618</v>
      </c>
      <c r="F1855" s="4" t="str">
        <f ca="1">IF(MONTH(A1855)&lt;&gt;MONTH(A1856),IF(OR(AND(E1855&lt;计算结果!B$18,E1855&gt;计算结果!B$19),E1855&lt;计算结果!B$20),"买","卖"),F1854)</f>
        <v>买</v>
      </c>
      <c r="G1855" s="4" t="str">
        <f t="shared" ca="1" si="87"/>
        <v/>
      </c>
      <c r="H1855" s="3">
        <f ca="1">IF(F1854="买",B1855/B1854-1,计算结果!B$21*(计算结果!B$22*(B1855/B1854-1)+(1-计算结果!B$22)*(K1855/K1854-1-IF(G1855=1,计算结果!B$16,0))))-IF(AND(计算结果!B$21=0,G1855=1),计算结果!B$16,0)</f>
        <v>6.5410027022310135E-3</v>
      </c>
      <c r="I1855" s="2">
        <f t="shared" ca="1" si="88"/>
        <v>24.974489058947103</v>
      </c>
      <c r="J1855" s="3">
        <f ca="1">1-I1855/MAX(I$2:I1855)</f>
        <v>0</v>
      </c>
      <c r="K1855" s="21">
        <v>174.78</v>
      </c>
      <c r="L1855" s="37">
        <v>20.343399999999999</v>
      </c>
    </row>
    <row r="1856" spans="1:12" hidden="1" x14ac:dyDescent="0.15">
      <c r="A1856" s="1">
        <v>41872</v>
      </c>
      <c r="B1856" s="16">
        <v>21.813800000000001</v>
      </c>
      <c r="C1856" s="3">
        <f t="shared" si="86"/>
        <v>2.2039600063719966E-2</v>
      </c>
      <c r="D1856" s="3">
        <f>IFERROR(1-B1856/MAX(B$2:B1856),0)</f>
        <v>0</v>
      </c>
      <c r="E1856" s="3">
        <f ca="1">IFERROR(B1856/AVERAGE(OFFSET(B1856,0,0,-计算结果!B$17,1))-1,B1856/AVERAGE(OFFSET(B1856,0,0,-ROW(),1))-1)</f>
        <v>0.57697420584743986</v>
      </c>
      <c r="F1856" s="4" t="str">
        <f ca="1">IF(MONTH(A1856)&lt;&gt;MONTH(A1857),IF(OR(AND(E1856&lt;计算结果!B$18,E1856&gt;计算结果!B$19),E1856&lt;计算结果!B$20),"买","卖"),F1855)</f>
        <v>买</v>
      </c>
      <c r="G1856" s="4" t="str">
        <f t="shared" ca="1" si="87"/>
        <v/>
      </c>
      <c r="H1856" s="3">
        <f ca="1">IF(F1855="买",B1856/B1855-1,计算结果!B$21*(计算结果!B$22*(B1856/B1855-1)+(1-计算结果!B$22)*(K1856/K1855-1-IF(G1856=1,计算结果!B$16,0))))-IF(AND(计算结果!B$21=0,G1856=1),计算结果!B$16,0)</f>
        <v>2.2039600063719966E-2</v>
      </c>
      <c r="I1856" s="2">
        <f t="shared" ca="1" si="88"/>
        <v>25.524916809602047</v>
      </c>
      <c r="J1856" s="3">
        <f ca="1">1-I1856/MAX(I$2:I1856)</f>
        <v>0</v>
      </c>
      <c r="K1856" s="21">
        <v>174.81</v>
      </c>
      <c r="L1856" s="37">
        <v>20.813800000000001</v>
      </c>
    </row>
    <row r="1857" spans="1:12" hidden="1" x14ac:dyDescent="0.15">
      <c r="A1857" s="1">
        <v>41873</v>
      </c>
      <c r="B1857" s="16">
        <v>22.386399999999998</v>
      </c>
      <c r="C1857" s="3">
        <f t="shared" si="86"/>
        <v>2.6249438428884275E-2</v>
      </c>
      <c r="D1857" s="3">
        <f>IFERROR(1-B1857/MAX(B$2:B1857),0)</f>
        <v>0</v>
      </c>
      <c r="E1857" s="3">
        <f ca="1">IFERROR(B1857/AVERAGE(OFFSET(B1857,0,0,-计算结果!B$17,1))-1,B1857/AVERAGE(OFFSET(B1857,0,0,-ROW(),1))-1)</f>
        <v>0.61257845386076082</v>
      </c>
      <c r="F1857" s="4" t="str">
        <f ca="1">IF(MONTH(A1857)&lt;&gt;MONTH(A1858),IF(OR(AND(E1857&lt;计算结果!B$18,E1857&gt;计算结果!B$19),E1857&lt;计算结果!B$20),"买","卖"),F1856)</f>
        <v>买</v>
      </c>
      <c r="G1857" s="4" t="str">
        <f t="shared" ca="1" si="87"/>
        <v/>
      </c>
      <c r="H1857" s="3">
        <f ca="1">IF(F1856="买",B1857/B1856-1,计算结果!B$21*(计算结果!B$22*(B1857/B1856-1)+(1-计算结果!B$22)*(K1857/K1856-1-IF(G1857=1,计算结果!B$16,0))))-IF(AND(计算结果!B$21=0,G1857=1),计算结果!B$16,0)</f>
        <v>2.6249438428884275E-2</v>
      </c>
      <c r="I1857" s="2">
        <f t="shared" ca="1" si="88"/>
        <v>26.194931541798088</v>
      </c>
      <c r="J1857" s="3">
        <f ca="1">1-I1857/MAX(I$2:I1857)</f>
        <v>0</v>
      </c>
      <c r="K1857" s="21">
        <v>174.87</v>
      </c>
      <c r="L1857" s="37">
        <v>21.386399999999998</v>
      </c>
    </row>
    <row r="1858" spans="1:12" hidden="1" x14ac:dyDescent="0.15">
      <c r="A1858" s="1">
        <v>41876</v>
      </c>
      <c r="B1858" s="16">
        <v>22.4329</v>
      </c>
      <c r="C1858" s="3">
        <f t="shared" si="86"/>
        <v>2.0771539863488897E-3</v>
      </c>
      <c r="D1858" s="3">
        <f>IFERROR(1-B1858/MAX(B$2:B1858),0)</f>
        <v>0</v>
      </c>
      <c r="E1858" s="3">
        <f ca="1">IFERROR(B1858/AVERAGE(OFFSET(B1858,0,0,-计算结果!B$17,1))-1,B1858/AVERAGE(OFFSET(B1858,0,0,-ROW(),1))-1)</f>
        <v>0.61020909834364523</v>
      </c>
      <c r="F1858" s="4" t="str">
        <f ca="1">IF(MONTH(A1858)&lt;&gt;MONTH(A1859),IF(OR(AND(E1858&lt;计算结果!B$18,E1858&gt;计算结果!B$19),E1858&lt;计算结果!B$20),"买","卖"),F1857)</f>
        <v>买</v>
      </c>
      <c r="G1858" s="4" t="str">
        <f t="shared" ca="1" si="87"/>
        <v/>
      </c>
      <c r="H1858" s="3">
        <f ca="1">IF(F1857="买",B1858/B1857-1,计算结果!B$21*(计算结果!B$22*(B1858/B1857-1)+(1-计算结果!B$22)*(K1858/K1857-1-IF(G1858=1,计算结果!B$16,0))))-IF(AND(计算结果!B$21=0,G1858=1),计算结果!B$16,0)</f>
        <v>2.0771539863488897E-3</v>
      </c>
      <c r="I1858" s="2">
        <f t="shared" ca="1" si="88"/>
        <v>26.249342448272269</v>
      </c>
      <c r="J1858" s="3">
        <f ca="1">1-I1858/MAX(I$2:I1858)</f>
        <v>0</v>
      </c>
      <c r="K1858" s="21">
        <v>174.97</v>
      </c>
      <c r="L1858" s="37">
        <v>21.4329</v>
      </c>
    </row>
    <row r="1859" spans="1:12" hidden="1" x14ac:dyDescent="0.15">
      <c r="A1859" s="1">
        <v>41877</v>
      </c>
      <c r="B1859" s="16">
        <v>22.1051</v>
      </c>
      <c r="C1859" s="3">
        <f t="shared" si="86"/>
        <v>-1.4612466511240152E-2</v>
      </c>
      <c r="D1859" s="3">
        <f>IFERROR(1-B1859/MAX(B$2:B1859),0)</f>
        <v>1.4612466511240152E-2</v>
      </c>
      <c r="E1859" s="3">
        <f ca="1">IFERROR(B1859/AVERAGE(OFFSET(B1859,0,0,-计算结果!B$17,1))-1,B1859/AVERAGE(OFFSET(B1859,0,0,-ROW(),1))-1)</f>
        <v>0.58118233176387135</v>
      </c>
      <c r="F1859" s="4" t="str">
        <f ca="1">IF(MONTH(A1859)&lt;&gt;MONTH(A1860),IF(OR(AND(E1859&lt;计算结果!B$18,E1859&gt;计算结果!B$19),E1859&lt;计算结果!B$20),"买","卖"),F1858)</f>
        <v>买</v>
      </c>
      <c r="G1859" s="4" t="str">
        <f t="shared" ca="1" si="87"/>
        <v/>
      </c>
      <c r="H1859" s="3">
        <f ca="1">IF(F1858="买",B1859/B1858-1,计算结果!B$21*(计算结果!B$22*(B1859/B1858-1)+(1-计算结果!B$22)*(K1859/K1858-1-IF(G1859=1,计算结果!B$16,0))))-IF(AND(计算结果!B$21=0,G1859=1),计算结果!B$16,0)</f>
        <v>-1.4612466511240152E-2</v>
      </c>
      <c r="I1859" s="2">
        <f t="shared" ca="1" si="88"/>
        <v>25.865774810804815</v>
      </c>
      <c r="J1859" s="3">
        <f ca="1">1-I1859/MAX(I$2:I1859)</f>
        <v>1.4612466511240152E-2</v>
      </c>
      <c r="K1859" s="21">
        <v>175.05</v>
      </c>
      <c r="L1859" s="37">
        <v>21.1051</v>
      </c>
    </row>
    <row r="1860" spans="1:12" hidden="1" x14ac:dyDescent="0.15">
      <c r="A1860" s="1">
        <v>41878</v>
      </c>
      <c r="B1860" s="16">
        <v>22.730699999999999</v>
      </c>
      <c r="C1860" s="3">
        <f t="shared" ref="C1860:C1923" si="89">IFERROR(B1860/B1859-1,0)</f>
        <v>2.8301161270475994E-2</v>
      </c>
      <c r="D1860" s="3">
        <f>IFERROR(1-B1860/MAX(B$2:B1860),0)</f>
        <v>0</v>
      </c>
      <c r="E1860" s="3">
        <f ca="1">IFERROR(B1860/AVERAGE(OFFSET(B1860,0,0,-计算结果!B$17,1))-1,B1860/AVERAGE(OFFSET(B1860,0,0,-ROW(),1))-1)</f>
        <v>0.62014801125174968</v>
      </c>
      <c r="F1860" s="4" t="str">
        <f ca="1">IF(MONTH(A1860)&lt;&gt;MONTH(A1861),IF(OR(AND(E1860&lt;计算结果!B$18,E1860&gt;计算结果!B$19),E1860&lt;计算结果!B$20),"买","卖"),F1859)</f>
        <v>买</v>
      </c>
      <c r="G1860" s="4" t="str">
        <f t="shared" ca="1" si="87"/>
        <v/>
      </c>
      <c r="H1860" s="3">
        <f ca="1">IF(F1859="买",B1860/B1859-1,计算结果!B$21*(计算结果!B$22*(B1860/B1859-1)+(1-计算结果!B$22)*(K1860/K1859-1-IF(G1860=1,计算结果!B$16,0))))-IF(AND(计算结果!B$21=0,G1860=1),计算结果!B$16,0)</f>
        <v>2.8301161270475994E-2</v>
      </c>
      <c r="I1860" s="2">
        <f t="shared" ca="1" si="88"/>
        <v>26.597806275111218</v>
      </c>
      <c r="J1860" s="3">
        <f ca="1">1-I1860/MAX(I$2:I1860)</f>
        <v>0</v>
      </c>
      <c r="K1860" s="21">
        <v>175.1</v>
      </c>
      <c r="L1860" s="37">
        <v>21.730699999999999</v>
      </c>
    </row>
    <row r="1861" spans="1:12" hidden="1" x14ac:dyDescent="0.15">
      <c r="A1861" s="1">
        <v>41879</v>
      </c>
      <c r="B1861" s="16">
        <v>22.548100000000002</v>
      </c>
      <c r="C1861" s="3">
        <f t="shared" si="89"/>
        <v>-8.0331885951597792E-3</v>
      </c>
      <c r="D1861" s="3">
        <f>IFERROR(1-B1861/MAX(B$2:B1861),0)</f>
        <v>8.0331885951597792E-3</v>
      </c>
      <c r="E1861" s="3">
        <f ca="1">IFERROR(B1861/AVERAGE(OFFSET(B1861,0,0,-计算结果!B$17,1))-1,B1861/AVERAGE(OFFSET(B1861,0,0,-ROW(),1))-1)</f>
        <v>0.60153915396724611</v>
      </c>
      <c r="F1861" s="4" t="str">
        <f ca="1">IF(MONTH(A1861)&lt;&gt;MONTH(A1862),IF(OR(AND(E1861&lt;计算结果!B$18,E1861&gt;计算结果!B$19),E1861&lt;计算结果!B$20),"买","卖"),F1860)</f>
        <v>买</v>
      </c>
      <c r="G1861" s="4" t="str">
        <f t="shared" ca="1" si="87"/>
        <v/>
      </c>
      <c r="H1861" s="3">
        <f ca="1">IF(F1860="买",B1861/B1860-1,计算结果!B$21*(计算结果!B$22*(B1861/B1860-1)+(1-计算结果!B$22)*(K1861/K1860-1-IF(G1861=1,计算结果!B$16,0))))-IF(AND(计算结果!B$21=0,G1861=1),计算结果!B$16,0)</f>
        <v>-8.0331885951597792E-3</v>
      </c>
      <c r="I1861" s="2">
        <f t="shared" ca="1" si="88"/>
        <v>26.384141081085726</v>
      </c>
      <c r="J1861" s="3">
        <f ca="1">1-I1861/MAX(I$2:I1861)</f>
        <v>8.0331885951597792E-3</v>
      </c>
      <c r="K1861" s="21">
        <v>175.14</v>
      </c>
      <c r="L1861" s="37">
        <v>21.548100000000002</v>
      </c>
    </row>
    <row r="1862" spans="1:12" hidden="1" x14ac:dyDescent="0.15">
      <c r="A1862" s="1">
        <v>41880</v>
      </c>
      <c r="B1862" s="16">
        <v>22.869299999999999</v>
      </c>
      <c r="C1862" s="3">
        <f t="shared" si="89"/>
        <v>1.4245102691579303E-2</v>
      </c>
      <c r="D1862" s="3">
        <f>IFERROR(1-B1862/MAX(B$2:B1862),0)</f>
        <v>0</v>
      </c>
      <c r="E1862" s="3">
        <f ca="1">IFERROR(B1862/AVERAGE(OFFSET(B1862,0,0,-计算结果!B$17,1))-1,B1862/AVERAGE(OFFSET(B1862,0,0,-ROW(),1))-1)</f>
        <v>0.61859999201016347</v>
      </c>
      <c r="F1862" s="4" t="str">
        <f ca="1">IF(MONTH(A1862)&lt;&gt;MONTH(A1863),IF(OR(AND(E1862&lt;计算结果!B$18,E1862&gt;计算结果!B$19),E1862&lt;计算结果!B$20),"买","卖"),F1861)</f>
        <v>买</v>
      </c>
      <c r="G1862" s="4" t="str">
        <f t="shared" ca="1" si="87"/>
        <v/>
      </c>
      <c r="H1862" s="3">
        <f ca="1">IF(F1861="买",B1862/B1861-1,计算结果!B$21*(计算结果!B$22*(B1862/B1861-1)+(1-计算结果!B$22)*(K1862/K1861-1-IF(G1862=1,计算结果!B$16,0))))-IF(AND(计算结果!B$21=0,G1862=1),计算结果!B$16,0)</f>
        <v>1.4245102691579303E-2</v>
      </c>
      <c r="I1862" s="2">
        <f t="shared" ca="1" si="88"/>
        <v>26.759985880214909</v>
      </c>
      <c r="J1862" s="3">
        <f ca="1">1-I1862/MAX(I$2:I1862)</f>
        <v>0</v>
      </c>
      <c r="K1862" s="21">
        <v>175.19</v>
      </c>
      <c r="L1862" s="37">
        <v>21.869299999999999</v>
      </c>
    </row>
    <row r="1863" spans="1:12" hidden="1" x14ac:dyDescent="0.15">
      <c r="A1863" s="1">
        <v>41883</v>
      </c>
      <c r="B1863" s="16">
        <v>23.429600000000001</v>
      </c>
      <c r="C1863" s="3">
        <f t="shared" si="89"/>
        <v>2.4500094012497087E-2</v>
      </c>
      <c r="D1863" s="3">
        <f>IFERROR(1-B1863/MAX(B$2:B1863),0)</f>
        <v>0</v>
      </c>
      <c r="E1863" s="3">
        <f ca="1">IFERROR(B1863/AVERAGE(OFFSET(B1863,0,0,-计算结果!B$17,1))-1,B1863/AVERAGE(OFFSET(B1863,0,0,-ROW(),1))-1)</f>
        <v>0.65203428850336964</v>
      </c>
      <c r="F1863" s="4" t="str">
        <f ca="1">IF(MONTH(A1863)&lt;&gt;MONTH(A1864),IF(OR(AND(E1863&lt;计算结果!B$18,E1863&gt;计算结果!B$19),E1863&lt;计算结果!B$20),"买","卖"),F1862)</f>
        <v>买</v>
      </c>
      <c r="G1863" s="4" t="str">
        <f t="shared" ca="1" si="87"/>
        <v/>
      </c>
      <c r="H1863" s="3">
        <f ca="1">IF(F1862="买",B1863/B1862-1,计算结果!B$21*(计算结果!B$22*(B1863/B1862-1)+(1-计算结果!B$22)*(K1863/K1862-1-IF(G1863=1,计算结果!B$16,0))))-IF(AND(计算结果!B$21=0,G1863=1),计算结果!B$16,0)</f>
        <v>2.4500094012497087E-2</v>
      </c>
      <c r="I1863" s="2">
        <f t="shared" ca="1" si="88"/>
        <v>27.415608050053269</v>
      </c>
      <c r="J1863" s="3">
        <f ca="1">1-I1863/MAX(I$2:I1863)</f>
        <v>0</v>
      </c>
      <c r="K1863" s="21">
        <v>175.36</v>
      </c>
      <c r="L1863" s="37">
        <v>22.429600000000001</v>
      </c>
    </row>
    <row r="1864" spans="1:12" hidden="1" x14ac:dyDescent="0.15">
      <c r="A1864" s="1">
        <v>41884</v>
      </c>
      <c r="B1864" s="16">
        <v>23.828299999999999</v>
      </c>
      <c r="C1864" s="3">
        <f t="shared" si="89"/>
        <v>1.7016935841841052E-2</v>
      </c>
      <c r="D1864" s="3">
        <f>IFERROR(1-B1864/MAX(B$2:B1864),0)</f>
        <v>0</v>
      </c>
      <c r="E1864" s="3">
        <f ca="1">IFERROR(B1864/AVERAGE(OFFSET(B1864,0,0,-计算结果!B$17,1))-1,B1864/AVERAGE(OFFSET(B1864,0,0,-ROW(),1))-1)</f>
        <v>0.67369463394588758</v>
      </c>
      <c r="F1864" s="4" t="str">
        <f ca="1">IF(MONTH(A1864)&lt;&gt;MONTH(A1865),IF(OR(AND(E1864&lt;计算结果!B$18,E1864&gt;计算结果!B$19),E1864&lt;计算结果!B$20),"买","卖"),F1863)</f>
        <v>买</v>
      </c>
      <c r="G1864" s="4" t="str">
        <f t="shared" ca="1" si="87"/>
        <v/>
      </c>
      <c r="H1864" s="3">
        <f ca="1">IF(F1863="买",B1864/B1863-1,计算结果!B$21*(计算结果!B$22*(B1864/B1863-1)+(1-计算结果!B$22)*(K1864/K1863-1-IF(G1864=1,计算结果!B$16,0))))-IF(AND(计算结果!B$21=0,G1864=1),计算结果!B$16,0)</f>
        <v>1.7016935841841052E-2</v>
      </c>
      <c r="I1864" s="2">
        <f t="shared" ca="1" si="88"/>
        <v>27.882137693306085</v>
      </c>
      <c r="J1864" s="3">
        <f ca="1">1-I1864/MAX(I$2:I1864)</f>
        <v>0</v>
      </c>
      <c r="K1864" s="21">
        <v>175.43</v>
      </c>
      <c r="L1864" s="37">
        <v>22.828299999999999</v>
      </c>
    </row>
    <row r="1865" spans="1:12" hidden="1" x14ac:dyDescent="0.15">
      <c r="A1865" s="1">
        <v>41885</v>
      </c>
      <c r="B1865" s="16">
        <v>23.9998</v>
      </c>
      <c r="C1865" s="3">
        <f t="shared" si="89"/>
        <v>7.197324190143739E-3</v>
      </c>
      <c r="D1865" s="3">
        <f>IFERROR(1-B1865/MAX(B$2:B1865),0)</f>
        <v>0</v>
      </c>
      <c r="E1865" s="3">
        <f ca="1">IFERROR(B1865/AVERAGE(OFFSET(B1865,0,0,-计算结果!B$17,1))-1,B1865/AVERAGE(OFFSET(B1865,0,0,-ROW(),1))-1)</f>
        <v>0.67916419216784574</v>
      </c>
      <c r="F1865" s="4" t="str">
        <f ca="1">IF(MONTH(A1865)&lt;&gt;MONTH(A1866),IF(OR(AND(E1865&lt;计算结果!B$18,E1865&gt;计算结果!B$19),E1865&lt;计算结果!B$20),"买","卖"),F1864)</f>
        <v>买</v>
      </c>
      <c r="G1865" s="4" t="str">
        <f t="shared" ca="1" si="87"/>
        <v/>
      </c>
      <c r="H1865" s="3">
        <f ca="1">IF(F1864="买",B1865/B1864-1,计算结果!B$21*(计算结果!B$22*(B1865/B1864-1)+(1-计算结果!B$22)*(K1865/K1864-1-IF(G1865=1,计算结果!B$16,0))))-IF(AND(计算结果!B$21=0,G1865=1),计算结果!B$16,0)</f>
        <v>7.197324190143739E-3</v>
      </c>
      <c r="I1865" s="2">
        <f t="shared" ca="1" si="88"/>
        <v>28.082814477399037</v>
      </c>
      <c r="J1865" s="3">
        <f ca="1">1-I1865/MAX(I$2:I1865)</f>
        <v>0</v>
      </c>
      <c r="K1865" s="21">
        <v>175.5</v>
      </c>
      <c r="L1865" s="37">
        <v>22.9998</v>
      </c>
    </row>
    <row r="1866" spans="1:12" hidden="1" x14ac:dyDescent="0.15">
      <c r="A1866" s="1">
        <v>41886</v>
      </c>
      <c r="B1866" s="16">
        <v>24.389299999999999</v>
      </c>
      <c r="C1866" s="3">
        <f t="shared" si="89"/>
        <v>1.6229301910849259E-2</v>
      </c>
      <c r="D1866" s="3">
        <f>IFERROR(1-B1866/MAX(B$2:B1866),0)</f>
        <v>0</v>
      </c>
      <c r="E1866" s="3">
        <f ca="1">IFERROR(B1866/AVERAGE(OFFSET(B1866,0,0,-计算结果!B$17,1))-1,B1866/AVERAGE(OFFSET(B1866,0,0,-ROW(),1))-1)</f>
        <v>0.69958857486905934</v>
      </c>
      <c r="F1866" s="4" t="str">
        <f ca="1">IF(MONTH(A1866)&lt;&gt;MONTH(A1867),IF(OR(AND(E1866&lt;计算结果!B$18,E1866&gt;计算结果!B$19),E1866&lt;计算结果!B$20),"买","卖"),F1865)</f>
        <v>买</v>
      </c>
      <c r="G1866" s="4" t="str">
        <f t="shared" ca="1" si="87"/>
        <v/>
      </c>
      <c r="H1866" s="3">
        <f ca="1">IF(F1865="买",B1866/B1865-1,计算结果!B$21*(计算结果!B$22*(B1866/B1865-1)+(1-计算结果!B$22)*(K1866/K1865-1-IF(G1866=1,计算结果!B$16,0))))-IF(AND(计算结果!B$21=0,G1866=1),计算结果!B$16,0)</f>
        <v>1.6229301910849259E-2</v>
      </c>
      <c r="I1866" s="2">
        <f t="shared" ca="1" si="88"/>
        <v>28.538578952059115</v>
      </c>
      <c r="J1866" s="3">
        <f ca="1">1-I1866/MAX(I$2:I1866)</f>
        <v>0</v>
      </c>
      <c r="K1866" s="21">
        <v>175.59</v>
      </c>
      <c r="L1866" s="37">
        <v>23.389299999999999</v>
      </c>
    </row>
    <row r="1867" spans="1:12" hidden="1" x14ac:dyDescent="0.15">
      <c r="A1867" s="1">
        <v>41887</v>
      </c>
      <c r="B1867" s="16">
        <v>24.3825</v>
      </c>
      <c r="C1867" s="3">
        <f t="shared" si="89"/>
        <v>-2.7881078997749054E-4</v>
      </c>
      <c r="D1867" s="3">
        <f>IFERROR(1-B1867/MAX(B$2:B1867),0)</f>
        <v>2.7881078997749054E-4</v>
      </c>
      <c r="E1867" s="3">
        <f ca="1">IFERROR(B1867/AVERAGE(OFFSET(B1867,0,0,-计算结果!B$17,1))-1,B1867/AVERAGE(OFFSET(B1867,0,0,-ROW(),1))-1)</f>
        <v>0.69241630190273229</v>
      </c>
      <c r="F1867" s="4" t="str">
        <f ca="1">IF(MONTH(A1867)&lt;&gt;MONTH(A1868),IF(OR(AND(E1867&lt;计算结果!B$18,E1867&gt;计算结果!B$19),E1867&lt;计算结果!B$20),"买","卖"),F1866)</f>
        <v>买</v>
      </c>
      <c r="G1867" s="4" t="str">
        <f t="shared" ca="1" si="87"/>
        <v/>
      </c>
      <c r="H1867" s="3">
        <f ca="1">IF(F1866="买",B1867/B1866-1,计算结果!B$21*(计算结果!B$22*(B1867/B1866-1)+(1-计算结果!B$22)*(K1867/K1866-1-IF(G1867=1,计算结果!B$16,0))))-IF(AND(计算结果!B$21=0,G1867=1),计算结果!B$16,0)</f>
        <v>-2.7881078997749054E-4</v>
      </c>
      <c r="I1867" s="2">
        <f t="shared" ca="1" si="88"/>
        <v>28.530622088316658</v>
      </c>
      <c r="J1867" s="3">
        <f ca="1">1-I1867/MAX(I$2:I1867)</f>
        <v>2.7881078997749054E-4</v>
      </c>
      <c r="K1867" s="21">
        <v>175.64</v>
      </c>
      <c r="L1867" s="37">
        <v>23.3825</v>
      </c>
    </row>
    <row r="1868" spans="1:12" hidden="1" x14ac:dyDescent="0.15">
      <c r="A1868" s="1">
        <v>41891</v>
      </c>
      <c r="B1868" s="16">
        <v>24.440300000000001</v>
      </c>
      <c r="C1868" s="3">
        <f t="shared" si="89"/>
        <v>2.3705526504664842E-3</v>
      </c>
      <c r="D1868" s="3">
        <f>IFERROR(1-B1868/MAX(B$2:B1868),0)</f>
        <v>0</v>
      </c>
      <c r="E1868" s="3">
        <f ca="1">IFERROR(B1868/AVERAGE(OFFSET(B1868,0,0,-计算结果!B$17,1))-1,B1868/AVERAGE(OFFSET(B1868,0,0,-ROW(),1))-1)</f>
        <v>0.6898887795482016</v>
      </c>
      <c r="F1868" s="4" t="str">
        <f ca="1">IF(MONTH(A1868)&lt;&gt;MONTH(A1869),IF(OR(AND(E1868&lt;计算结果!B$18,E1868&gt;计算结果!B$19),E1868&lt;计算结果!B$20),"买","卖"),F1867)</f>
        <v>买</v>
      </c>
      <c r="G1868" s="4" t="str">
        <f t="shared" ca="1" si="87"/>
        <v/>
      </c>
      <c r="H1868" s="3">
        <f ca="1">IF(F1867="买",B1868/B1867-1,计算结果!B$21*(计算结果!B$22*(B1868/B1867-1)+(1-计算结果!B$22)*(K1868/K1867-1-IF(G1868=1,计算结果!B$16,0))))-IF(AND(计算结果!B$21=0,G1868=1),计算结果!B$16,0)</f>
        <v>2.3705526504664842E-3</v>
      </c>
      <c r="I1868" s="2">
        <f t="shared" ca="1" si="88"/>
        <v>28.598255430127576</v>
      </c>
      <c r="J1868" s="3">
        <f ca="1">1-I1868/MAX(I$2:I1868)</f>
        <v>0</v>
      </c>
      <c r="K1868" s="21">
        <v>175.76</v>
      </c>
      <c r="L1868" s="37">
        <v>23.440300000000001</v>
      </c>
    </row>
    <row r="1869" spans="1:12" hidden="1" x14ac:dyDescent="0.15">
      <c r="A1869" s="1">
        <v>41892</v>
      </c>
      <c r="B1869" s="16">
        <v>24.9605</v>
      </c>
      <c r="C1869" s="3">
        <f t="shared" si="89"/>
        <v>2.1284517784151635E-2</v>
      </c>
      <c r="D1869" s="3">
        <f>IFERROR(1-B1869/MAX(B$2:B1869),0)</f>
        <v>0</v>
      </c>
      <c r="E1869" s="3">
        <f ca="1">IFERROR(B1869/AVERAGE(OFFSET(B1869,0,0,-计算结果!B$17,1))-1,B1869/AVERAGE(OFFSET(B1869,0,0,-ROW(),1))-1)</f>
        <v>0.71908782117559311</v>
      </c>
      <c r="F1869" s="4" t="str">
        <f ca="1">IF(MONTH(A1869)&lt;&gt;MONTH(A1870),IF(OR(AND(E1869&lt;计算结果!B$18,E1869&gt;计算结果!B$19),E1869&lt;计算结果!B$20),"买","卖"),F1868)</f>
        <v>买</v>
      </c>
      <c r="G1869" s="4" t="str">
        <f t="shared" ca="1" si="87"/>
        <v/>
      </c>
      <c r="H1869" s="3">
        <f ca="1">IF(F1868="买",B1869/B1868-1,计算结果!B$21*(计算结果!B$22*(B1869/B1868-1)+(1-计算结果!B$22)*(K1869/K1868-1-IF(G1869=1,计算结果!B$16,0))))-IF(AND(计算结果!B$21=0,G1869=1),计算结果!B$16,0)</f>
        <v>2.1284517784151635E-2</v>
      </c>
      <c r="I1869" s="2">
        <f t="shared" ca="1" si="88"/>
        <v>29.206955506425839</v>
      </c>
      <c r="J1869" s="3">
        <f ca="1">1-I1869/MAX(I$2:I1869)</f>
        <v>0</v>
      </c>
      <c r="K1869" s="21">
        <v>175.78</v>
      </c>
      <c r="L1869" s="37">
        <v>23.9605</v>
      </c>
    </row>
    <row r="1870" spans="1:12" hidden="1" x14ac:dyDescent="0.15">
      <c r="A1870" s="1">
        <v>41893</v>
      </c>
      <c r="B1870" s="16">
        <v>25.534800000000001</v>
      </c>
      <c r="C1870" s="3">
        <f t="shared" si="89"/>
        <v>2.3008353198052944E-2</v>
      </c>
      <c r="D1870" s="3">
        <f>IFERROR(1-B1870/MAX(B$2:B1870),0)</f>
        <v>0</v>
      </c>
      <c r="E1870" s="3">
        <f ca="1">IFERROR(B1870/AVERAGE(OFFSET(B1870,0,0,-计算结果!B$17,1))-1,B1870/AVERAGE(OFFSET(B1870,0,0,-ROW(),1))-1)</f>
        <v>0.75156305447734084</v>
      </c>
      <c r="F1870" s="4" t="str">
        <f ca="1">IF(MONTH(A1870)&lt;&gt;MONTH(A1871),IF(OR(AND(E1870&lt;计算结果!B$18,E1870&gt;计算结果!B$19),E1870&lt;计算结果!B$20),"买","卖"),F1869)</f>
        <v>买</v>
      </c>
      <c r="G1870" s="4" t="str">
        <f t="shared" ca="1" si="87"/>
        <v/>
      </c>
      <c r="H1870" s="3">
        <f ca="1">IF(F1869="买",B1870/B1869-1,计算结果!B$21*(计算结果!B$22*(B1870/B1869-1)+(1-计算结果!B$22)*(K1870/K1869-1-IF(G1870=1,计算结果!B$16,0))))-IF(AND(计算结果!B$21=0,G1870=1),计算结果!B$16,0)</f>
        <v>2.3008353198052944E-2</v>
      </c>
      <c r="I1870" s="2">
        <f t="shared" ca="1" si="88"/>
        <v>29.878959454557503</v>
      </c>
      <c r="J1870" s="3">
        <f ca="1">1-I1870/MAX(I$2:I1870)</f>
        <v>0</v>
      </c>
      <c r="K1870" s="21">
        <v>175.83</v>
      </c>
      <c r="L1870" s="37">
        <v>24.534800000000001</v>
      </c>
    </row>
    <row r="1871" spans="1:12" hidden="1" x14ac:dyDescent="0.15">
      <c r="A1871" s="1">
        <v>41894</v>
      </c>
      <c r="B1871" s="16">
        <v>26.117799999999999</v>
      </c>
      <c r="C1871" s="3">
        <f t="shared" si="89"/>
        <v>2.2831586697369843E-2</v>
      </c>
      <c r="D1871" s="3">
        <f>IFERROR(1-B1871/MAX(B$2:B1871),0)</f>
        <v>0</v>
      </c>
      <c r="E1871" s="3">
        <f ca="1">IFERROR(B1871/AVERAGE(OFFSET(B1871,0,0,-计算结果!B$17,1))-1,B1871/AVERAGE(OFFSET(B1871,0,0,-ROW(),1))-1)</f>
        <v>0.78416373487255231</v>
      </c>
      <c r="F1871" s="4" t="str">
        <f ca="1">IF(MONTH(A1871)&lt;&gt;MONTH(A1872),IF(OR(AND(E1871&lt;计算结果!B$18,E1871&gt;计算结果!B$19),E1871&lt;计算结果!B$20),"买","卖"),F1870)</f>
        <v>买</v>
      </c>
      <c r="G1871" s="4" t="str">
        <f t="shared" ca="1" si="87"/>
        <v/>
      </c>
      <c r="H1871" s="3">
        <f ca="1">IF(F1870="买",B1871/B1870-1,计算结果!B$21*(计算结果!B$22*(B1871/B1870-1)+(1-计算结果!B$22)*(K1871/K1870-1-IF(G1871=1,计算结果!B$16,0))))-IF(AND(计算结果!B$21=0,G1871=1),计算结果!B$16,0)</f>
        <v>2.2831586697369843E-2</v>
      </c>
      <c r="I1871" s="2">
        <f t="shared" ca="1" si="88"/>
        <v>30.56114350777143</v>
      </c>
      <c r="J1871" s="3">
        <f ca="1">1-I1871/MAX(I$2:I1871)</f>
        <v>0</v>
      </c>
      <c r="K1871" s="21">
        <v>175.88</v>
      </c>
      <c r="L1871" s="37">
        <v>25.117799999999999</v>
      </c>
    </row>
    <row r="1872" spans="1:12" hidden="1" x14ac:dyDescent="0.15">
      <c r="A1872" s="1">
        <v>41897</v>
      </c>
      <c r="B1872" s="16">
        <v>26.459499999999998</v>
      </c>
      <c r="C1872" s="3">
        <f t="shared" si="89"/>
        <v>1.308303149576151E-2</v>
      </c>
      <c r="D1872" s="3">
        <f>IFERROR(1-B1872/MAX(B$2:B1872),0)</f>
        <v>0</v>
      </c>
      <c r="E1872" s="3">
        <f ca="1">IFERROR(B1872/AVERAGE(OFFSET(B1872,0,0,-计算结果!B$17,1))-1,B1872/AVERAGE(OFFSET(B1872,0,0,-ROW(),1))-1)</f>
        <v>0.79979484943910717</v>
      </c>
      <c r="F1872" s="4" t="str">
        <f ca="1">IF(MONTH(A1872)&lt;&gt;MONTH(A1873),IF(OR(AND(E1872&lt;计算结果!B$18,E1872&gt;计算结果!B$19),E1872&lt;计算结果!B$20),"买","卖"),F1871)</f>
        <v>买</v>
      </c>
      <c r="G1872" s="4" t="str">
        <f t="shared" ca="1" si="87"/>
        <v/>
      </c>
      <c r="H1872" s="3">
        <f ca="1">IF(F1871="买",B1872/B1871-1,计算结果!B$21*(计算结果!B$22*(B1872/B1871-1)+(1-计算结果!B$22)*(K1872/K1871-1-IF(G1872=1,计算结果!B$16,0))))-IF(AND(计算结果!B$21=0,G1872=1),计算结果!B$16,0)</f>
        <v>1.308303149576151E-2</v>
      </c>
      <c r="I1872" s="2">
        <f t="shared" ca="1" si="88"/>
        <v>30.96097591083009</v>
      </c>
      <c r="J1872" s="3">
        <f ca="1">1-I1872/MAX(I$2:I1872)</f>
        <v>0</v>
      </c>
      <c r="K1872" s="21">
        <v>175.96</v>
      </c>
      <c r="L1872" s="37">
        <v>25.459499999999998</v>
      </c>
    </row>
    <row r="1873" spans="1:12" hidden="1" x14ac:dyDescent="0.15">
      <c r="A1873" s="1">
        <v>41898</v>
      </c>
      <c r="B1873" s="16">
        <v>25.8566</v>
      </c>
      <c r="C1873" s="3">
        <f t="shared" si="89"/>
        <v>-2.2785766926812556E-2</v>
      </c>
      <c r="D1873" s="3">
        <f>IFERROR(1-B1873/MAX(B$2:B1873),0)</f>
        <v>2.2785766926812556E-2</v>
      </c>
      <c r="E1873" s="3">
        <f ca="1">IFERROR(B1873/AVERAGE(OFFSET(B1873,0,0,-计算结果!B$17,1))-1,B1873/AVERAGE(OFFSET(B1873,0,0,-ROW(),1))-1)</f>
        <v>0.75160156806291578</v>
      </c>
      <c r="F1873" s="4" t="str">
        <f ca="1">IF(MONTH(A1873)&lt;&gt;MONTH(A1874),IF(OR(AND(E1873&lt;计算结果!B$18,E1873&gt;计算结果!B$19),E1873&lt;计算结果!B$20),"买","卖"),F1872)</f>
        <v>买</v>
      </c>
      <c r="G1873" s="4" t="str">
        <f t="shared" ca="1" si="87"/>
        <v/>
      </c>
      <c r="H1873" s="3">
        <f ca="1">IF(F1872="买",B1873/B1872-1,计算结果!B$21*(计算结果!B$22*(B1873/B1872-1)+(1-计算结果!B$22)*(K1873/K1872-1-IF(G1873=1,计算结果!B$16,0))))-IF(AND(计算结果!B$21=0,G1873=1),计算结果!B$16,0)</f>
        <v>-2.2785766926812556E-2</v>
      </c>
      <c r="I1873" s="2">
        <f t="shared" ca="1" si="88"/>
        <v>30.255506329899259</v>
      </c>
      <c r="J1873" s="3">
        <f ca="1">1-I1873/MAX(I$2:I1873)</f>
        <v>2.2785766926812556E-2</v>
      </c>
      <c r="K1873" s="21">
        <v>175.98</v>
      </c>
      <c r="L1873" s="37">
        <v>24.8566</v>
      </c>
    </row>
    <row r="1874" spans="1:12" hidden="1" x14ac:dyDescent="0.15">
      <c r="A1874" s="1">
        <v>41899</v>
      </c>
      <c r="B1874" s="16">
        <v>26.220199999999998</v>
      </c>
      <c r="C1874" s="3">
        <f t="shared" si="89"/>
        <v>1.4062173680994272E-2</v>
      </c>
      <c r="D1874" s="3">
        <f>IFERROR(1-B1874/MAX(B$2:B1874),0)</f>
        <v>9.0440106577978074E-3</v>
      </c>
      <c r="E1874" s="3">
        <f ca="1">IFERROR(B1874/AVERAGE(OFFSET(B1874,0,0,-计算结果!B$17,1))-1,B1874/AVERAGE(OFFSET(B1874,0,0,-ROW(),1))-1)</f>
        <v>0.76887836741522597</v>
      </c>
      <c r="F1874" s="4" t="str">
        <f ca="1">IF(MONTH(A1874)&lt;&gt;MONTH(A1875),IF(OR(AND(E1874&lt;计算结果!B$18,E1874&gt;计算结果!B$19),E1874&lt;计算结果!B$20),"买","卖"),F1873)</f>
        <v>买</v>
      </c>
      <c r="G1874" s="4" t="str">
        <f t="shared" ca="1" si="87"/>
        <v/>
      </c>
      <c r="H1874" s="3">
        <f ca="1">IF(F1873="买",B1874/B1873-1,计算结果!B$21*(计算结果!B$22*(B1874/B1873-1)+(1-计算结果!B$22)*(K1874/K1873-1-IF(G1874=1,计算结果!B$16,0))))-IF(AND(计算结果!B$21=0,G1874=1),计算结果!B$16,0)</f>
        <v>1.4062173680994272E-2</v>
      </c>
      <c r="I1874" s="2">
        <f t="shared" ca="1" si="88"/>
        <v>30.680964514716724</v>
      </c>
      <c r="J1874" s="3">
        <f ca="1">1-I1874/MAX(I$2:I1874)</f>
        <v>9.0440106577976964E-3</v>
      </c>
      <c r="K1874" s="21">
        <v>176.01</v>
      </c>
      <c r="L1874" s="37">
        <v>25.220199999999998</v>
      </c>
    </row>
    <row r="1875" spans="1:12" hidden="1" x14ac:dyDescent="0.15">
      <c r="A1875" s="1">
        <v>41900</v>
      </c>
      <c r="B1875" s="16">
        <v>26.929500000000001</v>
      </c>
      <c r="C1875" s="3">
        <f t="shared" si="89"/>
        <v>2.7051662458715153E-2</v>
      </c>
      <c r="D1875" s="3">
        <f>IFERROR(1-B1875/MAX(B$2:B1875),0)</f>
        <v>0</v>
      </c>
      <c r="E1875" s="3">
        <f ca="1">IFERROR(B1875/AVERAGE(OFFSET(B1875,0,0,-计算结果!B$17,1))-1,B1875/AVERAGE(OFFSET(B1875,0,0,-ROW(),1))-1)</f>
        <v>0.80896447095570423</v>
      </c>
      <c r="F1875" s="4" t="str">
        <f ca="1">IF(MONTH(A1875)&lt;&gt;MONTH(A1876),IF(OR(AND(E1875&lt;计算结果!B$18,E1875&gt;计算结果!B$19),E1875&lt;计算结果!B$20),"买","卖"),F1874)</f>
        <v>买</v>
      </c>
      <c r="G1875" s="4" t="str">
        <f t="shared" ca="1" si="87"/>
        <v/>
      </c>
      <c r="H1875" s="3">
        <f ca="1">IF(F1874="买",B1875/B1874-1,计算结果!B$21*(计算结果!B$22*(B1875/B1874-1)+(1-计算结果!B$22)*(K1875/K1874-1-IF(G1875=1,计算结果!B$16,0))))-IF(AND(计算结果!B$21=0,G1875=1),计算结果!B$16,0)</f>
        <v>2.7051662458715153E-2</v>
      </c>
      <c r="I1875" s="2">
        <f t="shared" ca="1" si="88"/>
        <v>31.510935610676658</v>
      </c>
      <c r="J1875" s="3">
        <f ca="1">1-I1875/MAX(I$2:I1875)</f>
        <v>0</v>
      </c>
      <c r="K1875" s="21">
        <v>176.08</v>
      </c>
      <c r="L1875" s="37">
        <v>25.929500000000001</v>
      </c>
    </row>
    <row r="1876" spans="1:12" hidden="1" x14ac:dyDescent="0.15">
      <c r="A1876" s="1">
        <v>41901</v>
      </c>
      <c r="B1876" s="16">
        <v>27.434000000000001</v>
      </c>
      <c r="C1876" s="3">
        <f t="shared" si="89"/>
        <v>1.8734102007092579E-2</v>
      </c>
      <c r="D1876" s="3">
        <f>IFERROR(1-B1876/MAX(B$2:B1876),0)</f>
        <v>0</v>
      </c>
      <c r="E1876" s="3">
        <f ca="1">IFERROR(B1876/AVERAGE(OFFSET(B1876,0,0,-计算结果!B$17,1))-1,B1876/AVERAGE(OFFSET(B1876,0,0,-ROW(),1))-1)</f>
        <v>0.83478711970613695</v>
      </c>
      <c r="F1876" s="4" t="str">
        <f ca="1">IF(MONTH(A1876)&lt;&gt;MONTH(A1877),IF(OR(AND(E1876&lt;计算结果!B$18,E1876&gt;计算结果!B$19),E1876&lt;计算结果!B$20),"买","卖"),F1875)</f>
        <v>买</v>
      </c>
      <c r="G1876" s="4" t="str">
        <f t="shared" ca="1" si="87"/>
        <v/>
      </c>
      <c r="H1876" s="3">
        <f ca="1">IF(F1875="买",B1876/B1875-1,计算结果!B$21*(计算结果!B$22*(B1876/B1875-1)+(1-计算结果!B$22)*(K1876/K1875-1-IF(G1876=1,计算结果!B$16,0))))-IF(AND(计算结果!B$21=0,G1876=1),计算结果!B$16,0)</f>
        <v>1.8734102007092579E-2</v>
      </c>
      <c r="I1876" s="2">
        <f t="shared" ca="1" si="88"/>
        <v>32.101264692746</v>
      </c>
      <c r="J1876" s="3">
        <f ca="1">1-I1876/MAX(I$2:I1876)</f>
        <v>0</v>
      </c>
      <c r="K1876" s="21">
        <v>176.2</v>
      </c>
      <c r="L1876" s="37">
        <v>26.434000000000001</v>
      </c>
    </row>
    <row r="1877" spans="1:12" hidden="1" x14ac:dyDescent="0.15">
      <c r="A1877" s="1">
        <v>41904</v>
      </c>
      <c r="B1877" s="16">
        <v>27.284199999999998</v>
      </c>
      <c r="C1877" s="3">
        <f t="shared" si="89"/>
        <v>-5.4603776335934162E-3</v>
      </c>
      <c r="D1877" s="3">
        <f>IFERROR(1-B1877/MAX(B$2:B1877),0)</f>
        <v>5.4603776335934162E-3</v>
      </c>
      <c r="E1877" s="3">
        <f ca="1">IFERROR(B1877/AVERAGE(OFFSET(B1877,0,0,-计算结果!B$17,1))-1,B1877/AVERAGE(OFFSET(B1877,0,0,-ROW(),1))-1)</f>
        <v>0.81695613514172449</v>
      </c>
      <c r="F1877" s="4" t="str">
        <f ca="1">IF(MONTH(A1877)&lt;&gt;MONTH(A1878),IF(OR(AND(E1877&lt;计算结果!B$18,E1877&gt;计算结果!B$19),E1877&lt;计算结果!B$20),"买","卖"),F1876)</f>
        <v>买</v>
      </c>
      <c r="G1877" s="4" t="str">
        <f t="shared" ca="1" si="87"/>
        <v/>
      </c>
      <c r="H1877" s="3">
        <f ca="1">IF(F1876="买",B1877/B1876-1,计算结果!B$21*(计算结果!B$22*(B1877/B1876-1)+(1-计算结果!B$22)*(K1877/K1876-1-IF(G1877=1,计算结果!B$16,0))))-IF(AND(计算结果!B$21=0,G1877=1),计算结果!B$16,0)</f>
        <v>-5.4603776335934162E-3</v>
      </c>
      <c r="I1877" s="2">
        <f t="shared" ca="1" si="88"/>
        <v>31.925979665007667</v>
      </c>
      <c r="J1877" s="3">
        <f ca="1">1-I1877/MAX(I$2:I1877)</f>
        <v>5.4603776335934162E-3</v>
      </c>
      <c r="K1877" s="21">
        <v>176.28</v>
      </c>
      <c r="L1877" s="37">
        <v>26.284199999999998</v>
      </c>
    </row>
    <row r="1878" spans="1:12" hidden="1" x14ac:dyDescent="0.15">
      <c r="A1878" s="1">
        <v>41905</v>
      </c>
      <c r="B1878" s="16">
        <v>27.4434</v>
      </c>
      <c r="C1878" s="3">
        <f t="shared" si="89"/>
        <v>5.8348787943205416E-3</v>
      </c>
      <c r="D1878" s="3">
        <f>IFERROR(1-B1878/MAX(B$2:B1878),0)</f>
        <v>0</v>
      </c>
      <c r="E1878" s="3">
        <f ca="1">IFERROR(B1878/AVERAGE(OFFSET(B1878,0,0,-计算结果!B$17,1))-1,B1878/AVERAGE(OFFSET(B1878,0,0,-ROW(),1))-1)</f>
        <v>0.81968374510176889</v>
      </c>
      <c r="F1878" s="4" t="str">
        <f ca="1">IF(MONTH(A1878)&lt;&gt;MONTH(A1879),IF(OR(AND(E1878&lt;计算结果!B$18,E1878&gt;计算结果!B$19),E1878&lt;计算结果!B$20),"买","卖"),F1877)</f>
        <v>买</v>
      </c>
      <c r="G1878" s="4" t="str">
        <f t="shared" ca="1" si="87"/>
        <v/>
      </c>
      <c r="H1878" s="3">
        <f ca="1">IF(F1877="买",B1878/B1877-1,计算结果!B$21*(计算结果!B$22*(B1878/B1877-1)+(1-计算结果!B$22)*(K1878/K1877-1-IF(G1878=1,计算结果!B$16,0))))-IF(AND(计算结果!B$21=0,G1878=1),计算结果!B$16,0)</f>
        <v>5.8348787943205416E-3</v>
      </c>
      <c r="I1878" s="2">
        <f t="shared" ca="1" si="88"/>
        <v>32.11226388674293</v>
      </c>
      <c r="J1878" s="3">
        <f ca="1">1-I1878/MAX(I$2:I1878)</f>
        <v>0</v>
      </c>
      <c r="K1878" s="21">
        <v>176.33</v>
      </c>
      <c r="L1878" s="37">
        <v>26.4434</v>
      </c>
    </row>
    <row r="1879" spans="1:12" hidden="1" x14ac:dyDescent="0.15">
      <c r="A1879" s="1">
        <v>41906</v>
      </c>
      <c r="B1879" s="16">
        <v>27.453700000000001</v>
      </c>
      <c r="C1879" s="3">
        <f t="shared" si="89"/>
        <v>3.7531792707912182E-4</v>
      </c>
      <c r="D1879" s="3">
        <f>IFERROR(1-B1879/MAX(B$2:B1879),0)</f>
        <v>0</v>
      </c>
      <c r="E1879" s="3">
        <f ca="1">IFERROR(B1879/AVERAGE(OFFSET(B1879,0,0,-计算结果!B$17,1))-1,B1879/AVERAGE(OFFSET(B1879,0,0,-ROW(),1))-1)</f>
        <v>0.81241421136363812</v>
      </c>
      <c r="F1879" s="4" t="str">
        <f ca="1">IF(MONTH(A1879)&lt;&gt;MONTH(A1880),IF(OR(AND(E1879&lt;计算结果!B$18,E1879&gt;计算结果!B$19),E1879&lt;计算结果!B$20),"买","卖"),F1878)</f>
        <v>买</v>
      </c>
      <c r="G1879" s="4" t="str">
        <f t="shared" ca="1" si="87"/>
        <v/>
      </c>
      <c r="H1879" s="3">
        <f ca="1">IF(F1878="买",B1879/B1878-1,计算结果!B$21*(计算结果!B$22*(B1879/B1878-1)+(1-计算结果!B$22)*(K1879/K1878-1-IF(G1879=1,计算结果!B$16,0))))-IF(AND(计算结果!B$21=0,G1879=1),计算结果!B$16,0)</f>
        <v>3.7531792707912182E-4</v>
      </c>
      <c r="I1879" s="2">
        <f t="shared" ca="1" si="88"/>
        <v>32.124316195058718</v>
      </c>
      <c r="J1879" s="3">
        <f ca="1">1-I1879/MAX(I$2:I1879)</f>
        <v>0</v>
      </c>
      <c r="K1879" s="21">
        <v>176.4</v>
      </c>
      <c r="L1879" s="37">
        <v>26.453700000000001</v>
      </c>
    </row>
    <row r="1880" spans="1:12" hidden="1" x14ac:dyDescent="0.15">
      <c r="A1880" s="1">
        <v>41907</v>
      </c>
      <c r="B1880" s="16">
        <v>27.174800000000001</v>
      </c>
      <c r="C1880" s="3">
        <f t="shared" si="89"/>
        <v>-1.0158922112502133E-2</v>
      </c>
      <c r="D1880" s="3">
        <f>IFERROR(1-B1880/MAX(B$2:B1880),0)</f>
        <v>1.0158922112502133E-2</v>
      </c>
      <c r="E1880" s="3">
        <f ca="1">IFERROR(B1880/AVERAGE(OFFSET(B1880,0,0,-计算结果!B$17,1))-1,B1880/AVERAGE(OFFSET(B1880,0,0,-ROW(),1))-1)</f>
        <v>0.78638902876255323</v>
      </c>
      <c r="F1880" s="4" t="str">
        <f ca="1">IF(MONTH(A1880)&lt;&gt;MONTH(A1881),IF(OR(AND(E1880&lt;计算结果!B$18,E1880&gt;计算结果!B$19),E1880&lt;计算结果!B$20),"买","卖"),F1879)</f>
        <v>买</v>
      </c>
      <c r="G1880" s="4" t="str">
        <f t="shared" ca="1" si="87"/>
        <v/>
      </c>
      <c r="H1880" s="3">
        <f ca="1">IF(F1879="买",B1880/B1879-1,计算结果!B$21*(计算结果!B$22*(B1880/B1879-1)+(1-计算结果!B$22)*(K1880/K1879-1-IF(G1880=1,计算结果!B$16,0))))-IF(AND(计算结果!B$21=0,G1880=1),计算结果!B$16,0)</f>
        <v>-1.0158922112502133E-2</v>
      </c>
      <c r="I1880" s="2">
        <f t="shared" ca="1" si="88"/>
        <v>31.797967768915726</v>
      </c>
      <c r="J1880" s="3">
        <f ca="1">1-I1880/MAX(I$2:I1880)</f>
        <v>1.0158922112502133E-2</v>
      </c>
      <c r="K1880" s="21">
        <v>176.46</v>
      </c>
      <c r="L1880" s="37">
        <v>26.174800000000001</v>
      </c>
    </row>
    <row r="1881" spans="1:12" hidden="1" x14ac:dyDescent="0.15">
      <c r="A1881" s="1">
        <v>41908</v>
      </c>
      <c r="B1881" s="16">
        <v>27.2392</v>
      </c>
      <c r="C1881" s="3">
        <f t="shared" si="89"/>
        <v>2.3698426483358404E-3</v>
      </c>
      <c r="D1881" s="3">
        <f>IFERROR(1-B1881/MAX(B$2:B1881),0)</f>
        <v>7.8131545110495804E-3</v>
      </c>
      <c r="E1881" s="3">
        <f ca="1">IFERROR(B1881/AVERAGE(OFFSET(B1881,0,0,-计算结果!B$17,1))-1,B1881/AVERAGE(OFFSET(B1881,0,0,-ROW(),1))-1)</f>
        <v>0.78309401791336097</v>
      </c>
      <c r="F1881" s="4" t="str">
        <f ca="1">IF(MONTH(A1881)&lt;&gt;MONTH(A1882),IF(OR(AND(E1881&lt;计算结果!B$18,E1881&gt;计算结果!B$19),E1881&lt;计算结果!B$20),"买","卖"),F1880)</f>
        <v>买</v>
      </c>
      <c r="G1881" s="4" t="str">
        <f t="shared" ca="1" si="87"/>
        <v/>
      </c>
      <c r="H1881" s="3">
        <f ca="1">IF(F1880="买",B1881/B1880-1,计算结果!B$21*(计算结果!B$22*(B1881/B1880-1)+(1-计算结果!B$22)*(K1881/K1880-1-IF(G1881=1,计算结果!B$16,0))))-IF(AND(计算结果!B$21=0,G1881=1),计算结果!B$16,0)</f>
        <v>2.3698426483358404E-3</v>
      </c>
      <c r="I1881" s="2">
        <f t="shared" ca="1" si="88"/>
        <v>31.873323949064911</v>
      </c>
      <c r="J1881" s="3">
        <f ca="1">1-I1881/MAX(I$2:I1881)</f>
        <v>7.8131545110495804E-3</v>
      </c>
      <c r="K1881" s="21">
        <v>176.5</v>
      </c>
      <c r="L1881" s="37">
        <v>26.2392</v>
      </c>
    </row>
    <row r="1882" spans="1:12" hidden="1" x14ac:dyDescent="0.15">
      <c r="A1882" s="1">
        <v>41911</v>
      </c>
      <c r="B1882" s="16">
        <v>27.6996</v>
      </c>
      <c r="C1882" s="3">
        <f t="shared" si="89"/>
        <v>1.6902111662603803E-2</v>
      </c>
      <c r="D1882" s="3">
        <f>IFERROR(1-B1882/MAX(B$2:B1882),0)</f>
        <v>0</v>
      </c>
      <c r="E1882" s="3">
        <f ca="1">IFERROR(B1882/AVERAGE(OFFSET(B1882,0,0,-计算结果!B$17,1))-1,B1882/AVERAGE(OFFSET(B1882,0,0,-ROW(),1))-1)</f>
        <v>0.80549665430289452</v>
      </c>
      <c r="F1882" s="4" t="str">
        <f ca="1">IF(MONTH(A1882)&lt;&gt;MONTH(A1883),IF(OR(AND(E1882&lt;计算结果!B$18,E1882&gt;计算结果!B$19),E1882&lt;计算结果!B$20),"买","卖"),F1881)</f>
        <v>买</v>
      </c>
      <c r="G1882" s="4" t="str">
        <f t="shared" ca="1" si="87"/>
        <v/>
      </c>
      <c r="H1882" s="3">
        <f ca="1">IF(F1881="买",B1882/B1881-1,计算结果!B$21*(计算结果!B$22*(B1882/B1881-1)+(1-计算结果!B$22)*(K1882/K1881-1-IF(G1882=1,计算结果!B$16,0))))-IF(AND(计算结果!B$21=0,G1882=1),计算结果!B$16,0)</f>
        <v>1.6902111662603803E-2</v>
      </c>
      <c r="I1882" s="2">
        <f t="shared" ca="1" si="88"/>
        <v>32.412050429510352</v>
      </c>
      <c r="J1882" s="3">
        <f ca="1">1-I1882/MAX(I$2:I1882)</f>
        <v>0</v>
      </c>
      <c r="K1882" s="21">
        <v>176.64</v>
      </c>
      <c r="L1882" s="37">
        <v>26.6996</v>
      </c>
    </row>
    <row r="1883" spans="1:12" hidden="1" x14ac:dyDescent="0.15">
      <c r="A1883" s="1">
        <v>41912</v>
      </c>
      <c r="B1883" s="16">
        <v>27.8873</v>
      </c>
      <c r="C1883" s="3">
        <f t="shared" si="89"/>
        <v>6.7762711374892426E-3</v>
      </c>
      <c r="D1883" s="3">
        <f>IFERROR(1-B1883/MAX(B$2:B1883),0)</f>
        <v>0</v>
      </c>
      <c r="E1883" s="3">
        <f ca="1">IFERROR(B1883/AVERAGE(OFFSET(B1883,0,0,-计算结果!B$17,1))-1,B1883/AVERAGE(OFFSET(B1883,0,0,-ROW(),1))-1)</f>
        <v>0.80990871146435417</v>
      </c>
      <c r="F1883" s="4" t="str">
        <f ca="1">IF(MONTH(A1883)&lt;&gt;MONTH(A1884),IF(OR(AND(E1883&lt;计算结果!B$18,E1883&gt;计算结果!B$19),E1883&lt;计算结果!B$20),"买","卖"),F1882)</f>
        <v>买</v>
      </c>
      <c r="G1883" s="4" t="str">
        <f t="shared" ca="1" si="87"/>
        <v/>
      </c>
      <c r="H1883" s="3">
        <f ca="1">IF(F1882="买",B1883/B1882-1,计算结果!B$21*(计算结果!B$22*(B1883/B1882-1)+(1-计算结果!B$22)*(K1883/K1882-1-IF(G1883=1,计算结果!B$16,0))))-IF(AND(计算结果!B$21=0,G1883=1),计算结果!B$16,0)</f>
        <v>6.7762711374892426E-3</v>
      </c>
      <c r="I1883" s="2">
        <f t="shared" ca="1" si="88"/>
        <v>32.631683271342688</v>
      </c>
      <c r="J1883" s="3">
        <f ca="1">1-I1883/MAX(I$2:I1883)</f>
        <v>0</v>
      </c>
      <c r="K1883" s="21">
        <v>176.76</v>
      </c>
      <c r="L1883" s="37">
        <v>26.8873</v>
      </c>
    </row>
    <row r="1884" spans="1:12" hidden="1" x14ac:dyDescent="0.15">
      <c r="A1884" s="1">
        <v>41920</v>
      </c>
      <c r="B1884" s="16">
        <v>28.271000000000001</v>
      </c>
      <c r="C1884" s="3">
        <f t="shared" si="89"/>
        <v>1.3758951207180292E-2</v>
      </c>
      <c r="D1884" s="3">
        <f>IFERROR(1-B1884/MAX(B$2:B1884),0)</f>
        <v>0</v>
      </c>
      <c r="E1884" s="3">
        <f ca="1">IFERROR(B1884/AVERAGE(OFFSET(B1884,0,0,-计算结果!B$17,1))-1,B1884/AVERAGE(OFFSET(B1884,0,0,-ROW(),1))-1)</f>
        <v>0.82679702937301092</v>
      </c>
      <c r="F1884" s="4" t="str">
        <f ca="1">IF(MONTH(A1884)&lt;&gt;MONTH(A1885),IF(OR(AND(E1884&lt;计算结果!B$18,E1884&gt;计算结果!B$19),E1884&lt;计算结果!B$20),"买","卖"),F1883)</f>
        <v>买</v>
      </c>
      <c r="G1884" s="4" t="str">
        <f t="shared" ca="1" si="87"/>
        <v/>
      </c>
      <c r="H1884" s="3">
        <f ca="1">IF(F1883="买",B1884/B1883-1,计算结果!B$21*(计算结果!B$22*(B1884/B1883-1)+(1-计算结果!B$22)*(K1884/K1883-1-IF(G1884=1,计算结果!B$16,0))))-IF(AND(计算结果!B$21=0,G1884=1),计算结果!B$16,0)</f>
        <v>1.3758951207180292E-2</v>
      </c>
      <c r="I1884" s="2">
        <f t="shared" ca="1" si="88"/>
        <v>33.080661009281251</v>
      </c>
      <c r="J1884" s="3">
        <f ca="1">1-I1884/MAX(I$2:I1884)</f>
        <v>0</v>
      </c>
      <c r="K1884" s="21">
        <v>177.01</v>
      </c>
      <c r="L1884" s="37">
        <v>27.271000000000001</v>
      </c>
    </row>
    <row r="1885" spans="1:12" hidden="1" x14ac:dyDescent="0.15">
      <c r="A1885" s="1">
        <v>41921</v>
      </c>
      <c r="B1885" s="16">
        <v>28.173500000000001</v>
      </c>
      <c r="C1885" s="3">
        <f t="shared" si="89"/>
        <v>-3.4487637508401336E-3</v>
      </c>
      <c r="D1885" s="3">
        <f>IFERROR(1-B1885/MAX(B$2:B1885),0)</f>
        <v>3.4487637508401336E-3</v>
      </c>
      <c r="E1885" s="3">
        <f ca="1">IFERROR(B1885/AVERAGE(OFFSET(B1885,0,0,-计算结果!B$17,1))-1,B1885/AVERAGE(OFFSET(B1885,0,0,-ROW(),1))-1)</f>
        <v>0.81267954549261745</v>
      </c>
      <c r="F1885" s="4" t="str">
        <f ca="1">IF(MONTH(A1885)&lt;&gt;MONTH(A1886),IF(OR(AND(E1885&lt;计算结果!B$18,E1885&gt;计算结果!B$19),E1885&lt;计算结果!B$20),"买","卖"),F1884)</f>
        <v>买</v>
      </c>
      <c r="G1885" s="4" t="str">
        <f t="shared" ca="1" si="87"/>
        <v/>
      </c>
      <c r="H1885" s="3">
        <f ca="1">IF(F1884="买",B1885/B1884-1,计算结果!B$21*(计算结果!B$22*(B1885/B1884-1)+(1-计算结果!B$22)*(K1885/K1884-1-IF(G1885=1,计算结果!B$16,0))))-IF(AND(计算结果!B$21=0,G1885=1),计算结果!B$16,0)</f>
        <v>-3.4487637508401336E-3</v>
      </c>
      <c r="I1885" s="2">
        <f t="shared" ca="1" si="88"/>
        <v>32.966573624738608</v>
      </c>
      <c r="J1885" s="3">
        <f ca="1">1-I1885/MAX(I$2:I1885)</f>
        <v>3.4487637508402447E-3</v>
      </c>
      <c r="K1885" s="21">
        <v>177.1</v>
      </c>
      <c r="L1885" s="37">
        <v>27.173500000000001</v>
      </c>
    </row>
    <row r="1886" spans="1:12" hidden="1" x14ac:dyDescent="0.15">
      <c r="A1886" s="1">
        <v>41922</v>
      </c>
      <c r="B1886" s="16">
        <v>28.231100000000001</v>
      </c>
      <c r="C1886" s="3">
        <f t="shared" si="89"/>
        <v>2.0444744174490381E-3</v>
      </c>
      <c r="D1886" s="3">
        <f>IFERROR(1-B1886/MAX(B$2:B1886),0)</f>
        <v>1.4113402426514376E-3</v>
      </c>
      <c r="E1886" s="3">
        <f ca="1">IFERROR(B1886/AVERAGE(OFFSET(B1886,0,0,-计算结果!B$17,1))-1,B1886/AVERAGE(OFFSET(B1886,0,0,-ROW(),1))-1)</f>
        <v>0.80859219724937792</v>
      </c>
      <c r="F1886" s="4" t="str">
        <f ca="1">IF(MONTH(A1886)&lt;&gt;MONTH(A1887),IF(OR(AND(E1886&lt;计算结果!B$18,E1886&gt;计算结果!B$19),E1886&lt;计算结果!B$20),"买","卖"),F1885)</f>
        <v>买</v>
      </c>
      <c r="G1886" s="4" t="str">
        <f t="shared" ca="1" si="87"/>
        <v/>
      </c>
      <c r="H1886" s="3">
        <f ca="1">IF(F1885="买",B1886/B1885-1,计算结果!B$21*(计算结果!B$22*(B1886/B1885-1)+(1-计算结果!B$22)*(K1886/K1885-1-IF(G1886=1,计算结果!B$16,0))))-IF(AND(计算结果!B$21=0,G1886=1),计算结果!B$16,0)</f>
        <v>2.0444744174490381E-3</v>
      </c>
      <c r="I1886" s="2">
        <f t="shared" ca="1" si="88"/>
        <v>33.033972941145336</v>
      </c>
      <c r="J1886" s="3">
        <f ca="1">1-I1886/MAX(I$2:I1886)</f>
        <v>1.4113402426515487E-3</v>
      </c>
      <c r="K1886" s="21">
        <v>177.14</v>
      </c>
      <c r="L1886" s="37">
        <v>27.231100000000001</v>
      </c>
    </row>
    <row r="1887" spans="1:12" hidden="1" x14ac:dyDescent="0.15">
      <c r="A1887" s="1">
        <v>41925</v>
      </c>
      <c r="B1887" s="16">
        <v>28.367799999999999</v>
      </c>
      <c r="C1887" s="3">
        <f t="shared" si="89"/>
        <v>4.8421775984639481E-3</v>
      </c>
      <c r="D1887" s="3">
        <f>IFERROR(1-B1887/MAX(B$2:B1887),0)</f>
        <v>0</v>
      </c>
      <c r="E1887" s="3">
        <f ca="1">IFERROR(B1887/AVERAGE(OFFSET(B1887,0,0,-计算结果!B$17,1))-1,B1887/AVERAGE(OFFSET(B1887,0,0,-ROW(),1))-1)</f>
        <v>0.8094799780262909</v>
      </c>
      <c r="F1887" s="4" t="str">
        <f ca="1">IF(MONTH(A1887)&lt;&gt;MONTH(A1888),IF(OR(AND(E1887&lt;计算结果!B$18,E1887&gt;计算结果!B$19),E1887&lt;计算结果!B$20),"买","卖"),F1886)</f>
        <v>买</v>
      </c>
      <c r="G1887" s="4" t="str">
        <f t="shared" ca="1" si="87"/>
        <v/>
      </c>
      <c r="H1887" s="3">
        <f ca="1">IF(F1886="买",B1887/B1886-1,计算结果!B$21*(计算结果!B$22*(B1887/B1886-1)+(1-计算结果!B$22)*(K1887/K1886-1-IF(G1887=1,计算结果!B$16,0))))-IF(AND(计算结果!B$21=0,G1887=1),计算结果!B$16,0)</f>
        <v>4.8421775984639481E-3</v>
      </c>
      <c r="I1887" s="2">
        <f t="shared" ca="1" si="88"/>
        <v>33.193929304909211</v>
      </c>
      <c r="J1887" s="3">
        <f ca="1">1-I1887/MAX(I$2:I1887)</f>
        <v>0</v>
      </c>
      <c r="K1887" s="21">
        <v>177.26</v>
      </c>
      <c r="L1887" s="37">
        <v>27.367799999999999</v>
      </c>
    </row>
    <row r="1888" spans="1:12" hidden="1" x14ac:dyDescent="0.15">
      <c r="A1888" s="1">
        <v>41926</v>
      </c>
      <c r="B1888" s="16">
        <v>28.5563</v>
      </c>
      <c r="C1888" s="3">
        <f t="shared" si="89"/>
        <v>6.6448579022695409E-3</v>
      </c>
      <c r="D1888" s="3">
        <f>IFERROR(1-B1888/MAX(B$2:B1888),0)</f>
        <v>0</v>
      </c>
      <c r="E1888" s="3">
        <f ca="1">IFERROR(B1888/AVERAGE(OFFSET(B1888,0,0,-计算结果!B$17,1))-1,B1888/AVERAGE(OFFSET(B1888,0,0,-ROW(),1))-1)</f>
        <v>0.81359107828656851</v>
      </c>
      <c r="F1888" s="4" t="str">
        <f ca="1">IF(MONTH(A1888)&lt;&gt;MONTH(A1889),IF(OR(AND(E1888&lt;计算结果!B$18,E1888&gt;计算结果!B$19),E1888&lt;计算结果!B$20),"买","卖"),F1887)</f>
        <v>买</v>
      </c>
      <c r="G1888" s="4" t="str">
        <f t="shared" ref="G1888:G1951" ca="1" si="90">IF(F1887&lt;&gt;F1888,1,"")</f>
        <v/>
      </c>
      <c r="H1888" s="3">
        <f ca="1">IF(F1887="买",B1888/B1887-1,计算结果!B$21*(计算结果!B$22*(B1888/B1887-1)+(1-计算结果!B$22)*(K1888/K1887-1-IF(G1888=1,计算结果!B$16,0))))-IF(AND(计算结果!B$21=0,G1888=1),计算结果!B$16,0)</f>
        <v>6.6448579022695409E-3</v>
      </c>
      <c r="I1888" s="2">
        <f t="shared" ref="I1888:I1951" ca="1" si="91">IFERROR(I1887*(1+H1888),I1887)</f>
        <v>33.414498248358314</v>
      </c>
      <c r="J1888" s="3">
        <f ca="1">1-I1888/MAX(I$2:I1888)</f>
        <v>0</v>
      </c>
      <c r="K1888" s="21">
        <v>177.32</v>
      </c>
      <c r="L1888" s="37">
        <v>27.5563</v>
      </c>
    </row>
    <row r="1889" spans="1:12" hidden="1" x14ac:dyDescent="0.15">
      <c r="A1889" s="1">
        <v>41927</v>
      </c>
      <c r="B1889" s="16">
        <v>28.529499999999999</v>
      </c>
      <c r="C1889" s="3">
        <f t="shared" si="89"/>
        <v>-9.3849693412662027E-4</v>
      </c>
      <c r="D1889" s="3">
        <f>IFERROR(1-B1889/MAX(B$2:B1889),0)</f>
        <v>9.3849693412662027E-4</v>
      </c>
      <c r="E1889" s="3">
        <f ca="1">IFERROR(B1889/AVERAGE(OFFSET(B1889,0,0,-计算结果!B$17,1))-1,B1889/AVERAGE(OFFSET(B1889,0,0,-ROW(),1))-1)</f>
        <v>0.80401954148701615</v>
      </c>
      <c r="F1889" s="4" t="str">
        <f ca="1">IF(MONTH(A1889)&lt;&gt;MONTH(A1890),IF(OR(AND(E1889&lt;计算结果!B$18,E1889&gt;计算结果!B$19),E1889&lt;计算结果!B$20),"买","卖"),F1888)</f>
        <v>买</v>
      </c>
      <c r="G1889" s="4" t="str">
        <f t="shared" ca="1" si="90"/>
        <v/>
      </c>
      <c r="H1889" s="3">
        <f ca="1">IF(F1888="买",B1889/B1888-1,计算结果!B$21*(计算结果!B$22*(B1889/B1888-1)+(1-计算结果!B$22)*(K1889/K1888-1-IF(G1889=1,计算结果!B$16,0))))-IF(AND(计算结果!B$21=0,G1889=1),计算结果!B$16,0)</f>
        <v>-9.3849693412662027E-4</v>
      </c>
      <c r="I1889" s="2">
        <f t="shared" ca="1" si="91"/>
        <v>33.38313884419685</v>
      </c>
      <c r="J1889" s="3">
        <f ca="1">1-I1889/MAX(I$2:I1889)</f>
        <v>9.3849693412662027E-4</v>
      </c>
      <c r="K1889" s="21">
        <v>177.42</v>
      </c>
      <c r="L1889" s="37">
        <v>27.529499999999999</v>
      </c>
    </row>
    <row r="1890" spans="1:12" hidden="1" x14ac:dyDescent="0.15">
      <c r="A1890" s="1">
        <v>41928</v>
      </c>
      <c r="B1890" s="16">
        <v>28.0581</v>
      </c>
      <c r="C1890" s="3">
        <f t="shared" si="89"/>
        <v>-1.6523247866243707E-2</v>
      </c>
      <c r="D1890" s="3">
        <f>IFERROR(1-B1890/MAX(B$2:B1890),0)</f>
        <v>1.7446237782906104E-2</v>
      </c>
      <c r="E1890" s="3">
        <f ca="1">IFERROR(B1890/AVERAGE(OFFSET(B1890,0,0,-计算结果!B$17,1))-1,B1890/AVERAGE(OFFSET(B1890,0,0,-ROW(),1))-1)</f>
        <v>0.76676460923527046</v>
      </c>
      <c r="F1890" s="4" t="str">
        <f ca="1">IF(MONTH(A1890)&lt;&gt;MONTH(A1891),IF(OR(AND(E1890&lt;计算结果!B$18,E1890&gt;计算结果!B$19),E1890&lt;计算结果!B$20),"买","卖"),F1889)</f>
        <v>买</v>
      </c>
      <c r="G1890" s="4" t="str">
        <f t="shared" ca="1" si="90"/>
        <v/>
      </c>
      <c r="H1890" s="3">
        <f ca="1">IF(F1889="买",B1890/B1889-1,计算结果!B$21*(计算结果!B$22*(B1890/B1889-1)+(1-计算结果!B$22)*(K1890/K1889-1-IF(G1890=1,计算结果!B$16,0))))-IF(AND(计算结果!B$21=0,G1890=1),计算结果!B$16,0)</f>
        <v>-1.6523247866243707E-2</v>
      </c>
      <c r="I1890" s="2">
        <f t="shared" ca="1" si="91"/>
        <v>32.831540966520954</v>
      </c>
      <c r="J1890" s="3">
        <f ca="1">1-I1890/MAX(I$2:I1890)</f>
        <v>1.7446237782906104E-2</v>
      </c>
      <c r="K1890" s="21">
        <v>177.55</v>
      </c>
      <c r="L1890" s="37">
        <v>27.0581</v>
      </c>
    </row>
    <row r="1891" spans="1:12" hidden="1" x14ac:dyDescent="0.15">
      <c r="A1891" s="1">
        <v>41929</v>
      </c>
      <c r="B1891" s="16">
        <v>26.899799999999999</v>
      </c>
      <c r="C1891" s="3">
        <f t="shared" si="89"/>
        <v>-4.1282196584943365E-2</v>
      </c>
      <c r="D1891" s="3">
        <f>IFERROR(1-B1891/MAX(B$2:B1891),0)</f>
        <v>5.800821535002787E-2</v>
      </c>
      <c r="E1891" s="3">
        <f ca="1">IFERROR(B1891/AVERAGE(OFFSET(B1891,0,0,-计算结果!B$17,1))-1,B1891/AVERAGE(OFFSET(B1891,0,0,-ROW(),1))-1)</f>
        <v>0.68725800369201551</v>
      </c>
      <c r="F1891" s="4" t="str">
        <f ca="1">IF(MONTH(A1891)&lt;&gt;MONTH(A1892),IF(OR(AND(E1891&lt;计算结果!B$18,E1891&gt;计算结果!B$19),E1891&lt;计算结果!B$20),"买","卖"),F1890)</f>
        <v>买</v>
      </c>
      <c r="G1891" s="4" t="str">
        <f t="shared" ca="1" si="90"/>
        <v/>
      </c>
      <c r="H1891" s="3">
        <f ca="1">IF(F1890="买",B1891/B1890-1,计算结果!B$21*(计算结果!B$22*(B1891/B1890-1)+(1-计算结果!B$22)*(K1891/K1890-1-IF(G1891=1,计算结果!B$16,0))))-IF(AND(计算结果!B$21=0,G1891=1),计算结果!B$16,0)</f>
        <v>-4.1282196584943365E-2</v>
      </c>
      <c r="I1891" s="2">
        <f t="shared" ca="1" si="91"/>
        <v>31.476182838154415</v>
      </c>
      <c r="J1891" s="3">
        <f ca="1">1-I1891/MAX(I$2:I1891)</f>
        <v>5.800821535002787E-2</v>
      </c>
      <c r="K1891" s="21">
        <v>177.7</v>
      </c>
      <c r="L1891" s="37">
        <v>25.899799999999999</v>
      </c>
    </row>
    <row r="1892" spans="1:12" hidden="1" x14ac:dyDescent="0.15">
      <c r="A1892" s="1">
        <v>41932</v>
      </c>
      <c r="B1892" s="16">
        <v>27.2254</v>
      </c>
      <c r="C1892" s="3">
        <f t="shared" si="89"/>
        <v>1.2104179213228372E-2</v>
      </c>
      <c r="D1892" s="3">
        <f>IFERROR(1-B1892/MAX(B$2:B1892),0)</f>
        <v>4.6606177971235785E-2</v>
      </c>
      <c r="E1892" s="3">
        <f ca="1">IFERROR(B1892/AVERAGE(OFFSET(B1892,0,0,-计算结果!B$17,1))-1,B1892/AVERAGE(OFFSET(B1892,0,0,-ROW(),1))-1)</f>
        <v>0.70092193554633075</v>
      </c>
      <c r="F1892" s="4" t="str">
        <f ca="1">IF(MONTH(A1892)&lt;&gt;MONTH(A1893),IF(OR(AND(E1892&lt;计算结果!B$18,E1892&gt;计算结果!B$19),E1892&lt;计算结果!B$20),"买","卖"),F1891)</f>
        <v>买</v>
      </c>
      <c r="G1892" s="4" t="str">
        <f t="shared" ca="1" si="90"/>
        <v/>
      </c>
      <c r="H1892" s="3">
        <f ca="1">IF(F1891="买",B1892/B1891-1,计算结果!B$21*(计算结果!B$22*(B1892/B1891-1)+(1-计算结果!B$22)*(K1892/K1891-1-IF(G1892=1,计算结果!B$16,0))))-IF(AND(计算结果!B$21=0,G1892=1),计算结果!B$16,0)</f>
        <v>1.2104179213228372E-2</v>
      </c>
      <c r="I1892" s="2">
        <f t="shared" ca="1" si="91"/>
        <v>31.857176196175779</v>
      </c>
      <c r="J1892" s="3">
        <f ca="1">1-I1892/MAX(I$2:I1892)</f>
        <v>4.6606177971235785E-2</v>
      </c>
      <c r="K1892" s="21">
        <v>177.92</v>
      </c>
      <c r="L1892" s="37">
        <v>26.2254</v>
      </c>
    </row>
    <row r="1893" spans="1:12" hidden="1" x14ac:dyDescent="0.15">
      <c r="A1893" s="1">
        <v>41933</v>
      </c>
      <c r="B1893" s="16">
        <v>27.0047</v>
      </c>
      <c r="C1893" s="3">
        <f t="shared" si="89"/>
        <v>-8.1064006405783262E-3</v>
      </c>
      <c r="D1893" s="3">
        <f>IFERROR(1-B1893/MAX(B$2:B1893),0)</f>
        <v>5.4334770260853094E-2</v>
      </c>
      <c r="E1893" s="3">
        <f ca="1">IFERROR(B1893/AVERAGE(OFFSET(B1893,0,0,-计算结果!B$17,1))-1,B1893/AVERAGE(OFFSET(B1893,0,0,-ROW(),1))-1)</f>
        <v>0.68058532274587402</v>
      </c>
      <c r="F1893" s="4" t="str">
        <f ca="1">IF(MONTH(A1893)&lt;&gt;MONTH(A1894),IF(OR(AND(E1893&lt;计算结果!B$18,E1893&gt;计算结果!B$19),E1893&lt;计算结果!B$20),"买","卖"),F1892)</f>
        <v>买</v>
      </c>
      <c r="G1893" s="4" t="str">
        <f t="shared" ca="1" si="90"/>
        <v/>
      </c>
      <c r="H1893" s="3">
        <f ca="1">IF(F1892="买",B1893/B1892-1,计算结果!B$21*(计算结果!B$22*(B1893/B1892-1)+(1-计算结果!B$22)*(K1893/K1892-1-IF(G1893=1,计算结果!B$16,0))))-IF(AND(计算结果!B$21=0,G1893=1),计算结果!B$16,0)</f>
        <v>-8.1064006405783262E-3</v>
      </c>
      <c r="I1893" s="2">
        <f t="shared" ca="1" si="91"/>
        <v>31.598929162652084</v>
      </c>
      <c r="J1893" s="3">
        <f ca="1">1-I1893/MAX(I$2:I1893)</f>
        <v>5.4334770260853205E-2</v>
      </c>
      <c r="K1893" s="21">
        <v>178.19</v>
      </c>
      <c r="L1893" s="37">
        <v>26.0047</v>
      </c>
    </row>
    <row r="1894" spans="1:12" hidden="1" x14ac:dyDescent="0.15">
      <c r="A1894" s="1">
        <v>41934</v>
      </c>
      <c r="B1894" s="16">
        <v>26.415800000000001</v>
      </c>
      <c r="C1894" s="3">
        <f t="shared" si="89"/>
        <v>-2.1807315022940421E-2</v>
      </c>
      <c r="D1894" s="3">
        <f>IFERROR(1-B1894/MAX(B$2:B1894),0)</f>
        <v>7.4957189832016047E-2</v>
      </c>
      <c r="E1894" s="3">
        <f ca="1">IFERROR(B1894/AVERAGE(OFFSET(B1894,0,0,-计算结果!B$17,1))-1,B1894/AVERAGE(OFFSET(B1894,0,0,-ROW(),1))-1)</f>
        <v>0.63783203124955068</v>
      </c>
      <c r="F1894" s="4" t="str">
        <f ca="1">IF(MONTH(A1894)&lt;&gt;MONTH(A1895),IF(OR(AND(E1894&lt;计算结果!B$18,E1894&gt;计算结果!B$19),E1894&lt;计算结果!B$20),"买","卖"),F1893)</f>
        <v>买</v>
      </c>
      <c r="G1894" s="4" t="str">
        <f t="shared" ca="1" si="90"/>
        <v/>
      </c>
      <c r="H1894" s="3">
        <f ca="1">IF(F1893="买",B1894/B1893-1,计算结果!B$21*(计算结果!B$22*(B1894/B1893-1)+(1-计算结果!B$22)*(K1894/K1893-1-IF(G1894=1,计算结果!B$16,0))))-IF(AND(计算结果!B$21=0,G1894=1),计算结果!B$16,0)</f>
        <v>-2.1807315022940421E-2</v>
      </c>
      <c r="I1894" s="2">
        <f t="shared" ca="1" si="91"/>
        <v>30.90984136001455</v>
      </c>
      <c r="J1894" s="3">
        <f ca="1">1-I1894/MAX(I$2:I1894)</f>
        <v>7.4957189832016158E-2</v>
      </c>
      <c r="K1894" s="21">
        <v>178.32</v>
      </c>
      <c r="L1894" s="37">
        <v>25.415800000000001</v>
      </c>
    </row>
    <row r="1895" spans="1:12" hidden="1" x14ac:dyDescent="0.15">
      <c r="A1895" s="1">
        <v>41935</v>
      </c>
      <c r="B1895" s="16">
        <v>25.750499999999999</v>
      </c>
      <c r="C1895" s="3">
        <f t="shared" si="89"/>
        <v>-2.5185684325290225E-2</v>
      </c>
      <c r="D1895" s="3">
        <f>IFERROR(1-B1895/MAX(B$2:B1895),0)</f>
        <v>9.8255026036286219E-2</v>
      </c>
      <c r="E1895" s="3">
        <f ca="1">IFERROR(B1895/AVERAGE(OFFSET(B1895,0,0,-计算结果!B$17,1))-1,B1895/AVERAGE(OFFSET(B1895,0,0,-ROW(),1))-1)</f>
        <v>0.59092460408599035</v>
      </c>
      <c r="F1895" s="4" t="str">
        <f ca="1">IF(MONTH(A1895)&lt;&gt;MONTH(A1896),IF(OR(AND(E1895&lt;计算结果!B$18,E1895&gt;计算结果!B$19),E1895&lt;计算结果!B$20),"买","卖"),F1894)</f>
        <v>买</v>
      </c>
      <c r="G1895" s="4" t="str">
        <f t="shared" ca="1" si="90"/>
        <v/>
      </c>
      <c r="H1895" s="3">
        <f ca="1">IF(F1894="买",B1895/B1894-1,计算结果!B$21*(计算结果!B$22*(B1895/B1894-1)+(1-计算结果!B$22)*(K1895/K1894-1-IF(G1895=1,计算结果!B$16,0))))-IF(AND(计算结果!B$21=0,G1895=1),计算结果!B$16,0)</f>
        <v>-2.5185684325290225E-2</v>
      </c>
      <c r="I1895" s="2">
        <f t="shared" ca="1" si="91"/>
        <v>30.131355852976423</v>
      </c>
      <c r="J1895" s="3">
        <f ca="1">1-I1895/MAX(I$2:I1895)</f>
        <v>9.825502603628633E-2</v>
      </c>
      <c r="K1895" s="21">
        <v>178.4</v>
      </c>
      <c r="L1895" s="37">
        <v>24.750499999999999</v>
      </c>
    </row>
    <row r="1896" spans="1:12" hidden="1" x14ac:dyDescent="0.15">
      <c r="A1896" s="1">
        <v>41936</v>
      </c>
      <c r="B1896" s="16">
        <v>26.052600000000002</v>
      </c>
      <c r="C1896" s="3">
        <f t="shared" si="89"/>
        <v>1.1731811032795525E-2</v>
      </c>
      <c r="D1896" s="3">
        <f>IFERROR(1-B1896/MAX(B$2:B1896),0)</f>
        <v>8.7675924401970806E-2</v>
      </c>
      <c r="E1896" s="3">
        <f ca="1">IFERROR(B1896/AVERAGE(OFFSET(B1896,0,0,-计算结果!B$17,1))-1,B1896/AVERAGE(OFFSET(B1896,0,0,-ROW(),1))-1)</f>
        <v>0.6038060320481573</v>
      </c>
      <c r="F1896" s="4" t="str">
        <f ca="1">IF(MONTH(A1896)&lt;&gt;MONTH(A1897),IF(OR(AND(E1896&lt;计算结果!B$18,E1896&gt;计算结果!B$19),E1896&lt;计算结果!B$20),"买","卖"),F1895)</f>
        <v>买</v>
      </c>
      <c r="G1896" s="4" t="str">
        <f t="shared" ca="1" si="90"/>
        <v/>
      </c>
      <c r="H1896" s="3">
        <f ca="1">IF(F1895="买",B1896/B1895-1,计算结果!B$21*(计算结果!B$22*(B1896/B1895-1)+(1-计算结果!B$22)*(K1896/K1895-1-IF(G1896=1,计算结果!B$16,0))))-IF(AND(计算结果!B$21=0,G1896=1),计算结果!B$16,0)</f>
        <v>1.1731811032795525E-2</v>
      </c>
      <c r="I1896" s="2">
        <f t="shared" ca="1" si="91"/>
        <v>30.48485122600546</v>
      </c>
      <c r="J1896" s="3">
        <f ca="1">1-I1896/MAX(I$2:I1896)</f>
        <v>8.7675924401970917E-2</v>
      </c>
      <c r="K1896" s="21">
        <v>178.47</v>
      </c>
      <c r="L1896" s="37">
        <v>25.052600000000002</v>
      </c>
    </row>
    <row r="1897" spans="1:12" hidden="1" x14ac:dyDescent="0.15">
      <c r="A1897" s="1">
        <v>41939</v>
      </c>
      <c r="B1897" s="16">
        <v>26.499700000000001</v>
      </c>
      <c r="C1897" s="3">
        <f t="shared" si="89"/>
        <v>1.7161434943153475E-2</v>
      </c>
      <c r="D1897" s="3">
        <f>IFERROR(1-B1897/MAX(B$2:B1897),0)</f>
        <v>7.2019134131522611E-2</v>
      </c>
      <c r="E1897" s="3">
        <f ca="1">IFERROR(B1897/AVERAGE(OFFSET(B1897,0,0,-计算结果!B$17,1))-1,B1897/AVERAGE(OFFSET(B1897,0,0,-ROW(),1))-1)</f>
        <v>0.62531150452802442</v>
      </c>
      <c r="F1897" s="4" t="str">
        <f ca="1">IF(MONTH(A1897)&lt;&gt;MONTH(A1898),IF(OR(AND(E1897&lt;计算结果!B$18,E1897&gt;计算结果!B$19),E1897&lt;计算结果!B$20),"买","卖"),F1896)</f>
        <v>买</v>
      </c>
      <c r="G1897" s="4" t="str">
        <f t="shared" ca="1" si="90"/>
        <v/>
      </c>
      <c r="H1897" s="3">
        <f ca="1">IF(F1896="买",B1897/B1896-1,计算结果!B$21*(计算结果!B$22*(B1897/B1896-1)+(1-计算结果!B$22)*(K1897/K1896-1-IF(G1897=1,计算结果!B$16,0))))-IF(AND(计算结果!B$21=0,G1897=1),计算结果!B$16,0)</f>
        <v>1.7161434943153475E-2</v>
      </c>
      <c r="I1897" s="2">
        <f t="shared" ca="1" si="91"/>
        <v>31.008015017072264</v>
      </c>
      <c r="J1897" s="3">
        <f ca="1">1-I1897/MAX(I$2:I1897)</f>
        <v>7.2019134131522722E-2</v>
      </c>
      <c r="K1897" s="21">
        <v>178.6</v>
      </c>
      <c r="L1897" s="37">
        <v>25.499700000000001</v>
      </c>
    </row>
    <row r="1898" spans="1:12" hidden="1" x14ac:dyDescent="0.15">
      <c r="A1898" s="1">
        <v>41940</v>
      </c>
      <c r="B1898" s="16">
        <v>27.217600000000001</v>
      </c>
      <c r="C1898" s="3">
        <f t="shared" si="89"/>
        <v>2.7090872726861059E-2</v>
      </c>
      <c r="D1898" s="3">
        <f>IFERROR(1-B1898/MAX(B$2:B1898),0)</f>
        <v>4.687932260131733E-2</v>
      </c>
      <c r="E1898" s="3">
        <f ca="1">IFERROR(B1898/AVERAGE(OFFSET(B1898,0,0,-计算结果!B$17,1))-1,B1898/AVERAGE(OFFSET(B1898,0,0,-ROW(),1))-1)</f>
        <v>0.66290108348597165</v>
      </c>
      <c r="F1898" s="4" t="str">
        <f ca="1">IF(MONTH(A1898)&lt;&gt;MONTH(A1899),IF(OR(AND(E1898&lt;计算结果!B$18,E1898&gt;计算结果!B$19),E1898&lt;计算结果!B$20),"买","卖"),F1897)</f>
        <v>买</v>
      </c>
      <c r="G1898" s="4" t="str">
        <f t="shared" ca="1" si="90"/>
        <v/>
      </c>
      <c r="H1898" s="3">
        <f ca="1">IF(F1897="买",B1898/B1897-1,计算结果!B$21*(计算结果!B$22*(B1898/B1897-1)+(1-计算结果!B$22)*(K1898/K1897-1-IF(G1898=1,计算结果!B$16,0))))-IF(AND(计算结果!B$21=0,G1898=1),计算结果!B$16,0)</f>
        <v>2.7090872726861059E-2</v>
      </c>
      <c r="I1898" s="2">
        <f t="shared" ca="1" si="91"/>
        <v>31.848049205412366</v>
      </c>
      <c r="J1898" s="3">
        <f ca="1">1-I1898/MAX(I$2:I1898)</f>
        <v>4.6879322601317441E-2</v>
      </c>
      <c r="K1898" s="21">
        <v>178.74</v>
      </c>
      <c r="L1898" s="37">
        <v>26.217600000000001</v>
      </c>
    </row>
    <row r="1899" spans="1:12" hidden="1" x14ac:dyDescent="0.15">
      <c r="A1899" s="1">
        <v>41941</v>
      </c>
      <c r="B1899" s="16">
        <v>27.721699999999998</v>
      </c>
      <c r="C1899" s="3">
        <f t="shared" si="89"/>
        <v>1.8521103991534726E-2</v>
      </c>
      <c r="D1899" s="3">
        <f>IFERROR(1-B1899/MAX(B$2:B1899),0)</f>
        <v>2.9226475418734243E-2</v>
      </c>
      <c r="E1899" s="3">
        <f ca="1">IFERROR(B1899/AVERAGE(OFFSET(B1899,0,0,-计算结果!B$17,1))-1,B1899/AVERAGE(OFFSET(B1899,0,0,-ROW(),1))-1)</f>
        <v>0.6870551745053084</v>
      </c>
      <c r="F1899" s="4" t="str">
        <f ca="1">IF(MONTH(A1899)&lt;&gt;MONTH(A1900),IF(OR(AND(E1899&lt;计算结果!B$18,E1899&gt;计算结果!B$19),E1899&lt;计算结果!B$20),"买","卖"),F1898)</f>
        <v>买</v>
      </c>
      <c r="G1899" s="4" t="str">
        <f t="shared" ca="1" si="90"/>
        <v/>
      </c>
      <c r="H1899" s="3">
        <f ca="1">IF(F1898="买",B1899/B1898-1,计算结果!B$21*(计算结果!B$22*(B1899/B1898-1)+(1-计算结果!B$22)*(K1899/K1898-1-IF(G1899=1,计算结果!B$16,0))))-IF(AND(计算结果!B$21=0,G1899=1),计算结果!B$16,0)</f>
        <v>1.8521103991534726E-2</v>
      </c>
      <c r="I1899" s="2">
        <f t="shared" ca="1" si="91"/>
        <v>32.437910236673325</v>
      </c>
      <c r="J1899" s="3">
        <f ca="1">1-I1899/MAX(I$2:I1899)</f>
        <v>2.9226475418734466E-2</v>
      </c>
      <c r="K1899" s="21">
        <v>178.88</v>
      </c>
      <c r="L1899" s="37">
        <v>26.721699999999998</v>
      </c>
    </row>
    <row r="1900" spans="1:12" hidden="1" x14ac:dyDescent="0.15">
      <c r="A1900" s="1">
        <v>41942</v>
      </c>
      <c r="B1900" s="16">
        <v>27.7728</v>
      </c>
      <c r="C1900" s="3">
        <f t="shared" si="89"/>
        <v>1.8433212970345725E-3</v>
      </c>
      <c r="D1900" s="3">
        <f>IFERROR(1-B1900/MAX(B$2:B1900),0)</f>
        <v>2.7437027906276334E-2</v>
      </c>
      <c r="E1900" s="3">
        <f ca="1">IFERROR(B1900/AVERAGE(OFFSET(B1900,0,0,-计算结果!B$17,1))-1,B1900/AVERAGE(OFFSET(B1900,0,0,-ROW(),1))-1)</f>
        <v>0.68358660136772031</v>
      </c>
      <c r="F1900" s="4" t="str">
        <f ca="1">IF(MONTH(A1900)&lt;&gt;MONTH(A1901),IF(OR(AND(E1900&lt;计算结果!B$18,E1900&gt;计算结果!B$19),E1900&lt;计算结果!B$20),"买","卖"),F1899)</f>
        <v>买</v>
      </c>
      <c r="G1900" s="4" t="str">
        <f t="shared" ca="1" si="90"/>
        <v/>
      </c>
      <c r="H1900" s="3">
        <f ca="1">IF(F1899="买",B1900/B1899-1,计算结果!B$21*(计算结果!B$22*(B1900/B1899-1)+(1-计算结果!B$22)*(K1900/K1899-1-IF(G1900=1,计算结果!B$16,0))))-IF(AND(计算结果!B$21=0,G1900=1),计算结果!B$16,0)</f>
        <v>1.8433212970345725E-3</v>
      </c>
      <c r="I1900" s="2">
        <f t="shared" ca="1" si="91"/>
        <v>32.497703727443877</v>
      </c>
      <c r="J1900" s="3">
        <f ca="1">1-I1900/MAX(I$2:I1900)</f>
        <v>2.7437027906276557E-2</v>
      </c>
      <c r="K1900" s="21">
        <v>179.05</v>
      </c>
      <c r="L1900" s="37">
        <v>26.7728</v>
      </c>
    </row>
    <row r="1901" spans="1:12" hidden="1" x14ac:dyDescent="0.15">
      <c r="A1901" s="1">
        <v>41943</v>
      </c>
      <c r="B1901" s="16">
        <v>28.169799999999999</v>
      </c>
      <c r="C1901" s="3">
        <f t="shared" si="89"/>
        <v>1.4294561585435961E-2</v>
      </c>
      <c r="D1901" s="3">
        <f>IFERROR(1-B1901/MAX(B$2:B1901),0)</f>
        <v>1.3534666605967915E-2</v>
      </c>
      <c r="E1901" s="3">
        <f ca="1">IFERROR(B1901/AVERAGE(OFFSET(B1901,0,0,-计算结果!B$17,1))-1,B1901/AVERAGE(OFFSET(B1901,0,0,-ROW(),1))-1)</f>
        <v>0.70090141102088244</v>
      </c>
      <c r="F1901" s="4" t="str">
        <f ca="1">IF(MONTH(A1901)&lt;&gt;MONTH(A1902),IF(OR(AND(E1901&lt;计算结果!B$18,E1901&gt;计算结果!B$19),E1901&lt;计算结果!B$20),"买","卖"),F1900)</f>
        <v>买</v>
      </c>
      <c r="G1901" s="4" t="str">
        <f t="shared" ca="1" si="90"/>
        <v/>
      </c>
      <c r="H1901" s="3">
        <f ca="1">IF(F1900="买",B1901/B1900-1,计算结果!B$21*(计算结果!B$22*(B1901/B1900-1)+(1-计算结果!B$22)*(K1901/K1900-1-IF(G1901=1,计算结果!B$16,0))))-IF(AND(计算结果!B$21=0,G1901=1),计算结果!B$16,0)</f>
        <v>1.4294561585435961E-2</v>
      </c>
      <c r="I1901" s="2">
        <f t="shared" ca="1" si="91"/>
        <v>32.962244154761073</v>
      </c>
      <c r="J1901" s="3">
        <f ca="1">1-I1901/MAX(I$2:I1901)</f>
        <v>1.3534666605968249E-2</v>
      </c>
      <c r="K1901" s="21">
        <v>179.25</v>
      </c>
      <c r="L1901" s="37">
        <v>27.169799999999999</v>
      </c>
    </row>
    <row r="1902" spans="1:12" hidden="1" x14ac:dyDescent="0.15">
      <c r="A1902" s="1">
        <v>41946</v>
      </c>
      <c r="B1902" s="16">
        <v>28.244499999999999</v>
      </c>
      <c r="C1902" s="3">
        <f t="shared" si="89"/>
        <v>2.6517760154491921E-3</v>
      </c>
      <c r="D1902" s="3">
        <f>IFERROR(1-B1902/MAX(B$2:B1902),0)</f>
        <v>1.0918781494801522E-2</v>
      </c>
      <c r="E1902" s="3">
        <f ca="1">IFERROR(B1902/AVERAGE(OFFSET(B1902,0,0,-计算结果!B$17,1))-1,B1902/AVERAGE(OFFSET(B1902,0,0,-ROW(),1))-1)</f>
        <v>0.69873064573556509</v>
      </c>
      <c r="F1902" s="4" t="str">
        <f ca="1">IF(MONTH(A1902)&lt;&gt;MONTH(A1903),IF(OR(AND(E1902&lt;计算结果!B$18,E1902&gt;计算结果!B$19),E1902&lt;计算结果!B$20),"买","卖"),F1901)</f>
        <v>买</v>
      </c>
      <c r="G1902" s="4" t="str">
        <f t="shared" ca="1" si="90"/>
        <v/>
      </c>
      <c r="H1902" s="3">
        <f ca="1">IF(F1901="买",B1902/B1901-1,计算结果!B$21*(计算结果!B$22*(B1902/B1901-1)+(1-计算结果!B$22)*(K1902/K1901-1-IF(G1902=1,计算结果!B$16,0))))-IF(AND(计算结果!B$21=0,G1902=1),计算结果!B$16,0)</f>
        <v>2.6517760154491921E-3</v>
      </c>
      <c r="I1902" s="2">
        <f t="shared" ca="1" si="91"/>
        <v>33.049652643226047</v>
      </c>
      <c r="J1902" s="3">
        <f ca="1">1-I1902/MAX(I$2:I1902)</f>
        <v>1.0918781494801966E-2</v>
      </c>
      <c r="K1902" s="21">
        <v>179.44</v>
      </c>
      <c r="L1902" s="37">
        <v>27.244499999999999</v>
      </c>
    </row>
    <row r="1903" spans="1:12" hidden="1" x14ac:dyDescent="0.15">
      <c r="A1903" s="1">
        <v>41947</v>
      </c>
      <c r="B1903" s="16">
        <v>28.152200000000001</v>
      </c>
      <c r="C1903" s="3">
        <f t="shared" si="89"/>
        <v>-3.2678928640973437E-3</v>
      </c>
      <c r="D1903" s="3">
        <f>IFERROR(1-B1903/MAX(B$2:B1903),0)</f>
        <v>1.4150992950767383E-2</v>
      </c>
      <c r="E1903" s="3">
        <f ca="1">IFERROR(B1903/AVERAGE(OFFSET(B1903,0,0,-计算结果!B$17,1))-1,B1903/AVERAGE(OFFSET(B1903,0,0,-ROW(),1))-1)</f>
        <v>0.68672549251564385</v>
      </c>
      <c r="F1903" s="4" t="str">
        <f ca="1">IF(MONTH(A1903)&lt;&gt;MONTH(A1904),IF(OR(AND(E1903&lt;计算结果!B$18,E1903&gt;计算结果!B$19),E1903&lt;计算结果!B$20),"买","卖"),F1902)</f>
        <v>买</v>
      </c>
      <c r="G1903" s="4" t="str">
        <f t="shared" ca="1" si="90"/>
        <v/>
      </c>
      <c r="H1903" s="3">
        <f ca="1">IF(F1902="买",B1903/B1902-1,计算结果!B$21*(计算结果!B$22*(B1903/B1902-1)+(1-计算结果!B$22)*(K1903/K1902-1-IF(G1903=1,计算结果!B$16,0))))-IF(AND(计算结果!B$21=0,G1903=1),计算结果!B$16,0)</f>
        <v>-3.2678928640973437E-3</v>
      </c>
      <c r="I1903" s="2">
        <f t="shared" ca="1" si="91"/>
        <v>32.941649919192351</v>
      </c>
      <c r="J1903" s="3">
        <f ca="1">1-I1903/MAX(I$2:I1903)</f>
        <v>1.4150992950767827E-2</v>
      </c>
      <c r="K1903" s="21">
        <v>179.61</v>
      </c>
      <c r="L1903" s="37">
        <v>27.152200000000001</v>
      </c>
    </row>
    <row r="1904" spans="1:12" hidden="1" x14ac:dyDescent="0.15">
      <c r="A1904" s="1">
        <v>41948</v>
      </c>
      <c r="B1904" s="16">
        <v>28.256</v>
      </c>
      <c r="C1904" s="3">
        <f t="shared" si="89"/>
        <v>3.6871008304857344E-3</v>
      </c>
      <c r="D1904" s="3">
        <f>IFERROR(1-B1904/MAX(B$2:B1904),0)</f>
        <v>1.0516068258142663E-2</v>
      </c>
      <c r="E1904" s="3">
        <f ca="1">IFERROR(B1904/AVERAGE(OFFSET(B1904,0,0,-计算结果!B$17,1))-1,B1904/AVERAGE(OFFSET(B1904,0,0,-ROW(),1))-1)</f>
        <v>0.68651982524931654</v>
      </c>
      <c r="F1904" s="4" t="str">
        <f ca="1">IF(MONTH(A1904)&lt;&gt;MONTH(A1905),IF(OR(AND(E1904&lt;计算结果!B$18,E1904&gt;计算结果!B$19),E1904&lt;计算结果!B$20),"买","卖"),F1903)</f>
        <v>买</v>
      </c>
      <c r="G1904" s="4" t="str">
        <f t="shared" ca="1" si="90"/>
        <v/>
      </c>
      <c r="H1904" s="3">
        <f ca="1">IF(F1903="买",B1904/B1903-1,计算结果!B$21*(计算结果!B$22*(B1904/B1903-1)+(1-计算结果!B$22)*(K1904/K1903-1-IF(G1904=1,计算结果!B$16,0))))-IF(AND(计算结果!B$21=0,G1904=1),计算结果!B$16,0)</f>
        <v>3.6871008304857344E-3</v>
      </c>
      <c r="I1904" s="2">
        <f t="shared" ca="1" si="91"/>
        <v>33.063109103966973</v>
      </c>
      <c r="J1904" s="3">
        <f ca="1">1-I1904/MAX(I$2:I1904)</f>
        <v>1.0516068258143108E-2</v>
      </c>
      <c r="K1904" s="21">
        <v>179.76</v>
      </c>
      <c r="L1904" s="37">
        <v>27.256</v>
      </c>
    </row>
    <row r="1905" spans="1:12" hidden="1" x14ac:dyDescent="0.15">
      <c r="A1905" s="1">
        <v>41949</v>
      </c>
      <c r="B1905" s="16">
        <v>28.306000000000001</v>
      </c>
      <c r="C1905" s="3">
        <f t="shared" si="89"/>
        <v>1.7695356738391954E-3</v>
      </c>
      <c r="D1905" s="3">
        <f>IFERROR(1-B1905/MAX(B$2:B1905),0)</f>
        <v>8.7651411422348113E-3</v>
      </c>
      <c r="E1905" s="3">
        <f ca="1">IFERROR(B1905/AVERAGE(OFFSET(B1905,0,0,-计算结果!B$17,1))-1,B1905/AVERAGE(OFFSET(B1905,0,0,-ROW(),1))-1)</f>
        <v>0.68311145901108072</v>
      </c>
      <c r="F1905" s="4" t="str">
        <f ca="1">IF(MONTH(A1905)&lt;&gt;MONTH(A1906),IF(OR(AND(E1905&lt;计算结果!B$18,E1905&gt;计算结果!B$19),E1905&lt;计算结果!B$20),"买","卖"),F1904)</f>
        <v>买</v>
      </c>
      <c r="G1905" s="4" t="str">
        <f t="shared" ca="1" si="90"/>
        <v/>
      </c>
      <c r="H1905" s="3">
        <f ca="1">IF(F1904="买",B1905/B1904-1,计算结果!B$21*(计算结果!B$22*(B1905/B1904-1)+(1-计算结果!B$22)*(K1905/K1904-1-IF(G1905=1,计算结果!B$16,0))))-IF(AND(计算结果!B$21=0,G1905=1),计算结果!B$16,0)</f>
        <v>1.7695356738391954E-3</v>
      </c>
      <c r="I1905" s="2">
        <f t="shared" ca="1" si="91"/>
        <v>33.121615455014478</v>
      </c>
      <c r="J1905" s="3">
        <f ca="1">1-I1905/MAX(I$2:I1905)</f>
        <v>8.7651411422353664E-3</v>
      </c>
      <c r="K1905" s="21">
        <v>179.93</v>
      </c>
      <c r="L1905" s="37">
        <v>27.306000000000001</v>
      </c>
    </row>
    <row r="1906" spans="1:12" hidden="1" x14ac:dyDescent="0.15">
      <c r="A1906" s="1">
        <v>41950</v>
      </c>
      <c r="B1906" s="16">
        <v>28.463200000000001</v>
      </c>
      <c r="C1906" s="3">
        <f t="shared" si="89"/>
        <v>5.5535928778349675E-3</v>
      </c>
      <c r="D1906" s="3">
        <f>IFERROR(1-B1906/MAX(B$2:B1906),0)</f>
        <v>3.2602262898204781E-3</v>
      </c>
      <c r="E1906" s="3">
        <f ca="1">IFERROR(B1906/AVERAGE(OFFSET(B1906,0,0,-计算结果!B$17,1))-1,B1906/AVERAGE(OFFSET(B1906,0,0,-ROW(),1))-1)</f>
        <v>0.68607142836770252</v>
      </c>
      <c r="F1906" s="4" t="str">
        <f ca="1">IF(MONTH(A1906)&lt;&gt;MONTH(A1907),IF(OR(AND(E1906&lt;计算结果!B$18,E1906&gt;计算结果!B$19),E1906&lt;计算结果!B$20),"买","卖"),F1905)</f>
        <v>买</v>
      </c>
      <c r="G1906" s="4" t="str">
        <f t="shared" ca="1" si="90"/>
        <v/>
      </c>
      <c r="H1906" s="3">
        <f ca="1">IF(F1905="买",B1906/B1905-1,计算结果!B$21*(计算结果!B$22*(B1906/B1905-1)+(1-计算结果!B$22)*(K1906/K1905-1-IF(G1906=1,计算结果!B$16,0))))-IF(AND(计算结果!B$21=0,G1906=1),计算结果!B$16,0)</f>
        <v>5.5535928778349675E-3</v>
      </c>
      <c r="I1906" s="2">
        <f t="shared" ca="1" si="91"/>
        <v>33.305559422707837</v>
      </c>
      <c r="J1906" s="3">
        <f ca="1">1-I1906/MAX(I$2:I1906)</f>
        <v>3.2602262898210332E-3</v>
      </c>
      <c r="K1906" s="21">
        <v>180.12</v>
      </c>
      <c r="L1906" s="37">
        <v>27.463200000000001</v>
      </c>
    </row>
    <row r="1907" spans="1:12" hidden="1" x14ac:dyDescent="0.15">
      <c r="A1907" s="1">
        <v>41953</v>
      </c>
      <c r="B1907" s="16">
        <v>28.488900000000001</v>
      </c>
      <c r="C1907" s="3">
        <f t="shared" si="89"/>
        <v>9.0292026195237796E-4</v>
      </c>
      <c r="D1907" s="3">
        <f>IFERROR(1-B1907/MAX(B$2:B1907),0)</f>
        <v>2.3602497522438037E-3</v>
      </c>
      <c r="E1907" s="3">
        <f ca="1">IFERROR(B1907/AVERAGE(OFFSET(B1907,0,0,-计算结果!B$17,1))-1,B1907/AVERAGE(OFFSET(B1907,0,0,-ROW(),1))-1)</f>
        <v>0.68114328189332563</v>
      </c>
      <c r="F1907" s="4" t="str">
        <f ca="1">IF(MONTH(A1907)&lt;&gt;MONTH(A1908),IF(OR(AND(E1907&lt;计算结果!B$18,E1907&gt;计算结果!B$19),E1907&lt;计算结果!B$20),"买","卖"),F1906)</f>
        <v>买</v>
      </c>
      <c r="G1907" s="4" t="str">
        <f t="shared" ca="1" si="90"/>
        <v/>
      </c>
      <c r="H1907" s="3">
        <f ca="1">IF(F1906="买",B1907/B1906-1,计算结果!B$21*(计算结果!B$22*(B1907/B1906-1)+(1-计算结果!B$22)*(K1907/K1906-1-IF(G1907=1,计算结果!B$16,0))))-IF(AND(计算结果!B$21=0,G1907=1),计算结果!B$16,0)</f>
        <v>9.0292026195237796E-4</v>
      </c>
      <c r="I1907" s="2">
        <f t="shared" ca="1" si="91"/>
        <v>33.335631687146261</v>
      </c>
      <c r="J1907" s="3">
        <f ca="1">1-I1907/MAX(I$2:I1907)</f>
        <v>2.3602497522442478E-3</v>
      </c>
      <c r="K1907" s="21">
        <v>180.32</v>
      </c>
      <c r="L1907" s="37">
        <v>27.488900000000001</v>
      </c>
    </row>
    <row r="1908" spans="1:12" hidden="1" x14ac:dyDescent="0.15">
      <c r="A1908" s="1">
        <v>41954</v>
      </c>
      <c r="B1908" s="16">
        <v>27.207799999999999</v>
      </c>
      <c r="C1908" s="3">
        <f t="shared" si="89"/>
        <v>-4.4968391197975466E-2</v>
      </c>
      <c r="D1908" s="3">
        <f>IFERROR(1-B1908/MAX(B$2:B1908),0)</f>
        <v>4.7222504316035363E-2</v>
      </c>
      <c r="E1908" s="3">
        <f ca="1">IFERROR(B1908/AVERAGE(OFFSET(B1908,0,0,-计算结果!B$17,1))-1,B1908/AVERAGE(OFFSET(B1908,0,0,-ROW(),1))-1)</f>
        <v>0.59992042764868114</v>
      </c>
      <c r="F1908" s="4" t="str">
        <f ca="1">IF(MONTH(A1908)&lt;&gt;MONTH(A1909),IF(OR(AND(E1908&lt;计算结果!B$18,E1908&gt;计算结果!B$19),E1908&lt;计算结果!B$20),"买","卖"),F1907)</f>
        <v>买</v>
      </c>
      <c r="G1908" s="4" t="str">
        <f t="shared" ca="1" si="90"/>
        <v/>
      </c>
      <c r="H1908" s="3">
        <f ca="1">IF(F1907="买",B1908/B1907-1,计算结果!B$21*(计算结果!B$22*(B1908/B1907-1)+(1-计算结果!B$22)*(K1908/K1907-1-IF(G1908=1,计算结果!B$16,0))))-IF(AND(计算结果!B$21=0,G1908=1),计算结果!B$16,0)</f>
        <v>-4.4968391197975466E-2</v>
      </c>
      <c r="I1908" s="2">
        <f t="shared" ca="1" si="91"/>
        <v>31.836581960607042</v>
      </c>
      <c r="J1908" s="3">
        <f ca="1">1-I1908/MAX(I$2:I1908)</f>
        <v>4.7222504316035807E-2</v>
      </c>
      <c r="K1908" s="21">
        <v>180.46</v>
      </c>
      <c r="L1908" s="37">
        <v>26.207799999999999</v>
      </c>
    </row>
    <row r="1909" spans="1:12" hidden="1" x14ac:dyDescent="0.15">
      <c r="A1909" s="1">
        <v>41955</v>
      </c>
      <c r="B1909" s="16">
        <v>27.619800000000001</v>
      </c>
      <c r="C1909" s="3">
        <f t="shared" si="89"/>
        <v>1.5142716426907121E-2</v>
      </c>
      <c r="D1909" s="3">
        <f>IFERROR(1-B1909/MAX(B$2:B1909),0)</f>
        <v>3.27948648809544E-2</v>
      </c>
      <c r="E1909" s="3">
        <f ca="1">IFERROR(B1909/AVERAGE(OFFSET(B1909,0,0,-计算结果!B$17,1))-1,B1909/AVERAGE(OFFSET(B1909,0,0,-ROW(),1))-1)</f>
        <v>0.61836612978698335</v>
      </c>
      <c r="F1909" s="4" t="str">
        <f ca="1">IF(MONTH(A1909)&lt;&gt;MONTH(A1910),IF(OR(AND(E1909&lt;计算结果!B$18,E1909&gt;计算结果!B$19),E1909&lt;计算结果!B$20),"买","卖"),F1908)</f>
        <v>买</v>
      </c>
      <c r="G1909" s="4" t="str">
        <f t="shared" ca="1" si="90"/>
        <v/>
      </c>
      <c r="H1909" s="3">
        <f ca="1">IF(F1908="买",B1909/B1908-1,计算结果!B$21*(计算结果!B$22*(B1909/B1908-1)+(1-计算结果!B$22)*(K1909/K1908-1-IF(G1909=1,计算结果!B$16,0))))-IF(AND(计算结果!B$21=0,G1909=1),计算结果!B$16,0)</f>
        <v>1.5142716426907121E-2</v>
      </c>
      <c r="I1909" s="2">
        <f t="shared" ca="1" si="91"/>
        <v>32.318674293238502</v>
      </c>
      <c r="J1909" s="3">
        <f ca="1">1-I1909/MAX(I$2:I1909)</f>
        <v>3.2794864880954844E-2</v>
      </c>
      <c r="K1909" s="21">
        <v>180.55</v>
      </c>
      <c r="L1909" s="37">
        <v>26.619800000000001</v>
      </c>
    </row>
    <row r="1910" spans="1:12" hidden="1" x14ac:dyDescent="0.15">
      <c r="A1910" s="1">
        <v>41956</v>
      </c>
      <c r="B1910" s="16">
        <v>26.9876</v>
      </c>
      <c r="C1910" s="3">
        <f t="shared" si="89"/>
        <v>-2.288937646181366E-2</v>
      </c>
      <c r="D1910" s="3">
        <f>IFERROR(1-B1910/MAX(B$2:B1910),0)</f>
        <v>5.4933587334493605E-2</v>
      </c>
      <c r="E1910" s="3">
        <f ca="1">IFERROR(B1910/AVERAGE(OFFSET(B1910,0,0,-计算结果!B$17,1))-1,B1910/AVERAGE(OFFSET(B1910,0,0,-ROW(),1))-1)</f>
        <v>0.57609140944817372</v>
      </c>
      <c r="F1910" s="4" t="str">
        <f ca="1">IF(MONTH(A1910)&lt;&gt;MONTH(A1911),IF(OR(AND(E1910&lt;计算结果!B$18,E1910&gt;计算结果!B$19),E1910&lt;计算结果!B$20),"买","卖"),F1909)</f>
        <v>买</v>
      </c>
      <c r="G1910" s="4" t="str">
        <f t="shared" ca="1" si="90"/>
        <v/>
      </c>
      <c r="H1910" s="3">
        <f ca="1">IF(F1909="买",B1910/B1909-1,计算结果!B$21*(计算结果!B$22*(B1910/B1909-1)+(1-计算结果!B$22)*(K1910/K1909-1-IF(G1910=1,计算结果!B$16,0))))-IF(AND(计算结果!B$21=0,G1910=1),计算结果!B$16,0)</f>
        <v>-2.288937646181366E-2</v>
      </c>
      <c r="I1910" s="2">
        <f t="shared" ca="1" si="91"/>
        <v>31.578919990593825</v>
      </c>
      <c r="J1910" s="3">
        <f ca="1">1-I1910/MAX(I$2:I1910)</f>
        <v>5.493358733449405E-2</v>
      </c>
      <c r="K1910" s="21">
        <v>180.57</v>
      </c>
      <c r="L1910" s="37">
        <v>25.9876</v>
      </c>
    </row>
    <row r="1911" spans="1:12" hidden="1" x14ac:dyDescent="0.15">
      <c r="A1911" s="1">
        <v>41957</v>
      </c>
      <c r="B1911" s="16">
        <v>26.998999999999999</v>
      </c>
      <c r="C1911" s="3">
        <f t="shared" si="89"/>
        <v>4.22416220782873E-4</v>
      </c>
      <c r="D1911" s="3">
        <f>IFERROR(1-B1911/MAX(B$2:B1911),0)</f>
        <v>5.4534375952066672E-2</v>
      </c>
      <c r="E1911" s="3">
        <f ca="1">IFERROR(B1911/AVERAGE(OFFSET(B1911,0,0,-计算结果!B$17,1))-1,B1911/AVERAGE(OFFSET(B1911,0,0,-ROW(),1))-1)</f>
        <v>0.57150058965791262</v>
      </c>
      <c r="F1911" s="4" t="str">
        <f ca="1">IF(MONTH(A1911)&lt;&gt;MONTH(A1912),IF(OR(AND(E1911&lt;计算结果!B$18,E1911&gt;计算结果!B$19),E1911&lt;计算结果!B$20),"买","卖"),F1910)</f>
        <v>买</v>
      </c>
      <c r="G1911" s="4" t="str">
        <f t="shared" ca="1" si="90"/>
        <v/>
      </c>
      <c r="H1911" s="3">
        <f ca="1">IF(F1910="买",B1911/B1910-1,计算结果!B$21*(计算结果!B$22*(B1911/B1910-1)+(1-计算结果!B$22)*(K1911/K1910-1-IF(G1911=1,计算结果!B$16,0))))-IF(AND(计算结果!B$21=0,G1911=1),计算结果!B$16,0)</f>
        <v>4.22416220782873E-4</v>
      </c>
      <c r="I1911" s="2">
        <f t="shared" ca="1" si="91"/>
        <v>31.592259438632656</v>
      </c>
      <c r="J1911" s="3">
        <f ca="1">1-I1911/MAX(I$2:I1911)</f>
        <v>5.4534375952067005E-2</v>
      </c>
      <c r="K1911" s="21">
        <v>180.66</v>
      </c>
      <c r="L1911" s="37">
        <v>25.998999999999999</v>
      </c>
    </row>
    <row r="1912" spans="1:12" hidden="1" x14ac:dyDescent="0.15">
      <c r="A1912" s="1">
        <v>41960</v>
      </c>
      <c r="B1912" s="16">
        <v>27.388400000000001</v>
      </c>
      <c r="C1912" s="3">
        <f t="shared" si="89"/>
        <v>1.4422756398385195E-2</v>
      </c>
      <c r="D1912" s="3">
        <f>IFERROR(1-B1912/MAX(B$2:B1912),0)</f>
        <v>4.089815557337606E-2</v>
      </c>
      <c r="E1912" s="3">
        <f ca="1">IFERROR(B1912/AVERAGE(OFFSET(B1912,0,0,-计算结果!B$17,1))-1,B1912/AVERAGE(OFFSET(B1912,0,0,-ROW(),1))-1)</f>
        <v>0.58873521722093236</v>
      </c>
      <c r="F1912" s="4" t="str">
        <f ca="1">IF(MONTH(A1912)&lt;&gt;MONTH(A1913),IF(OR(AND(E1912&lt;计算结果!B$18,E1912&gt;计算结果!B$19),E1912&lt;计算结果!B$20),"买","卖"),F1911)</f>
        <v>买</v>
      </c>
      <c r="G1912" s="4" t="str">
        <f t="shared" ca="1" si="90"/>
        <v/>
      </c>
      <c r="H1912" s="3">
        <f ca="1">IF(F1911="买",B1912/B1911-1,计算结果!B$21*(计算结果!B$22*(B1912/B1911-1)+(1-计算结果!B$22)*(K1912/K1911-1-IF(G1912=1,计算结果!B$16,0))))-IF(AND(计算结果!B$21=0,G1912=1),计算结果!B$16,0)</f>
        <v>1.4422756398385195E-2</v>
      </c>
      <c r="I1912" s="2">
        <f t="shared" ca="1" si="91"/>
        <v>32.04790690059064</v>
      </c>
      <c r="J1912" s="3">
        <f ca="1">1-I1912/MAX(I$2:I1912)</f>
        <v>4.0898155573376505E-2</v>
      </c>
      <c r="K1912" s="21">
        <v>180.79</v>
      </c>
      <c r="L1912" s="37">
        <v>26.388400000000001</v>
      </c>
    </row>
    <row r="1913" spans="1:12" hidden="1" x14ac:dyDescent="0.15">
      <c r="A1913" s="1">
        <v>41961</v>
      </c>
      <c r="B1913" s="16">
        <v>27.589200000000002</v>
      </c>
      <c r="C1913" s="3">
        <f t="shared" si="89"/>
        <v>7.3315710300712045E-3</v>
      </c>
      <c r="D1913" s="3">
        <f>IFERROR(1-B1913/MAX(B$2:B1913),0)</f>
        <v>3.3866432275890035E-2</v>
      </c>
      <c r="E1913" s="3">
        <f ca="1">IFERROR(B1913/AVERAGE(OFFSET(B1913,0,0,-计算结果!B$17,1))-1,B1913/AVERAGE(OFFSET(B1913,0,0,-ROW(),1))-1)</f>
        <v>0.5949050626820156</v>
      </c>
      <c r="F1913" s="4" t="str">
        <f ca="1">IF(MONTH(A1913)&lt;&gt;MONTH(A1914),IF(OR(AND(E1913&lt;计算结果!B$18,E1913&gt;计算结果!B$19),E1913&lt;计算结果!B$20),"买","卖"),F1912)</f>
        <v>买</v>
      </c>
      <c r="G1913" s="4" t="str">
        <f t="shared" ca="1" si="90"/>
        <v/>
      </c>
      <c r="H1913" s="3">
        <f ca="1">IF(F1912="买",B1913/B1912-1,计算结果!B$21*(计算结果!B$22*(B1913/B1912-1)+(1-计算结果!B$22)*(K1913/K1912-1-IF(G1913=1,计算结果!B$16,0))))-IF(AND(计算结果!B$21=0,G1913=1),计算结果!B$16,0)</f>
        <v>7.3315710300712045E-3</v>
      </c>
      <c r="I1913" s="2">
        <f t="shared" ca="1" si="91"/>
        <v>32.282868406397426</v>
      </c>
      <c r="J1913" s="3">
        <f ca="1">1-I1913/MAX(I$2:I1913)</f>
        <v>3.3866432275890479E-2</v>
      </c>
      <c r="K1913" s="21">
        <v>180.87</v>
      </c>
      <c r="L1913" s="37">
        <v>26.589200000000002</v>
      </c>
    </row>
    <row r="1914" spans="1:12" hidden="1" x14ac:dyDescent="0.15">
      <c r="A1914" s="1">
        <v>41962</v>
      </c>
      <c r="B1914" s="16">
        <v>27.924900000000001</v>
      </c>
      <c r="C1914" s="3">
        <f t="shared" si="89"/>
        <v>1.2167804793179915E-2</v>
      </c>
      <c r="D1914" s="3">
        <f>IFERROR(1-B1914/MAX(B$2:B1914),0)</f>
        <v>2.2110707619684589E-2</v>
      </c>
      <c r="E1914" s="3">
        <f ca="1">IFERROR(B1914/AVERAGE(OFFSET(B1914,0,0,-计算结果!B$17,1))-1,B1914/AVERAGE(OFFSET(B1914,0,0,-ROW(),1))-1)</f>
        <v>0.60867181063709364</v>
      </c>
      <c r="F1914" s="4" t="str">
        <f ca="1">IF(MONTH(A1914)&lt;&gt;MONTH(A1915),IF(OR(AND(E1914&lt;计算结果!B$18,E1914&gt;计算结果!B$19),E1914&lt;计算结果!B$20),"买","卖"),F1913)</f>
        <v>买</v>
      </c>
      <c r="G1914" s="4" t="str">
        <f t="shared" ca="1" si="90"/>
        <v/>
      </c>
      <c r="H1914" s="3">
        <f ca="1">IF(F1913="买",B1914/B1913-1,计算结果!B$21*(计算结果!B$22*(B1914/B1913-1)+(1-计算结果!B$22)*(K1914/K1913-1-IF(G1914=1,计算结果!B$16,0))))-IF(AND(计算结果!B$21=0,G1914=1),计算结果!B$16,0)</f>
        <v>1.2167804793179915E-2</v>
      </c>
      <c r="I1914" s="2">
        <f t="shared" ca="1" si="91"/>
        <v>32.675680047330388</v>
      </c>
      <c r="J1914" s="3">
        <f ca="1">1-I1914/MAX(I$2:I1914)</f>
        <v>2.2110707619684922E-2</v>
      </c>
      <c r="K1914" s="21">
        <v>180.92</v>
      </c>
      <c r="L1914" s="37">
        <v>26.924900000000001</v>
      </c>
    </row>
    <row r="1915" spans="1:12" hidden="1" x14ac:dyDescent="0.15">
      <c r="A1915" s="1">
        <v>41963</v>
      </c>
      <c r="B1915" s="16">
        <v>27.8855</v>
      </c>
      <c r="C1915" s="3">
        <f t="shared" si="89"/>
        <v>-1.4109271653613975E-3</v>
      </c>
      <c r="D1915" s="3">
        <f>IFERROR(1-B1915/MAX(B$2:B1915),0)</f>
        <v>2.3490438187020013E-2</v>
      </c>
      <c r="E1915" s="3">
        <f ca="1">IFERROR(B1915/AVERAGE(OFFSET(B1915,0,0,-计算结果!B$17,1))-1,B1915/AVERAGE(OFFSET(B1915,0,0,-ROW(),1))-1)</f>
        <v>0.60070537393184154</v>
      </c>
      <c r="F1915" s="4" t="str">
        <f ca="1">IF(MONTH(A1915)&lt;&gt;MONTH(A1916),IF(OR(AND(E1915&lt;计算结果!B$18,E1915&gt;计算结果!B$19),E1915&lt;计算结果!B$20),"买","卖"),F1914)</f>
        <v>买</v>
      </c>
      <c r="G1915" s="4" t="str">
        <f t="shared" ca="1" si="90"/>
        <v/>
      </c>
      <c r="H1915" s="3">
        <f ca="1">IF(F1914="买",B1915/B1914-1,计算结果!B$21*(计算结果!B$22*(B1915/B1914-1)+(1-计算结果!B$22)*(K1915/K1914-1-IF(G1915=1,计算结果!B$16,0))))-IF(AND(计算结果!B$21=0,G1915=1),计算结果!B$16,0)</f>
        <v>-1.4109271653613975E-3</v>
      </c>
      <c r="I1915" s="2">
        <f t="shared" ca="1" si="91"/>
        <v>32.629577042704952</v>
      </c>
      <c r="J1915" s="3">
        <f ca="1">1-I1915/MAX(I$2:I1915)</f>
        <v>2.3490438187020346E-2</v>
      </c>
      <c r="K1915" s="21">
        <v>180.96</v>
      </c>
      <c r="L1915" s="37">
        <v>26.8855</v>
      </c>
    </row>
    <row r="1916" spans="1:12" hidden="1" x14ac:dyDescent="0.15">
      <c r="A1916" s="1">
        <v>41964</v>
      </c>
      <c r="B1916" s="16">
        <v>28.166599999999999</v>
      </c>
      <c r="C1916" s="3">
        <f t="shared" si="89"/>
        <v>1.0080507790787285E-2</v>
      </c>
      <c r="D1916" s="3">
        <f>IFERROR(1-B1916/MAX(B$2:B1916),0)</f>
        <v>1.3646725941386051E-2</v>
      </c>
      <c r="E1916" s="3">
        <f ca="1">IFERROR(B1916/AVERAGE(OFFSET(B1916,0,0,-计算结果!B$17,1))-1,B1916/AVERAGE(OFFSET(B1916,0,0,-ROW(),1))-1)</f>
        <v>0.61104365519194692</v>
      </c>
      <c r="F1916" s="4" t="str">
        <f ca="1">IF(MONTH(A1916)&lt;&gt;MONTH(A1917),IF(OR(AND(E1916&lt;计算结果!B$18,E1916&gt;计算结果!B$19),E1916&lt;计算结果!B$20),"买","卖"),F1915)</f>
        <v>买</v>
      </c>
      <c r="G1916" s="4" t="str">
        <f t="shared" ca="1" si="90"/>
        <v/>
      </c>
      <c r="H1916" s="3">
        <f ca="1">IF(F1915="买",B1916/B1915-1,计算结果!B$21*(计算结果!B$22*(B1916/B1915-1)+(1-计算结果!B$22)*(K1916/K1915-1-IF(G1916=1,计算结果!B$16,0))))-IF(AND(计算结果!B$21=0,G1916=1),计算结果!B$16,0)</f>
        <v>1.0080507790787285E-2</v>
      </c>
      <c r="I1916" s="2">
        <f t="shared" ca="1" si="91"/>
        <v>32.958499748294031</v>
      </c>
      <c r="J1916" s="3">
        <f ca="1">1-I1916/MAX(I$2:I1916)</f>
        <v>1.3646725941386384E-2</v>
      </c>
      <c r="K1916" s="21">
        <v>180.97</v>
      </c>
      <c r="L1916" s="37">
        <v>27.166599999999999</v>
      </c>
    </row>
    <row r="1917" spans="1:12" hidden="1" x14ac:dyDescent="0.15">
      <c r="A1917" s="1">
        <v>41967</v>
      </c>
      <c r="B1917" s="16">
        <v>28.270499999999998</v>
      </c>
      <c r="C1917" s="3">
        <f t="shared" si="89"/>
        <v>3.6887661272571037E-3</v>
      </c>
      <c r="D1917" s="3">
        <f>IFERROR(1-B1917/MAX(B$2:B1917),0)</f>
        <v>1.0008299394529518E-2</v>
      </c>
      <c r="E1917" s="3">
        <f ca="1">IFERROR(B1917/AVERAGE(OFFSET(B1917,0,0,-计算结果!B$17,1))-1,B1917/AVERAGE(OFFSET(B1917,0,0,-ROW(),1))-1)</f>
        <v>0.61121438062083233</v>
      </c>
      <c r="F1917" s="4" t="str">
        <f ca="1">IF(MONTH(A1917)&lt;&gt;MONTH(A1918),IF(OR(AND(E1917&lt;计算结果!B$18,E1917&gt;计算结果!B$19),E1917&lt;计算结果!B$20),"买","卖"),F1916)</f>
        <v>买</v>
      </c>
      <c r="G1917" s="4" t="str">
        <f t="shared" ca="1" si="90"/>
        <v/>
      </c>
      <c r="H1917" s="3">
        <f ca="1">IF(F1916="买",B1917/B1916-1,计算结果!B$21*(计算结果!B$22*(B1917/B1916-1)+(1-计算结果!B$22)*(K1917/K1916-1-IF(G1917=1,计算结果!B$16,0))))-IF(AND(计算结果!B$21=0,G1917=1),计算结果!B$16,0)</f>
        <v>3.6887661272571037E-3</v>
      </c>
      <c r="I1917" s="2">
        <f t="shared" ca="1" si="91"/>
        <v>33.080075945770751</v>
      </c>
      <c r="J1917" s="3">
        <f ca="1">1-I1917/MAX(I$2:I1917)</f>
        <v>1.0008299394529852E-2</v>
      </c>
      <c r="K1917" s="21">
        <v>181.12</v>
      </c>
      <c r="L1917" s="37">
        <v>27.270499999999998</v>
      </c>
    </row>
    <row r="1918" spans="1:12" hidden="1" x14ac:dyDescent="0.15">
      <c r="A1918" s="1">
        <v>41968</v>
      </c>
      <c r="B1918" s="16">
        <v>28.516500000000001</v>
      </c>
      <c r="C1918" s="3">
        <f t="shared" si="89"/>
        <v>8.7016501299941318E-3</v>
      </c>
      <c r="D1918" s="3">
        <f>IFERROR(1-B1918/MAX(B$2:B1918),0)</f>
        <v>1.3937379842626774E-3</v>
      </c>
      <c r="E1918" s="3">
        <f ca="1">IFERROR(B1918/AVERAGE(OFFSET(B1918,0,0,-计算结果!B$17,1))-1,B1918/AVERAGE(OFFSET(B1918,0,0,-ROW(),1))-1)</f>
        <v>0.61943907829978362</v>
      </c>
      <c r="F1918" s="4" t="str">
        <f ca="1">IF(MONTH(A1918)&lt;&gt;MONTH(A1919),IF(OR(AND(E1918&lt;计算结果!B$18,E1918&gt;计算结果!B$19),E1918&lt;计算结果!B$20),"买","卖"),F1917)</f>
        <v>买</v>
      </c>
      <c r="G1918" s="4" t="str">
        <f t="shared" ca="1" si="90"/>
        <v/>
      </c>
      <c r="H1918" s="3">
        <f ca="1">IF(F1917="买",B1918/B1917-1,计算结果!B$21*(计算结果!B$22*(B1918/B1917-1)+(1-计算结果!B$22)*(K1918/K1917-1-IF(G1918=1,计算结果!B$16,0))))-IF(AND(计算结果!B$21=0,G1918=1),计算结果!B$16,0)</f>
        <v>8.7016501299941318E-3</v>
      </c>
      <c r="I1918" s="2">
        <f t="shared" ca="1" si="91"/>
        <v>33.367927192924483</v>
      </c>
      <c r="J1918" s="3">
        <f ca="1">1-I1918/MAX(I$2:I1918)</f>
        <v>1.3937379842631215E-3</v>
      </c>
      <c r="K1918" s="21">
        <v>181.19</v>
      </c>
      <c r="L1918" s="37">
        <v>27.516500000000001</v>
      </c>
    </row>
    <row r="1919" spans="1:12" hidden="1" x14ac:dyDescent="0.15">
      <c r="A1919" s="1">
        <v>41969</v>
      </c>
      <c r="B1919" s="16">
        <v>28.444500000000001</v>
      </c>
      <c r="C1919" s="3">
        <f t="shared" si="89"/>
        <v>-2.5248540318763002E-3</v>
      </c>
      <c r="D1919" s="3">
        <f>IFERROR(1-B1919/MAX(B$2:B1919),0)</f>
        <v>3.9150730311700022E-3</v>
      </c>
      <c r="E1919" s="3">
        <f ca="1">IFERROR(B1919/AVERAGE(OFFSET(B1919,0,0,-计算结果!B$17,1))-1,B1919/AVERAGE(OFFSET(B1919,0,0,-ROW(),1))-1)</f>
        <v>0.60961318639493789</v>
      </c>
      <c r="F1919" s="4" t="str">
        <f ca="1">IF(MONTH(A1919)&lt;&gt;MONTH(A1920),IF(OR(AND(E1919&lt;计算结果!B$18,E1919&gt;计算结果!B$19),E1919&lt;计算结果!B$20),"买","卖"),F1918)</f>
        <v>买</v>
      </c>
      <c r="G1919" s="4" t="str">
        <f t="shared" ca="1" si="90"/>
        <v/>
      </c>
      <c r="H1919" s="3">
        <f ca="1">IF(F1918="买",B1919/B1918-1,计算结果!B$21*(计算结果!B$22*(B1919/B1918-1)+(1-计算结果!B$22)*(K1919/K1918-1-IF(G1919=1,计算结果!B$16,0))))-IF(AND(计算结果!B$21=0,G1919=1),计算结果!B$16,0)</f>
        <v>-2.5248540318763002E-3</v>
      </c>
      <c r="I1919" s="2">
        <f t="shared" ca="1" si="91"/>
        <v>33.283678047416075</v>
      </c>
      <c r="J1919" s="3">
        <f ca="1">1-I1919/MAX(I$2:I1919)</f>
        <v>3.9150730311704462E-3</v>
      </c>
      <c r="K1919" s="21">
        <v>181.25</v>
      </c>
      <c r="L1919" s="37">
        <v>27.444500000000001</v>
      </c>
    </row>
    <row r="1920" spans="1:12" hidden="1" x14ac:dyDescent="0.15">
      <c r="A1920" s="1">
        <v>41970</v>
      </c>
      <c r="B1920" s="16">
        <v>28.613800000000001</v>
      </c>
      <c r="C1920" s="3">
        <f t="shared" si="89"/>
        <v>5.951941500114355E-3</v>
      </c>
      <c r="D1920" s="3">
        <f>IFERROR(1-B1920/MAX(B$2:B1920),0)</f>
        <v>0</v>
      </c>
      <c r="E1920" s="3">
        <f ca="1">IFERROR(B1920/AVERAGE(OFFSET(B1920,0,0,-计算结果!B$17,1))-1,B1920/AVERAGE(OFFSET(B1920,0,0,-ROW(),1))-1)</f>
        <v>0.61335565047112039</v>
      </c>
      <c r="F1920" s="4" t="str">
        <f ca="1">IF(MONTH(A1920)&lt;&gt;MONTH(A1921),IF(OR(AND(E1920&lt;计算结果!B$18,E1920&gt;计算结果!B$19),E1920&lt;计算结果!B$20),"买","卖"),F1919)</f>
        <v>买</v>
      </c>
      <c r="G1920" s="4" t="str">
        <f t="shared" ca="1" si="90"/>
        <v/>
      </c>
      <c r="H1920" s="3">
        <f ca="1">IF(F1919="买",B1920/B1919-1,计算结果!B$21*(计算结果!B$22*(B1920/B1919-1)+(1-计算结果!B$22)*(K1920/K1919-1-IF(G1920=1,计算结果!B$16,0))))-IF(AND(计算结果!B$21=0,G1920=1),计算结果!B$16,0)</f>
        <v>5.951941500114355E-3</v>
      </c>
      <c r="I1920" s="2">
        <f t="shared" ca="1" si="91"/>
        <v>33.481780552062936</v>
      </c>
      <c r="J1920" s="3">
        <f ca="1">1-I1920/MAX(I$2:I1920)</f>
        <v>0</v>
      </c>
      <c r="K1920" s="21">
        <v>181.35</v>
      </c>
      <c r="L1920" s="37">
        <v>27.613800000000001</v>
      </c>
    </row>
    <row r="1921" spans="1:12" hidden="1" x14ac:dyDescent="0.15">
      <c r="A1921" s="1">
        <v>41971</v>
      </c>
      <c r="B1921" s="16">
        <v>28.661300000000001</v>
      </c>
      <c r="C1921" s="3">
        <f t="shared" si="89"/>
        <v>1.6600381634035433E-3</v>
      </c>
      <c r="D1921" s="3">
        <f>IFERROR(1-B1921/MAX(B$2:B1921),0)</f>
        <v>0</v>
      </c>
      <c r="E1921" s="3">
        <f ca="1">IFERROR(B1921/AVERAGE(OFFSET(B1921,0,0,-计算结果!B$17,1))-1,B1921/AVERAGE(OFFSET(B1921,0,0,-ROW(),1))-1)</f>
        <v>0.61024107824952156</v>
      </c>
      <c r="F1921" s="4" t="str">
        <f ca="1">IF(MONTH(A1921)&lt;&gt;MONTH(A1922),IF(OR(AND(E1921&lt;计算结果!B$18,E1921&gt;计算结果!B$19),E1921&lt;计算结果!B$20),"买","卖"),F1920)</f>
        <v>买</v>
      </c>
      <c r="G1921" s="4" t="str">
        <f t="shared" ca="1" si="90"/>
        <v/>
      </c>
      <c r="H1921" s="3">
        <f ca="1">IF(F1920="买",B1921/B1920-1,计算结果!B$21*(计算结果!B$22*(B1921/B1920-1)+(1-计算结果!B$22)*(K1921/K1920-1-IF(G1921=1,计算结果!B$16,0))))-IF(AND(计算结果!B$21=0,G1921=1),计算结果!B$16,0)</f>
        <v>1.6600381634035433E-3</v>
      </c>
      <c r="I1921" s="2">
        <f t="shared" ca="1" si="91"/>
        <v>33.537361585558067</v>
      </c>
      <c r="J1921" s="3">
        <f ca="1">1-I1921/MAX(I$2:I1921)</f>
        <v>0</v>
      </c>
      <c r="K1921" s="21">
        <v>181.36</v>
      </c>
      <c r="L1921" s="37">
        <v>27.661300000000001</v>
      </c>
    </row>
    <row r="1922" spans="1:12" hidden="1" x14ac:dyDescent="0.15">
      <c r="A1922" s="1">
        <v>41974</v>
      </c>
      <c r="B1922" s="16">
        <v>28.368200000000002</v>
      </c>
      <c r="C1922" s="3">
        <f t="shared" si="89"/>
        <v>-1.0226333069330407E-2</v>
      </c>
      <c r="D1922" s="3">
        <f>IFERROR(1-B1922/MAX(B$2:B1922),0)</f>
        <v>1.0226333069330407E-2</v>
      </c>
      <c r="E1922" s="3">
        <f ca="1">IFERROR(B1922/AVERAGE(OFFSET(B1922,0,0,-计算结果!B$17,1))-1,B1922/AVERAGE(OFFSET(B1922,0,0,-ROW(),1))-1)</f>
        <v>0.58813590789168524</v>
      </c>
      <c r="F1922" s="4" t="str">
        <f ca="1">IF(MONTH(A1922)&lt;&gt;MONTH(A1923),IF(OR(AND(E1922&lt;计算结果!B$18,E1922&gt;计算结果!B$19),E1922&lt;计算结果!B$20),"买","卖"),F1921)</f>
        <v>买</v>
      </c>
      <c r="G1922" s="4" t="str">
        <f t="shared" ca="1" si="90"/>
        <v/>
      </c>
      <c r="H1922" s="3">
        <f ca="1">IF(F1921="买",B1922/B1921-1,计算结果!B$21*(计算结果!B$22*(B1922/B1921-1)+(1-计算结果!B$22)*(K1922/K1921-1-IF(G1922=1,计算结果!B$16,0))))-IF(AND(计算结果!B$21=0,G1922=1),计算结果!B$16,0)</f>
        <v>-1.0226333069330407E-2</v>
      </c>
      <c r="I1922" s="2">
        <f t="shared" ca="1" si="91"/>
        <v>33.194397355717584</v>
      </c>
      <c r="J1922" s="3">
        <f ca="1">1-I1922/MAX(I$2:I1922)</f>
        <v>1.0226333069330407E-2</v>
      </c>
      <c r="K1922" s="21">
        <v>181.45</v>
      </c>
      <c r="L1922" s="37">
        <v>27.368200000000002</v>
      </c>
    </row>
    <row r="1923" spans="1:12" hidden="1" x14ac:dyDescent="0.15">
      <c r="A1923" s="1">
        <v>41975</v>
      </c>
      <c r="B1923" s="16">
        <v>28.5885</v>
      </c>
      <c r="C1923" s="3">
        <f t="shared" si="89"/>
        <v>7.7657376922046772E-3</v>
      </c>
      <c r="D1923" s="3">
        <f>IFERROR(1-B1923/MAX(B$2:B1923),0)</f>
        <v>2.5400103972953447E-3</v>
      </c>
      <c r="E1923" s="3">
        <f ca="1">IFERROR(B1923/AVERAGE(OFFSET(B1923,0,0,-计算结果!B$17,1))-1,B1923/AVERAGE(OFFSET(B1923,0,0,-ROW(),1))-1)</f>
        <v>0.59479126937525195</v>
      </c>
      <c r="F1923" s="4" t="str">
        <f ca="1">IF(MONTH(A1923)&lt;&gt;MONTH(A1924),IF(OR(AND(E1923&lt;计算结果!B$18,E1923&gt;计算结果!B$19),E1923&lt;计算结果!B$20),"买","卖"),F1922)</f>
        <v>买</v>
      </c>
      <c r="G1923" s="4" t="str">
        <f t="shared" ca="1" si="90"/>
        <v/>
      </c>
      <c r="H1923" s="3">
        <f ca="1">IF(F1922="买",B1923/B1922-1,计算结果!B$21*(计算结果!B$22*(B1923/B1922-1)+(1-计算结果!B$22)*(K1923/K1922-1-IF(G1923=1,计算结果!B$16,0))))-IF(AND(计算结果!B$21=0,G1923=1),计算结果!B$16,0)</f>
        <v>7.7657376922046772E-3</v>
      </c>
      <c r="I1923" s="2">
        <f t="shared" ca="1" si="91"/>
        <v>33.452176338432899</v>
      </c>
      <c r="J1923" s="3">
        <f ca="1">1-I1923/MAX(I$2:I1923)</f>
        <v>2.5400103972952337E-3</v>
      </c>
      <c r="K1923" s="21">
        <v>181.48</v>
      </c>
      <c r="L1923" s="37">
        <v>27.5885</v>
      </c>
    </row>
    <row r="1924" spans="1:12" hidden="1" x14ac:dyDescent="0.15">
      <c r="A1924" s="1">
        <v>41976</v>
      </c>
      <c r="B1924" s="16">
        <v>28.3734</v>
      </c>
      <c r="C1924" s="3">
        <f t="shared" ref="C1924:C1987" si="92">IFERROR(B1924/B1923-1,0)</f>
        <v>-7.524004407366558E-3</v>
      </c>
      <c r="D1924" s="3">
        <f>IFERROR(1-B1924/MAX(B$2:B1924),0)</f>
        <v>1.0044903755237922E-2</v>
      </c>
      <c r="E1924" s="3">
        <f ca="1">IFERROR(B1924/AVERAGE(OFFSET(B1924,0,0,-计算结果!B$17,1))-1,B1924/AVERAGE(OFFSET(B1924,0,0,-ROW(),1))-1)</f>
        <v>0.57717728052313455</v>
      </c>
      <c r="F1924" s="4" t="str">
        <f ca="1">IF(MONTH(A1924)&lt;&gt;MONTH(A1925),IF(OR(AND(E1924&lt;计算结果!B$18,E1924&gt;计算结果!B$19),E1924&lt;计算结果!B$20),"买","卖"),F1923)</f>
        <v>买</v>
      </c>
      <c r="G1924" s="4" t="str">
        <f t="shared" ca="1" si="90"/>
        <v/>
      </c>
      <c r="H1924" s="3">
        <f ca="1">IF(F1923="买",B1924/B1923-1,计算结果!B$21*(计算结果!B$22*(B1924/B1923-1)+(1-计算结果!B$22)*(K1924/K1923-1-IF(G1924=1,计算结果!B$16,0))))-IF(AND(计算结果!B$21=0,G1924=1),计算结果!B$16,0)</f>
        <v>-7.524004407366558E-3</v>
      </c>
      <c r="I1924" s="2">
        <f t="shared" ca="1" si="91"/>
        <v>33.200482016226523</v>
      </c>
      <c r="J1924" s="3">
        <f ca="1">1-I1924/MAX(I$2:I1924)</f>
        <v>1.0044903755237922E-2</v>
      </c>
      <c r="K1924" s="21">
        <v>181.5</v>
      </c>
      <c r="L1924" s="37">
        <v>27.3734</v>
      </c>
    </row>
    <row r="1925" spans="1:12" hidden="1" x14ac:dyDescent="0.15">
      <c r="A1925" s="1">
        <v>41977</v>
      </c>
      <c r="B1925" s="16">
        <v>28.392800000000001</v>
      </c>
      <c r="C1925" s="3">
        <f t="shared" si="92"/>
        <v>6.8373899497409241E-4</v>
      </c>
      <c r="D1925" s="3">
        <f>IFERROR(1-B1925/MAX(B$2:B1925),0)</f>
        <v>9.3680328526619672E-3</v>
      </c>
      <c r="E1925" s="3">
        <f ca="1">IFERROR(B1925/AVERAGE(OFFSET(B1925,0,0,-计算结果!B$17,1))-1,B1925/AVERAGE(OFFSET(B1925,0,0,-ROW(),1))-1)</f>
        <v>0.57278530939801042</v>
      </c>
      <c r="F1925" s="4" t="str">
        <f ca="1">IF(MONTH(A1925)&lt;&gt;MONTH(A1926),IF(OR(AND(E1925&lt;计算结果!B$18,E1925&gt;计算结果!B$19),E1925&lt;计算结果!B$20),"买","卖"),F1924)</f>
        <v>买</v>
      </c>
      <c r="G1925" s="4" t="str">
        <f t="shared" ca="1" si="90"/>
        <v/>
      </c>
      <c r="H1925" s="3">
        <f ca="1">IF(F1924="买",B1925/B1924-1,计算结果!B$21*(计算结果!B$22*(B1925/B1924-1)+(1-计算结果!B$22)*(K1925/K1924-1-IF(G1925=1,计算结果!B$16,0))))-IF(AND(计算结果!B$21=0,G1925=1),计算结果!B$16,0)</f>
        <v>6.8373899497409241E-4</v>
      </c>
      <c r="I1925" s="2">
        <f t="shared" ca="1" si="91"/>
        <v>33.223182480432953</v>
      </c>
      <c r="J1925" s="3">
        <f ca="1">1-I1925/MAX(I$2:I1925)</f>
        <v>9.3680328526619672E-3</v>
      </c>
      <c r="K1925" s="21">
        <v>181.43</v>
      </c>
      <c r="L1925" s="37">
        <v>27.392800000000001</v>
      </c>
    </row>
    <row r="1926" spans="1:12" hidden="1" x14ac:dyDescent="0.15">
      <c r="A1926" s="1">
        <v>41978</v>
      </c>
      <c r="B1926" s="16">
        <v>27.3292</v>
      </c>
      <c r="C1926" s="3">
        <f t="shared" si="92"/>
        <v>-3.7460201177763386E-2</v>
      </c>
      <c r="D1926" s="3">
        <f>IFERROR(1-B1926/MAX(B$2:B1926),0)</f>
        <v>4.6477305635124755E-2</v>
      </c>
      <c r="E1926" s="3">
        <f ca="1">IFERROR(B1926/AVERAGE(OFFSET(B1926,0,0,-计算结果!B$17,1))-1,B1926/AVERAGE(OFFSET(B1926,0,0,-ROW(),1))-1)</f>
        <v>0.50895315715733402</v>
      </c>
      <c r="F1926" s="4" t="str">
        <f ca="1">IF(MONTH(A1926)&lt;&gt;MONTH(A1927),IF(OR(AND(E1926&lt;计算结果!B$18,E1926&gt;计算结果!B$19),E1926&lt;计算结果!B$20),"买","卖"),F1925)</f>
        <v>买</v>
      </c>
      <c r="G1926" s="4" t="str">
        <f t="shared" ca="1" si="90"/>
        <v/>
      </c>
      <c r="H1926" s="3">
        <f ca="1">IF(F1925="买",B1926/B1925-1,计算结果!B$21*(计算结果!B$22*(B1926/B1925-1)+(1-计算结果!B$22)*(K1926/K1925-1-IF(G1926=1,计算结果!B$16,0))))-IF(AND(计算结果!B$21=0,G1926=1),计算结果!B$16,0)</f>
        <v>-3.7460201177763386E-2</v>
      </c>
      <c r="I1926" s="2">
        <f t="shared" ca="1" si="91"/>
        <v>31.97863538095039</v>
      </c>
      <c r="J1926" s="3">
        <f ca="1">1-I1926/MAX(I$2:I1926)</f>
        <v>4.6477305635124866E-2</v>
      </c>
      <c r="K1926" s="21">
        <v>181.28</v>
      </c>
      <c r="L1926" s="37">
        <v>26.3292</v>
      </c>
    </row>
    <row r="1927" spans="1:12" hidden="1" x14ac:dyDescent="0.15">
      <c r="A1927" s="1">
        <v>41981</v>
      </c>
      <c r="B1927" s="16">
        <v>26.9528</v>
      </c>
      <c r="C1927" s="3">
        <f t="shared" si="92"/>
        <v>-1.377281442559608E-2</v>
      </c>
      <c r="D1927" s="3">
        <f>IFERROR(1-B1927/MAX(B$2:B1927),0)</f>
        <v>5.9609996755206507E-2</v>
      </c>
      <c r="E1927" s="3">
        <f ca="1">IFERROR(B1927/AVERAGE(OFFSET(B1927,0,0,-计算结果!B$17,1))-1,B1927/AVERAGE(OFFSET(B1927,0,0,-ROW(),1))-1)</f>
        <v>0.4834977939123235</v>
      </c>
      <c r="F1927" s="4" t="str">
        <f ca="1">IF(MONTH(A1927)&lt;&gt;MONTH(A1928),IF(OR(AND(E1927&lt;计算结果!B$18,E1927&gt;计算结果!B$19),E1927&lt;计算结果!B$20),"买","卖"),F1926)</f>
        <v>买</v>
      </c>
      <c r="G1927" s="4" t="str">
        <f t="shared" ca="1" si="90"/>
        <v/>
      </c>
      <c r="H1927" s="3">
        <f ca="1">IF(F1926="买",B1927/B1926-1,计算结果!B$21*(计算结果!B$22*(B1927/B1926-1)+(1-计算结果!B$22)*(K1927/K1926-1-IF(G1927=1,计算结果!B$16,0))))-IF(AND(计算结果!B$21=0,G1927=1),计算结果!B$16,0)</f>
        <v>-1.377281442559608E-2</v>
      </c>
      <c r="I1927" s="2">
        <f t="shared" ca="1" si="91"/>
        <v>31.538199570264759</v>
      </c>
      <c r="J1927" s="3">
        <f ca="1">1-I1927/MAX(I$2:I1927)</f>
        <v>5.9609996755206618E-2</v>
      </c>
      <c r="K1927" s="21">
        <v>181.17</v>
      </c>
      <c r="L1927" s="37">
        <v>25.9528</v>
      </c>
    </row>
    <row r="1928" spans="1:12" hidden="1" x14ac:dyDescent="0.15">
      <c r="A1928" s="1">
        <v>41982</v>
      </c>
      <c r="B1928" s="16">
        <v>26.504000000000001</v>
      </c>
      <c r="C1928" s="3">
        <f t="shared" si="92"/>
        <v>-1.6651331216051668E-2</v>
      </c>
      <c r="D1928" s="3">
        <f>IFERROR(1-B1928/MAX(B$2:B1928),0)</f>
        <v>7.5268742171499481E-2</v>
      </c>
      <c r="E1928" s="3">
        <f ca="1">IFERROR(B1928/AVERAGE(OFFSET(B1928,0,0,-计算结果!B$17,1))-1,B1928/AVERAGE(OFFSET(B1928,0,0,-ROW(),1))-1)</f>
        <v>0.45442111434890298</v>
      </c>
      <c r="F1928" s="4" t="str">
        <f ca="1">IF(MONTH(A1928)&lt;&gt;MONTH(A1929),IF(OR(AND(E1928&lt;计算结果!B$18,E1928&gt;计算结果!B$19),E1928&lt;计算结果!B$20),"买","卖"),F1927)</f>
        <v>买</v>
      </c>
      <c r="G1928" s="4" t="str">
        <f t="shared" ca="1" si="90"/>
        <v/>
      </c>
      <c r="H1928" s="3">
        <f ca="1">IF(F1927="买",B1928/B1927-1,计算结果!B$21*(计算结果!B$22*(B1928/B1927-1)+(1-计算结果!B$22)*(K1928/K1927-1-IF(G1928=1,计算结果!B$16,0))))-IF(AND(计算结果!B$21=0,G1928=1),计算结果!B$16,0)</f>
        <v>-1.6651331216051668E-2</v>
      </c>
      <c r="I1928" s="2">
        <f t="shared" ca="1" si="91"/>
        <v>31.013046563262343</v>
      </c>
      <c r="J1928" s="3">
        <f ca="1">1-I1928/MAX(I$2:I1928)</f>
        <v>7.5268742171499592E-2</v>
      </c>
      <c r="K1928" s="21">
        <v>180.64</v>
      </c>
      <c r="L1928" s="37">
        <v>25.504000000000001</v>
      </c>
    </row>
    <row r="1929" spans="1:12" hidden="1" x14ac:dyDescent="0.15">
      <c r="A1929" s="1">
        <v>41983</v>
      </c>
      <c r="B1929" s="16">
        <v>27.0914</v>
      </c>
      <c r="C1929" s="3">
        <f t="shared" si="92"/>
        <v>2.2162692423784991E-2</v>
      </c>
      <c r="D1929" s="3">
        <f>IFERROR(1-B1929/MAX(B$2:B1929),0)</f>
        <v>5.4774207729586633E-2</v>
      </c>
      <c r="E1929" s="3">
        <f ca="1">IFERROR(B1929/AVERAGE(OFFSET(B1929,0,0,-计算结果!B$17,1))-1,B1929/AVERAGE(OFFSET(B1929,0,0,-ROW(),1))-1)</f>
        <v>0.48208214496450985</v>
      </c>
      <c r="F1929" s="4" t="str">
        <f ca="1">IF(MONTH(A1929)&lt;&gt;MONTH(A1930),IF(OR(AND(E1929&lt;计算结果!B$18,E1929&gt;计算结果!B$19),E1929&lt;计算结果!B$20),"买","卖"),F1928)</f>
        <v>买</v>
      </c>
      <c r="G1929" s="4" t="str">
        <f t="shared" ca="1" si="90"/>
        <v/>
      </c>
      <c r="H1929" s="3">
        <f ca="1">IF(F1928="买",B1929/B1928-1,计算结果!B$21*(计算结果!B$22*(B1929/B1928-1)+(1-计算结果!B$22)*(K1929/K1928-1-IF(G1929=1,计算结果!B$16,0))))-IF(AND(计算结果!B$21=0,G1929=1),计算结果!B$16,0)</f>
        <v>2.2162692423784991E-2</v>
      </c>
      <c r="I1929" s="2">
        <f t="shared" ca="1" si="91"/>
        <v>31.700379175368447</v>
      </c>
      <c r="J1929" s="3">
        <f ca="1">1-I1929/MAX(I$2:I1929)</f>
        <v>5.4774207729586744E-2</v>
      </c>
      <c r="K1929" s="21">
        <v>180.69</v>
      </c>
      <c r="L1929" s="37">
        <v>26.0914</v>
      </c>
    </row>
    <row r="1930" spans="1:12" hidden="1" x14ac:dyDescent="0.15">
      <c r="A1930" s="1">
        <v>41984</v>
      </c>
      <c r="B1930" s="16">
        <v>27.261500000000002</v>
      </c>
      <c r="C1930" s="3">
        <f t="shared" si="92"/>
        <v>6.2787452844814684E-3</v>
      </c>
      <c r="D1930" s="3">
        <f>IFERROR(1-B1930/MAX(B$2:B1930),0)</f>
        <v>4.8839375743598423E-2</v>
      </c>
      <c r="E1930" s="3">
        <f ca="1">IFERROR(B1930/AVERAGE(OFFSET(B1930,0,0,-计算结果!B$17,1))-1,B1930/AVERAGE(OFFSET(B1930,0,0,-ROW(),1))-1)</f>
        <v>0.48675362921877086</v>
      </c>
      <c r="F1930" s="4" t="str">
        <f ca="1">IF(MONTH(A1930)&lt;&gt;MONTH(A1931),IF(OR(AND(E1930&lt;计算结果!B$18,E1930&gt;计算结果!B$19),E1930&lt;计算结果!B$20),"买","卖"),F1929)</f>
        <v>买</v>
      </c>
      <c r="G1930" s="4" t="str">
        <f t="shared" ca="1" si="90"/>
        <v/>
      </c>
      <c r="H1930" s="3">
        <f ca="1">IF(F1929="买",B1930/B1929-1,计算结果!B$21*(计算结果!B$22*(B1930/B1929-1)+(1-计算结果!B$22)*(K1930/K1929-1-IF(G1930=1,计算结果!B$16,0))))-IF(AND(计算结果!B$21=0,G1930=1),计算结果!B$16,0)</f>
        <v>6.2787452844814684E-3</v>
      </c>
      <c r="I1930" s="2">
        <f t="shared" ca="1" si="91"/>
        <v>31.899417781632067</v>
      </c>
      <c r="J1930" s="3">
        <f ca="1">1-I1930/MAX(I$2:I1930)</f>
        <v>4.8839375743598534E-2</v>
      </c>
      <c r="K1930" s="21">
        <v>180.74</v>
      </c>
      <c r="L1930" s="37">
        <v>26.261500000000002</v>
      </c>
    </row>
    <row r="1931" spans="1:12" hidden="1" x14ac:dyDescent="0.15">
      <c r="A1931" s="1">
        <v>41985</v>
      </c>
      <c r="B1931" s="16">
        <v>27.516400000000001</v>
      </c>
      <c r="C1931" s="3">
        <f t="shared" si="92"/>
        <v>9.3501824917925358E-3</v>
      </c>
      <c r="D1931" s="3">
        <f>IFERROR(1-B1931/MAX(B$2:B1931),0)</f>
        <v>3.9945850327793964E-2</v>
      </c>
      <c r="E1931" s="3">
        <f ca="1">IFERROR(B1931/AVERAGE(OFFSET(B1931,0,0,-计算结果!B$17,1))-1,B1931/AVERAGE(OFFSET(B1931,0,0,-ROW(),1))-1)</f>
        <v>0.49594234166144013</v>
      </c>
      <c r="F1931" s="4" t="str">
        <f ca="1">IF(MONTH(A1931)&lt;&gt;MONTH(A1932),IF(OR(AND(E1931&lt;计算结果!B$18,E1931&gt;计算结果!B$19),E1931&lt;计算结果!B$20),"买","卖"),F1930)</f>
        <v>买</v>
      </c>
      <c r="G1931" s="4" t="str">
        <f t="shared" ca="1" si="90"/>
        <v/>
      </c>
      <c r="H1931" s="3">
        <f ca="1">IF(F1930="买",B1931/B1930-1,计算结果!B$21*(计算结果!B$22*(B1931/B1930-1)+(1-计算结果!B$22)*(K1931/K1930-1-IF(G1931=1,计算结果!B$16,0))))-IF(AND(计算结果!B$21=0,G1931=1),计算结果!B$16,0)</f>
        <v>9.3501824917925358E-3</v>
      </c>
      <c r="I1931" s="2">
        <f t="shared" ca="1" si="91"/>
        <v>32.197683159272259</v>
      </c>
      <c r="J1931" s="3">
        <f ca="1">1-I1931/MAX(I$2:I1931)</f>
        <v>3.9945850327793964E-2</v>
      </c>
      <c r="K1931" s="21">
        <v>180.8</v>
      </c>
      <c r="L1931" s="37">
        <v>26.516400000000001</v>
      </c>
    </row>
    <row r="1932" spans="1:12" hidden="1" x14ac:dyDescent="0.15">
      <c r="A1932" s="1">
        <v>41988</v>
      </c>
      <c r="B1932" s="16">
        <v>27.883500000000002</v>
      </c>
      <c r="C1932" s="3">
        <f t="shared" si="92"/>
        <v>1.3341134741463367E-2</v>
      </c>
      <c r="D1932" s="3">
        <f>IFERROR(1-B1932/MAX(B$2:B1932),0)</f>
        <v>2.7137638557916066E-2</v>
      </c>
      <c r="E1932" s="3">
        <f ca="1">IFERROR(B1932/AVERAGE(OFFSET(B1932,0,0,-计算结果!B$17,1))-1,B1932/AVERAGE(OFFSET(B1932,0,0,-ROW(),1))-1)</f>
        <v>0.51105766058000146</v>
      </c>
      <c r="F1932" s="4" t="str">
        <f ca="1">IF(MONTH(A1932)&lt;&gt;MONTH(A1933),IF(OR(AND(E1932&lt;计算结果!B$18,E1932&gt;计算结果!B$19),E1932&lt;计算结果!B$20),"买","卖"),F1931)</f>
        <v>买</v>
      </c>
      <c r="G1932" s="4" t="str">
        <f t="shared" ca="1" si="90"/>
        <v/>
      </c>
      <c r="H1932" s="3">
        <f ca="1">IF(F1931="买",B1932/B1931-1,计算结果!B$21*(计算结果!B$22*(B1932/B1931-1)+(1-计算结果!B$22)*(K1932/K1931-1-IF(G1932=1,计算结果!B$16,0))))-IF(AND(计算结果!B$21=0,G1932=1),计算结果!B$16,0)</f>
        <v>1.3341134741463367E-2</v>
      </c>
      <c r="I1932" s="2">
        <f t="shared" ca="1" si="91"/>
        <v>32.627236788663055</v>
      </c>
      <c r="J1932" s="3">
        <f ca="1">1-I1932/MAX(I$2:I1932)</f>
        <v>2.7137638557916066E-2</v>
      </c>
      <c r="K1932" s="21">
        <v>180.76</v>
      </c>
      <c r="L1932" s="37">
        <v>26.883500000000002</v>
      </c>
    </row>
    <row r="1933" spans="1:12" hidden="1" x14ac:dyDescent="0.15">
      <c r="A1933" s="1">
        <v>41989</v>
      </c>
      <c r="B1933" s="16">
        <v>27.6206</v>
      </c>
      <c r="C1933" s="3">
        <f t="shared" si="92"/>
        <v>-9.4285150716374444E-3</v>
      </c>
      <c r="D1933" s="3">
        <f>IFERROR(1-B1933/MAX(B$2:B1933),0)</f>
        <v>3.6310285995401537E-2</v>
      </c>
      <c r="E1933" s="3">
        <f ca="1">IFERROR(B1933/AVERAGE(OFFSET(B1933,0,0,-计算结果!B$17,1))-1,B1933/AVERAGE(OFFSET(B1933,0,0,-ROW(),1))-1)</f>
        <v>0.49214059118889009</v>
      </c>
      <c r="F1933" s="4" t="str">
        <f ca="1">IF(MONTH(A1933)&lt;&gt;MONTH(A1934),IF(OR(AND(E1933&lt;计算结果!B$18,E1933&gt;计算结果!B$19),E1933&lt;计算结果!B$20),"买","卖"),F1932)</f>
        <v>买</v>
      </c>
      <c r="G1933" s="4" t="str">
        <f t="shared" ca="1" si="90"/>
        <v/>
      </c>
      <c r="H1933" s="3">
        <f ca="1">IF(F1932="买",B1933/B1932-1,计算结果!B$21*(计算结果!B$22*(B1933/B1932-1)+(1-计算结果!B$22)*(K1933/K1932-1-IF(G1933=1,计算结果!B$16,0))))-IF(AND(计算结果!B$21=0,G1933=1),计算结果!B$16,0)</f>
        <v>-9.4285150716374444E-3</v>
      </c>
      <c r="I1933" s="2">
        <f t="shared" ca="1" si="91"/>
        <v>32.31961039485526</v>
      </c>
      <c r="J1933" s="3">
        <f ca="1">1-I1933/MAX(I$2:I1933)</f>
        <v>3.6310285995401537E-2</v>
      </c>
      <c r="K1933" s="21">
        <v>180.62</v>
      </c>
      <c r="L1933" s="37">
        <v>26.6206</v>
      </c>
    </row>
    <row r="1934" spans="1:12" hidden="1" x14ac:dyDescent="0.15">
      <c r="A1934" s="1">
        <v>41990</v>
      </c>
      <c r="B1934" s="16">
        <v>26.9284</v>
      </c>
      <c r="C1934" s="3">
        <f t="shared" si="92"/>
        <v>-2.5061005191777119E-2</v>
      </c>
      <c r="D1934" s="3">
        <f>IFERROR(1-B1934/MAX(B$2:B1934),0)</f>
        <v>6.0461318921332996E-2</v>
      </c>
      <c r="E1934" s="3">
        <f ca="1">IFERROR(B1934/AVERAGE(OFFSET(B1934,0,0,-计算结果!B$17,1))-1,B1934/AVERAGE(OFFSET(B1934,0,0,-ROW(),1))-1)</f>
        <v>0.45045845736988466</v>
      </c>
      <c r="F1934" s="4" t="str">
        <f ca="1">IF(MONTH(A1934)&lt;&gt;MONTH(A1935),IF(OR(AND(E1934&lt;计算结果!B$18,E1934&gt;计算结果!B$19),E1934&lt;计算结果!B$20),"买","卖"),F1933)</f>
        <v>买</v>
      </c>
      <c r="G1934" s="4" t="str">
        <f t="shared" ca="1" si="90"/>
        <v/>
      </c>
      <c r="H1934" s="3">
        <f ca="1">IF(F1933="买",B1934/B1933-1,计算结果!B$21*(计算结果!B$22*(B1934/B1933-1)+(1-计算结果!B$22)*(K1934/K1933-1-IF(G1934=1,计算结果!B$16,0))))-IF(AND(计算结果!B$21=0,G1934=1),计算结果!B$16,0)</f>
        <v>-2.5061005191777119E-2</v>
      </c>
      <c r="I1934" s="2">
        <f t="shared" ca="1" si="91"/>
        <v>31.509648470953579</v>
      </c>
      <c r="J1934" s="3">
        <f ca="1">1-I1934/MAX(I$2:I1934)</f>
        <v>6.0461318921332996E-2</v>
      </c>
      <c r="K1934" s="21">
        <v>180.45</v>
      </c>
      <c r="L1934" s="37">
        <v>25.9284</v>
      </c>
    </row>
    <row r="1935" spans="1:12" hidden="1" x14ac:dyDescent="0.15">
      <c r="A1935" s="1">
        <v>41991</v>
      </c>
      <c r="B1935" s="16">
        <v>26.662700000000001</v>
      </c>
      <c r="C1935" s="3">
        <f t="shared" si="92"/>
        <v>-9.8669063145229163E-3</v>
      </c>
      <c r="D1935" s="3">
        <f>IFERROR(1-B1935/MAX(B$2:B1935),0)</f>
        <v>6.9731659066406659E-2</v>
      </c>
      <c r="E1935" s="3">
        <f ca="1">IFERROR(B1935/AVERAGE(OFFSET(B1935,0,0,-计算结果!B$17,1))-1,B1935/AVERAGE(OFFSET(B1935,0,0,-ROW(),1))-1)</f>
        <v>0.43190764460644537</v>
      </c>
      <c r="F1935" s="4" t="str">
        <f ca="1">IF(MONTH(A1935)&lt;&gt;MONTH(A1936),IF(OR(AND(E1935&lt;计算结果!B$18,E1935&gt;计算结果!B$19),E1935&lt;计算结果!B$20),"买","卖"),F1934)</f>
        <v>买</v>
      </c>
      <c r="G1935" s="4" t="str">
        <f t="shared" ca="1" si="90"/>
        <v/>
      </c>
      <c r="H1935" s="3">
        <f ca="1">IF(F1934="买",B1935/B1934-1,计算结果!B$21*(计算结果!B$22*(B1935/B1934-1)+(1-计算结果!B$22)*(K1935/K1934-1-IF(G1935=1,计算结果!B$16,0))))-IF(AND(计算结果!B$21=0,G1935=1),计算结果!B$16,0)</f>
        <v>-9.8669063145229163E-3</v>
      </c>
      <c r="I1935" s="2">
        <f t="shared" ca="1" si="91"/>
        <v>31.198745721487128</v>
      </c>
      <c r="J1935" s="3">
        <f ca="1">1-I1935/MAX(I$2:I1935)</f>
        <v>6.9731659066406659E-2</v>
      </c>
      <c r="K1935" s="21">
        <v>180.45</v>
      </c>
      <c r="L1935" s="37">
        <v>25.662700000000001</v>
      </c>
    </row>
    <row r="1936" spans="1:12" hidden="1" x14ac:dyDescent="0.15">
      <c r="A1936" s="1">
        <v>41992</v>
      </c>
      <c r="B1936" s="16">
        <v>26.3644</v>
      </c>
      <c r="C1936" s="3">
        <f t="shared" si="92"/>
        <v>-1.1187914202237637E-2</v>
      </c>
      <c r="D1936" s="3">
        <f>IFERROR(1-B1936/MAX(B$2:B1936),0)</f>
        <v>8.0139421449829551E-2</v>
      </c>
      <c r="E1936" s="3">
        <f ca="1">IFERROR(B1936/AVERAGE(OFFSET(B1936,0,0,-计算结果!B$17,1))-1,B1936/AVERAGE(OFFSET(B1936,0,0,-ROW(),1))-1)</f>
        <v>0.41185517654526582</v>
      </c>
      <c r="F1936" s="4" t="str">
        <f ca="1">IF(MONTH(A1936)&lt;&gt;MONTH(A1937),IF(OR(AND(E1936&lt;计算结果!B$18,E1936&gt;计算结果!B$19),E1936&lt;计算结果!B$20),"买","卖"),F1935)</f>
        <v>买</v>
      </c>
      <c r="G1936" s="4" t="str">
        <f t="shared" ca="1" si="90"/>
        <v/>
      </c>
      <c r="H1936" s="3">
        <f ca="1">IF(F1935="买",B1936/B1935-1,计算结果!B$21*(计算结果!B$22*(B1936/B1935-1)+(1-计算结果!B$22)*(K1936/K1935-1-IF(G1936=1,计算结果!B$16,0))))-IF(AND(计算结果!B$21=0,G1936=1),计算结果!B$16,0)</f>
        <v>-1.1187914202237637E-2</v>
      </c>
      <c r="I1936" s="2">
        <f t="shared" ca="1" si="91"/>
        <v>30.849696831137702</v>
      </c>
      <c r="J1936" s="3">
        <f ca="1">1-I1936/MAX(I$2:I1936)</f>
        <v>8.0139421449829662E-2</v>
      </c>
      <c r="K1936" s="21">
        <v>180.46</v>
      </c>
      <c r="L1936" s="37">
        <v>25.3644</v>
      </c>
    </row>
    <row r="1937" spans="1:12" hidden="1" x14ac:dyDescent="0.15">
      <c r="A1937" s="1">
        <v>41995</v>
      </c>
      <c r="B1937" s="16">
        <v>24.721800000000002</v>
      </c>
      <c r="C1937" s="3">
        <f t="shared" si="92"/>
        <v>-6.2303712582118198E-2</v>
      </c>
      <c r="D1937" s="3">
        <f>IFERROR(1-B1937/MAX(B$2:B1937),0)</f>
        <v>0.13745015055144039</v>
      </c>
      <c r="E1937" s="3">
        <f ca="1">IFERROR(B1937/AVERAGE(OFFSET(B1937,0,0,-计算结果!B$17,1))-1,B1937/AVERAGE(OFFSET(B1937,0,0,-ROW(),1))-1)</f>
        <v>0.32061772726611681</v>
      </c>
      <c r="F1937" s="4" t="str">
        <f ca="1">IF(MONTH(A1937)&lt;&gt;MONTH(A1938),IF(OR(AND(E1937&lt;计算结果!B$18,E1937&gt;计算结果!B$19),E1937&lt;计算结果!B$20),"买","卖"),F1936)</f>
        <v>买</v>
      </c>
      <c r="G1937" s="4" t="str">
        <f t="shared" ca="1" si="90"/>
        <v/>
      </c>
      <c r="H1937" s="3">
        <f ca="1">IF(F1936="买",B1937/B1936-1,计算结果!B$21*(计算结果!B$22*(B1937/B1936-1)+(1-计算结果!B$22)*(K1937/K1936-1-IF(G1937=1,计算结果!B$16,0))))-IF(AND(计算结果!B$21=0,G1937=1),计算结果!B$16,0)</f>
        <v>-6.2303712582118198E-2</v>
      </c>
      <c r="I1937" s="2">
        <f t="shared" ca="1" si="91"/>
        <v>28.927646186525017</v>
      </c>
      <c r="J1937" s="3">
        <f ca="1">1-I1937/MAX(I$2:I1937)</f>
        <v>0.13745015055144039</v>
      </c>
      <c r="K1937" s="21">
        <v>180.48</v>
      </c>
      <c r="L1937" s="37">
        <v>23.721800000000002</v>
      </c>
    </row>
    <row r="1938" spans="1:12" hidden="1" x14ac:dyDescent="0.15">
      <c r="A1938" s="1">
        <v>41996</v>
      </c>
      <c r="B1938" s="16">
        <v>24.950299999999999</v>
      </c>
      <c r="C1938" s="3">
        <f t="shared" si="92"/>
        <v>9.2428544847056315E-3</v>
      </c>
      <c r="D1938" s="3">
        <f>IFERROR(1-B1938/MAX(B$2:B1938),0)</f>
        <v>0.12947772780718259</v>
      </c>
      <c r="E1938" s="3">
        <f ca="1">IFERROR(B1938/AVERAGE(OFFSET(B1938,0,0,-计算结果!B$17,1))-1,B1938/AVERAGE(OFFSET(B1938,0,0,-ROW(),1))-1)</f>
        <v>0.32953746546727536</v>
      </c>
      <c r="F1938" s="4" t="str">
        <f ca="1">IF(MONTH(A1938)&lt;&gt;MONTH(A1939),IF(OR(AND(E1938&lt;计算结果!B$18,E1938&gt;计算结果!B$19),E1938&lt;计算结果!B$20),"买","卖"),F1937)</f>
        <v>买</v>
      </c>
      <c r="G1938" s="4" t="str">
        <f t="shared" ca="1" si="90"/>
        <v/>
      </c>
      <c r="H1938" s="3">
        <f ca="1">IF(F1937="买",B1938/B1937-1,计算结果!B$21*(计算结果!B$22*(B1938/B1937-1)+(1-计算结果!B$22)*(K1938/K1937-1-IF(G1938=1,计算结果!B$16,0))))-IF(AND(计算结果!B$21=0,G1938=1),计算结果!B$16,0)</f>
        <v>9.2428544847056315E-3</v>
      </c>
      <c r="I1938" s="2">
        <f t="shared" ca="1" si="91"/>
        <v>29.195020210812118</v>
      </c>
      <c r="J1938" s="3">
        <f ca="1">1-I1938/MAX(I$2:I1938)</f>
        <v>0.12947772780718259</v>
      </c>
      <c r="K1938" s="21">
        <v>180.48</v>
      </c>
      <c r="L1938" s="37">
        <v>23.950299999999999</v>
      </c>
    </row>
    <row r="1939" spans="1:12" hidden="1" x14ac:dyDescent="0.15">
      <c r="A1939" s="1">
        <v>41997</v>
      </c>
      <c r="B1939" s="16">
        <v>25.718</v>
      </c>
      <c r="C1939" s="3">
        <f t="shared" si="92"/>
        <v>3.0769169108187056E-2</v>
      </c>
      <c r="D1939" s="3">
        <f>IFERROR(1-B1939/MAX(B$2:B1939),0)</f>
        <v>0.10269248080163851</v>
      </c>
      <c r="E1939" s="3">
        <f ca="1">IFERROR(B1939/AVERAGE(OFFSET(B1939,0,0,-计算结果!B$17,1))-1,B1939/AVERAGE(OFFSET(B1939,0,0,-ROW(),1))-1)</f>
        <v>0.36691255315593807</v>
      </c>
      <c r="F1939" s="4" t="str">
        <f ca="1">IF(MONTH(A1939)&lt;&gt;MONTH(A1940),IF(OR(AND(E1939&lt;计算结果!B$18,E1939&gt;计算结果!B$19),E1939&lt;计算结果!B$20),"买","卖"),F1938)</f>
        <v>买</v>
      </c>
      <c r="G1939" s="4" t="str">
        <f t="shared" ca="1" si="90"/>
        <v/>
      </c>
      <c r="H1939" s="3">
        <f ca="1">IF(F1938="买",B1939/B1938-1,计算结果!B$21*(计算结果!B$22*(B1939/B1938-1)+(1-计算结果!B$22)*(K1939/K1938-1-IF(G1939=1,计算结果!B$16,0))))-IF(AND(计算结果!B$21=0,G1939=1),计算结果!B$16,0)</f>
        <v>3.0769169108187056E-2</v>
      </c>
      <c r="I1939" s="2">
        <f t="shared" ca="1" si="91"/>
        <v>30.093326724795535</v>
      </c>
      <c r="J1939" s="3">
        <f ca="1">1-I1939/MAX(I$2:I1939)</f>
        <v>0.10269248080163851</v>
      </c>
      <c r="K1939" s="21">
        <v>180.67</v>
      </c>
      <c r="L1939" s="37">
        <v>24.718</v>
      </c>
    </row>
    <row r="1940" spans="1:12" hidden="1" x14ac:dyDescent="0.15">
      <c r="A1940" s="1">
        <v>41998</v>
      </c>
      <c r="B1940" s="16">
        <v>25.744</v>
      </c>
      <c r="C1940" s="3">
        <f t="shared" si="92"/>
        <v>1.0109650828213912E-3</v>
      </c>
      <c r="D1940" s="3">
        <f>IFERROR(1-B1940/MAX(B$2:B1940),0)</f>
        <v>0.10178533423117586</v>
      </c>
      <c r="E1940" s="3">
        <f ca="1">IFERROR(B1940/AVERAGE(OFFSET(B1940,0,0,-计算结果!B$17,1))-1,B1940/AVERAGE(OFFSET(B1940,0,0,-ROW(),1))-1)</f>
        <v>0.36480332355668788</v>
      </c>
      <c r="F1940" s="4" t="str">
        <f ca="1">IF(MONTH(A1940)&lt;&gt;MONTH(A1941),IF(OR(AND(E1940&lt;计算结果!B$18,E1940&gt;计算结果!B$19),E1940&lt;计算结果!B$20),"买","卖"),F1939)</f>
        <v>买</v>
      </c>
      <c r="G1940" s="4" t="str">
        <f t="shared" ca="1" si="90"/>
        <v/>
      </c>
      <c r="H1940" s="3">
        <f ca="1">IF(F1939="买",B1940/B1939-1,计算结果!B$21*(计算结果!B$22*(B1940/B1939-1)+(1-计算结果!B$22)*(K1940/K1939-1-IF(G1940=1,计算结果!B$16,0))))-IF(AND(计算结果!B$21=0,G1940=1),计算结果!B$16,0)</f>
        <v>1.0109650828213912E-3</v>
      </c>
      <c r="I1940" s="2">
        <f t="shared" ca="1" si="91"/>
        <v>30.12375002734024</v>
      </c>
      <c r="J1940" s="3">
        <f ca="1">1-I1940/MAX(I$2:I1940)</f>
        <v>0.10178533423117586</v>
      </c>
      <c r="K1940" s="21">
        <v>180.79</v>
      </c>
      <c r="L1940" s="37">
        <v>24.744</v>
      </c>
    </row>
    <row r="1941" spans="1:12" hidden="1" x14ac:dyDescent="0.15">
      <c r="A1941" s="1">
        <v>41999</v>
      </c>
      <c r="B1941" s="16">
        <v>25.989000000000001</v>
      </c>
      <c r="C1941" s="3">
        <f t="shared" si="92"/>
        <v>9.5167806090739049E-3</v>
      </c>
      <c r="D1941" s="3">
        <f>IFERROR(1-B1941/MAX(B$2:B1941),0)</f>
        <v>9.3237222317201218E-2</v>
      </c>
      <c r="E1941" s="3">
        <f ca="1">IFERROR(B1941/AVERAGE(OFFSET(B1941,0,0,-计算结果!B$17,1))-1,B1941/AVERAGE(OFFSET(B1941,0,0,-ROW(),1))-1)</f>
        <v>0.37419207809560673</v>
      </c>
      <c r="F1941" s="4" t="str">
        <f ca="1">IF(MONTH(A1941)&lt;&gt;MONTH(A1942),IF(OR(AND(E1941&lt;计算结果!B$18,E1941&gt;计算结果!B$19),E1941&lt;计算结果!B$20),"买","卖"),F1940)</f>
        <v>买</v>
      </c>
      <c r="G1941" s="4" t="str">
        <f t="shared" ca="1" si="90"/>
        <v/>
      </c>
      <c r="H1941" s="3">
        <f ca="1">IF(F1940="买",B1941/B1940-1,计算结果!B$21*(计算结果!B$22*(B1941/B1940-1)+(1-计算结果!B$22)*(K1941/K1940-1-IF(G1941=1,计算结果!B$16,0))))-IF(AND(计算结果!B$21=0,G1941=1),计算结果!B$16,0)</f>
        <v>9.5167806090739049E-3</v>
      </c>
      <c r="I1941" s="2">
        <f t="shared" ca="1" si="91"/>
        <v>30.41043114747302</v>
      </c>
      <c r="J1941" s="3">
        <f ca="1">1-I1941/MAX(I$2:I1941)</f>
        <v>9.323722231720144E-2</v>
      </c>
      <c r="K1941" s="21">
        <v>180.91</v>
      </c>
      <c r="L1941" s="37">
        <v>24.989000000000001</v>
      </c>
    </row>
    <row r="1942" spans="1:12" hidden="1" x14ac:dyDescent="0.15">
      <c r="A1942" s="1">
        <v>42002</v>
      </c>
      <c r="B1942" s="16">
        <v>25.587700000000002</v>
      </c>
      <c r="C1942" s="3">
        <f t="shared" si="92"/>
        <v>-1.5441148178075292E-2</v>
      </c>
      <c r="D1942" s="3">
        <f>IFERROR(1-B1942/MAX(B$2:B1942),0)</f>
        <v>0.1072386807297645</v>
      </c>
      <c r="E1942" s="3">
        <f ca="1">IFERROR(B1942/AVERAGE(OFFSET(B1942,0,0,-计算结果!B$17,1))-1,B1942/AVERAGE(OFFSET(B1942,0,0,-ROW(),1))-1)</f>
        <v>0.34954314992107061</v>
      </c>
      <c r="F1942" s="4" t="str">
        <f ca="1">IF(MONTH(A1942)&lt;&gt;MONTH(A1943),IF(OR(AND(E1942&lt;计算结果!B$18,E1942&gt;计算结果!B$19),E1942&lt;计算结果!B$20),"买","卖"),F1941)</f>
        <v>买</v>
      </c>
      <c r="G1942" s="4" t="str">
        <f t="shared" ca="1" si="90"/>
        <v/>
      </c>
      <c r="H1942" s="3">
        <f ca="1">IF(F1941="买",B1942/B1941-1,计算结果!B$21*(计算结果!B$22*(B1942/B1941-1)+(1-计算结果!B$22)*(K1942/K1941-1-IF(G1942=1,计算结果!B$16,0))))-IF(AND(计算结果!B$21=0,G1942=1),计算结果!B$16,0)</f>
        <v>-1.5441148178075292E-2</v>
      </c>
      <c r="I1942" s="2">
        <f t="shared" ca="1" si="91"/>
        <v>29.940859173965734</v>
      </c>
      <c r="J1942" s="3">
        <f ca="1">1-I1942/MAX(I$2:I1942)</f>
        <v>0.10723868072976461</v>
      </c>
      <c r="K1942" s="21">
        <v>181.08</v>
      </c>
      <c r="L1942" s="37">
        <v>24.587700000000002</v>
      </c>
    </row>
    <row r="1943" spans="1:12" hidden="1" x14ac:dyDescent="0.15">
      <c r="A1943" s="1">
        <v>42003</v>
      </c>
      <c r="B1943" s="16">
        <v>25.285900000000002</v>
      </c>
      <c r="C1943" s="3">
        <f t="shared" si="92"/>
        <v>-1.1794729498938894E-2</v>
      </c>
      <c r="D1943" s="3">
        <f>IFERROR(1-B1943/MAX(B$2:B1943),0)</f>
        <v>0.1177685589976728</v>
      </c>
      <c r="E1943" s="3">
        <f ca="1">IFERROR(B1943/AVERAGE(OFFSET(B1943,0,0,-计算结果!B$17,1))-1,B1943/AVERAGE(OFFSET(B1943,0,0,-ROW(),1))-1)</f>
        <v>0.33031775885810788</v>
      </c>
      <c r="F1943" s="4" t="str">
        <f ca="1">IF(MONTH(A1943)&lt;&gt;MONTH(A1944),IF(OR(AND(E1943&lt;计算结果!B$18,E1943&gt;计算结果!B$19),E1943&lt;计算结果!B$20),"买","卖"),F1942)</f>
        <v>买</v>
      </c>
      <c r="G1943" s="4" t="str">
        <f t="shared" ca="1" si="90"/>
        <v/>
      </c>
      <c r="H1943" s="3">
        <f ca="1">IF(F1942="买",B1943/B1942-1,计算结果!B$21*(计算结果!B$22*(B1943/B1942-1)+(1-计算结果!B$22)*(K1943/K1942-1-IF(G1943=1,计算结果!B$16,0))))-IF(AND(计算结果!B$21=0,G1943=1),计算结果!B$16,0)</f>
        <v>-1.1794729498938894E-2</v>
      </c>
      <c r="I1943" s="2">
        <f t="shared" ca="1" si="91"/>
        <v>29.587714839042984</v>
      </c>
      <c r="J1943" s="3">
        <f ca="1">1-I1943/MAX(I$2:I1943)</f>
        <v>0.1177685589976728</v>
      </c>
      <c r="K1943" s="21">
        <v>181.12</v>
      </c>
      <c r="L1943" s="37">
        <v>24.285900000000002</v>
      </c>
    </row>
    <row r="1944" spans="1:12" hidden="1" x14ac:dyDescent="0.15">
      <c r="A1944" s="1">
        <v>42004</v>
      </c>
      <c r="B1944" s="16">
        <v>25.895</v>
      </c>
      <c r="C1944" s="3">
        <f t="shared" si="92"/>
        <v>2.408852364361147E-2</v>
      </c>
      <c r="D1944" s="3">
        <f>IFERROR(1-B1944/MAX(B$2:B1944),0)</f>
        <v>9.6516906071950737E-2</v>
      </c>
      <c r="E1944" s="3">
        <f ca="1">IFERROR(B1944/AVERAGE(OFFSET(B1944,0,0,-计算结果!B$17,1))-1,B1944/AVERAGE(OFFSET(B1944,0,0,-ROW(),1))-1)</f>
        <v>0.35890408850220323</v>
      </c>
      <c r="F1944" s="4" t="str">
        <f ca="1">IF(MONTH(A1944)&lt;&gt;MONTH(A1945),IF(OR(AND(E1944&lt;计算结果!B$18,E1944&gt;计算结果!B$19),E1944&lt;计算结果!B$20),"买","卖"),F1943)</f>
        <v>买</v>
      </c>
      <c r="G1944" s="4" t="str">
        <f t="shared" ca="1" si="90"/>
        <v/>
      </c>
      <c r="H1944" s="3">
        <f ca="1">IF(F1943="买",B1944/B1943-1,计算结果!B$21*(计算结果!B$22*(B1944/B1943-1)+(1-计算结果!B$22)*(K1944/K1943-1-IF(G1944=1,计算结果!B$16,0))))-IF(AND(计算结果!B$21=0,G1944=1),计算结果!B$16,0)</f>
        <v>2.408852364361147E-2</v>
      </c>
      <c r="I1944" s="2">
        <f t="shared" ca="1" si="91"/>
        <v>30.300439207503704</v>
      </c>
      <c r="J1944" s="3">
        <f ca="1">1-I1944/MAX(I$2:I1944)</f>
        <v>9.6516906071950959E-2</v>
      </c>
      <c r="K1944" s="21">
        <v>181.1</v>
      </c>
      <c r="L1944" s="37">
        <v>24.895</v>
      </c>
    </row>
    <row r="1945" spans="1:12" hidden="1" x14ac:dyDescent="0.15">
      <c r="A1945" s="1">
        <v>42009</v>
      </c>
      <c r="B1945" s="16">
        <v>26.180299999999999</v>
      </c>
      <c r="C1945" s="3">
        <f t="shared" si="92"/>
        <v>1.1017570959644729E-2</v>
      </c>
      <c r="D1945" s="3">
        <f>IFERROR(1-B1945/MAX(B$2:B1945),0)</f>
        <v>8.6562716973759057E-2</v>
      </c>
      <c r="E1945" s="3">
        <f ca="1">IFERROR(B1945/AVERAGE(OFFSET(B1945,0,0,-计算结果!B$17,1))-1,B1945/AVERAGE(OFFSET(B1945,0,0,-ROW(),1))-1)</f>
        <v>0.37037235641323618</v>
      </c>
      <c r="F1945" s="4" t="str">
        <f ca="1">IF(MONTH(A1945)&lt;&gt;MONTH(A1946),IF(OR(AND(E1945&lt;计算结果!B$18,E1945&gt;计算结果!B$19),E1945&lt;计算结果!B$20),"买","卖"),F1944)</f>
        <v>买</v>
      </c>
      <c r="G1945" s="4" t="str">
        <f t="shared" ca="1" si="90"/>
        <v/>
      </c>
      <c r="H1945" s="3">
        <f ca="1">IF(F1944="买",B1945/B1944-1,计算结果!B$21*(计算结果!B$22*(B1945/B1944-1)+(1-计算结果!B$22)*(K1945/K1944-1-IF(G1945=1,计算结果!B$16,0))))-IF(AND(计算结果!B$21=0,G1945=1),计算结果!B$16,0)</f>
        <v>1.1017570959644729E-2</v>
      </c>
      <c r="I1945" s="2">
        <f t="shared" ca="1" si="91"/>
        <v>30.634276446580778</v>
      </c>
      <c r="J1945" s="3">
        <f ca="1">1-I1945/MAX(I$2:I1945)</f>
        <v>8.6562716973759279E-2</v>
      </c>
      <c r="K1945" s="21">
        <v>181.28</v>
      </c>
      <c r="L1945" s="37">
        <v>25.180299999999999</v>
      </c>
    </row>
    <row r="1946" spans="1:12" hidden="1" x14ac:dyDescent="0.15">
      <c r="A1946" s="1">
        <v>42010</v>
      </c>
      <c r="B1946" s="16">
        <v>26.941299999999998</v>
      </c>
      <c r="C1946" s="3">
        <f t="shared" si="92"/>
        <v>2.9067657742653852E-2</v>
      </c>
      <c r="D1946" s="3">
        <f>IFERROR(1-B1946/MAX(B$2:B1946),0)</f>
        <v>6.0011234661372703E-2</v>
      </c>
      <c r="E1946" s="3">
        <f ca="1">IFERROR(B1946/AVERAGE(OFFSET(B1946,0,0,-计算结果!B$17,1))-1,B1946/AVERAGE(OFFSET(B1946,0,0,-ROW(),1))-1)</f>
        <v>0.40644426966193459</v>
      </c>
      <c r="F1946" s="4" t="str">
        <f ca="1">IF(MONTH(A1946)&lt;&gt;MONTH(A1947),IF(OR(AND(E1946&lt;计算结果!B$18,E1946&gt;计算结果!B$19),E1946&lt;计算结果!B$20),"买","卖"),F1945)</f>
        <v>买</v>
      </c>
      <c r="G1946" s="4" t="str">
        <f t="shared" ca="1" si="90"/>
        <v/>
      </c>
      <c r="H1946" s="3">
        <f ca="1">IF(F1945="买",B1946/B1945-1,计算结果!B$21*(计算结果!B$22*(B1946/B1945-1)+(1-计算结果!B$22)*(K1946/K1945-1-IF(G1946=1,计算结果!B$16,0))))-IF(AND(计算结果!B$21=0,G1946=1),计算结果!B$16,0)</f>
        <v>2.9067657742653852E-2</v>
      </c>
      <c r="I1946" s="2">
        <f t="shared" ca="1" si="91"/>
        <v>31.524743109523829</v>
      </c>
      <c r="J1946" s="3">
        <f ca="1">1-I1946/MAX(I$2:I1946)</f>
        <v>6.0011234661372925E-2</v>
      </c>
      <c r="K1946" s="21">
        <v>181.29</v>
      </c>
      <c r="L1946" s="37">
        <v>25.941299999999998</v>
      </c>
    </row>
    <row r="1947" spans="1:12" hidden="1" x14ac:dyDescent="0.15">
      <c r="A1947" s="1">
        <v>42011</v>
      </c>
      <c r="B1947" s="16">
        <v>27.214500000000001</v>
      </c>
      <c r="C1947" s="3">
        <f t="shared" si="92"/>
        <v>1.014056485767223E-2</v>
      </c>
      <c r="D1947" s="3">
        <f>IFERROR(1-B1947/MAX(B$2:B1947),0)</f>
        <v>5.0479217620973182E-2</v>
      </c>
      <c r="E1947" s="3">
        <f ca="1">IFERROR(B1947/AVERAGE(OFFSET(B1947,0,0,-计算结果!B$17,1))-1,B1947/AVERAGE(OFFSET(B1947,0,0,-ROW(),1))-1)</f>
        <v>0.4169153223057811</v>
      </c>
      <c r="F1947" s="4" t="str">
        <f ca="1">IF(MONTH(A1947)&lt;&gt;MONTH(A1948),IF(OR(AND(E1947&lt;计算结果!B$18,E1947&gt;计算结果!B$19),E1947&lt;计算结果!B$20),"买","卖"),F1946)</f>
        <v>买</v>
      </c>
      <c r="G1947" s="4" t="str">
        <f t="shared" ca="1" si="90"/>
        <v/>
      </c>
      <c r="H1947" s="3">
        <f ca="1">IF(F1946="买",B1947/B1946-1,计算结果!B$21*(计算结果!B$22*(B1947/B1946-1)+(1-计算结果!B$22)*(K1947/K1946-1-IF(G1947=1,计算结果!B$16,0))))-IF(AND(计算结果!B$21=0,G1947=1),计算结果!B$16,0)</f>
        <v>1.014056485767223E-2</v>
      </c>
      <c r="I1947" s="2">
        <f t="shared" ca="1" si="91"/>
        <v>31.844421811647411</v>
      </c>
      <c r="J1947" s="3">
        <f ca="1">1-I1947/MAX(I$2:I1947)</f>
        <v>5.0479217620973293E-2</v>
      </c>
      <c r="K1947" s="21">
        <v>181.3</v>
      </c>
      <c r="L1947" s="37">
        <v>26.214500000000001</v>
      </c>
    </row>
    <row r="1948" spans="1:12" hidden="1" x14ac:dyDescent="0.15">
      <c r="A1948" s="1">
        <v>42012</v>
      </c>
      <c r="B1948" s="16">
        <v>27.229700000000001</v>
      </c>
      <c r="C1948" s="3">
        <f t="shared" si="92"/>
        <v>5.5852578588622137E-4</v>
      </c>
      <c r="D1948" s="3">
        <f>IFERROR(1-B1948/MAX(B$2:B1948),0)</f>
        <v>4.9948885779779739E-2</v>
      </c>
      <c r="E1948" s="3">
        <f ca="1">IFERROR(B1948/AVERAGE(OFFSET(B1948,0,0,-计算结果!B$17,1))-1,B1948/AVERAGE(OFFSET(B1948,0,0,-ROW(),1))-1)</f>
        <v>0.41366472635659535</v>
      </c>
      <c r="F1948" s="4" t="str">
        <f ca="1">IF(MONTH(A1948)&lt;&gt;MONTH(A1949),IF(OR(AND(E1948&lt;计算结果!B$18,E1948&gt;计算结果!B$19),E1948&lt;计算结果!B$20),"买","卖"),F1947)</f>
        <v>买</v>
      </c>
      <c r="G1948" s="4" t="str">
        <f t="shared" ca="1" si="90"/>
        <v/>
      </c>
      <c r="H1948" s="3">
        <f ca="1">IF(F1947="买",B1948/B1947-1,计算结果!B$21*(计算结果!B$22*(B1948/B1947-1)+(1-计算结果!B$22)*(K1948/K1947-1-IF(G1948=1,计算结果!B$16,0))))-IF(AND(计算结果!B$21=0,G1948=1),计算结果!B$16,0)</f>
        <v>5.5852578588622137E-4</v>
      </c>
      <c r="I1948" s="2">
        <f t="shared" ca="1" si="91"/>
        <v>31.862207742365854</v>
      </c>
      <c r="J1948" s="3">
        <f ca="1">1-I1948/MAX(I$2:I1948)</f>
        <v>4.9948885779779739E-2</v>
      </c>
      <c r="K1948" s="21">
        <v>181.33</v>
      </c>
      <c r="L1948" s="37">
        <v>26.229700000000001</v>
      </c>
    </row>
    <row r="1949" spans="1:12" hidden="1" x14ac:dyDescent="0.15">
      <c r="A1949" s="1">
        <v>42013</v>
      </c>
      <c r="B1949" s="16">
        <v>26.739799999999999</v>
      </c>
      <c r="C1949" s="3">
        <f t="shared" si="92"/>
        <v>-1.7991384407466948E-2</v>
      </c>
      <c r="D1949" s="3">
        <f>IFERROR(1-B1949/MAX(B$2:B1949),0)</f>
        <v>6.7041620582457884E-2</v>
      </c>
      <c r="E1949" s="3">
        <f ca="1">IFERROR(B1949/AVERAGE(OFFSET(B1949,0,0,-计算结果!B$17,1))-1,B1949/AVERAGE(OFFSET(B1949,0,0,-ROW(),1))-1)</f>
        <v>0.38443343127042318</v>
      </c>
      <c r="F1949" s="4" t="str">
        <f ca="1">IF(MONTH(A1949)&lt;&gt;MONTH(A1950),IF(OR(AND(E1949&lt;计算结果!B$18,E1949&gt;计算结果!B$19),E1949&lt;计算结果!B$20),"买","卖"),F1948)</f>
        <v>买</v>
      </c>
      <c r="G1949" s="4" t="str">
        <f t="shared" ca="1" si="90"/>
        <v/>
      </c>
      <c r="H1949" s="3">
        <f ca="1">IF(F1948="买",B1949/B1948-1,计算结果!B$21*(计算结果!B$22*(B1949/B1948-1)+(1-计算结果!B$22)*(K1949/K1948-1-IF(G1949=1,计算结果!B$16,0))))-IF(AND(计算结果!B$21=0,G1949=1),计算结果!B$16,0)</f>
        <v>-1.7991384407466948E-2</v>
      </c>
      <c r="I1949" s="2">
        <f t="shared" ca="1" si="91"/>
        <v>31.288962514802382</v>
      </c>
      <c r="J1949" s="3">
        <f ca="1">1-I1949/MAX(I$2:I1949)</f>
        <v>6.7041620582457995E-2</v>
      </c>
      <c r="K1949" s="21">
        <v>181.34</v>
      </c>
      <c r="L1949" s="37">
        <v>25.739799999999999</v>
      </c>
    </row>
    <row r="1950" spans="1:12" hidden="1" x14ac:dyDescent="0.15">
      <c r="A1950" s="1">
        <v>42016</v>
      </c>
      <c r="B1950" s="16">
        <v>26.706399999999999</v>
      </c>
      <c r="C1950" s="3">
        <f t="shared" si="92"/>
        <v>-1.2490744134212584E-3</v>
      </c>
      <c r="D1950" s="3">
        <f>IFERROR(1-B1950/MAX(B$2:B1950),0)</f>
        <v>6.8206955022975357E-2</v>
      </c>
      <c r="E1950" s="3">
        <f ca="1">IFERROR(B1950/AVERAGE(OFFSET(B1950,0,0,-计算结果!B$17,1))-1,B1950/AVERAGE(OFFSET(B1950,0,0,-ROW(),1))-1)</f>
        <v>0.378952746186342</v>
      </c>
      <c r="F1950" s="4" t="str">
        <f ca="1">IF(MONTH(A1950)&lt;&gt;MONTH(A1951),IF(OR(AND(E1950&lt;计算结果!B$18,E1950&gt;计算结果!B$19),E1950&lt;计算结果!B$20),"买","卖"),F1949)</f>
        <v>买</v>
      </c>
      <c r="G1950" s="4" t="str">
        <f t="shared" ca="1" si="90"/>
        <v/>
      </c>
      <c r="H1950" s="3">
        <f ca="1">IF(F1949="买",B1950/B1949-1,计算结果!B$21*(计算结果!B$22*(B1950/B1949-1)+(1-计算结果!B$22)*(K1950/K1949-1-IF(G1950=1,计算结果!B$16,0))))-IF(AND(计算结果!B$21=0,G1950=1),计算结果!B$16,0)</f>
        <v>-1.2490744134212584E-3</v>
      </c>
      <c r="I1950" s="2">
        <f t="shared" ca="1" si="91"/>
        <v>31.249880272302644</v>
      </c>
      <c r="J1950" s="3">
        <f ca="1">1-I1950/MAX(I$2:I1950)</f>
        <v>6.8206955022975468E-2</v>
      </c>
      <c r="K1950" s="21">
        <v>181.42</v>
      </c>
      <c r="L1950" s="37">
        <v>25.706399999999999</v>
      </c>
    </row>
    <row r="1951" spans="1:12" hidden="1" x14ac:dyDescent="0.15">
      <c r="A1951" s="1">
        <v>42017</v>
      </c>
      <c r="B1951" s="16">
        <v>27.0747</v>
      </c>
      <c r="C1951" s="3">
        <f t="shared" si="92"/>
        <v>1.3790701854237142E-2</v>
      </c>
      <c r="D1951" s="3">
        <f>IFERROR(1-B1951/MAX(B$2:B1951),0)</f>
        <v>5.5356874949845314E-2</v>
      </c>
      <c r="E1951" s="3">
        <f ca="1">IFERROR(B1951/AVERAGE(OFFSET(B1951,0,0,-计算结果!B$17,1))-1,B1951/AVERAGE(OFFSET(B1951,0,0,-ROW(),1))-1)</f>
        <v>0.39406134822753924</v>
      </c>
      <c r="F1951" s="4" t="str">
        <f ca="1">IF(MONTH(A1951)&lt;&gt;MONTH(A1952),IF(OR(AND(E1951&lt;计算结果!B$18,E1951&gt;计算结果!B$19),E1951&lt;计算结果!B$20),"买","卖"),F1950)</f>
        <v>买</v>
      </c>
      <c r="G1951" s="4" t="str">
        <f t="shared" ca="1" si="90"/>
        <v/>
      </c>
      <c r="H1951" s="3">
        <f ca="1">IF(F1950="买",B1951/B1950-1,计算结果!B$21*(计算结果!B$22*(B1951/B1950-1)+(1-计算结果!B$22)*(K1951/K1950-1-IF(G1951=1,计算结果!B$16,0))))-IF(AND(计算结果!B$21=0,G1951=1),计算结果!B$16,0)</f>
        <v>1.3790701854237142E-2</v>
      </c>
      <c r="I1951" s="2">
        <f t="shared" ca="1" si="91"/>
        <v>31.680838054118578</v>
      </c>
      <c r="J1951" s="3">
        <f ca="1">1-I1951/MAX(I$2:I1951)</f>
        <v>5.5356874949845425E-2</v>
      </c>
      <c r="K1951" s="21">
        <v>181.46</v>
      </c>
      <c r="L1951" s="37">
        <v>26.0747</v>
      </c>
    </row>
    <row r="1952" spans="1:12" hidden="1" x14ac:dyDescent="0.15">
      <c r="A1952" s="1">
        <v>42018</v>
      </c>
      <c r="B1952" s="16">
        <v>26.713699999999999</v>
      </c>
      <c r="C1952" s="3">
        <f t="shared" si="92"/>
        <v>-1.3333481072735798E-2</v>
      </c>
      <c r="D1952" s="3">
        <f>IFERROR(1-B1952/MAX(B$2:B1952),0)</f>
        <v>6.7952256178191561E-2</v>
      </c>
      <c r="E1952" s="3">
        <f ca="1">IFERROR(B1952/AVERAGE(OFFSET(B1952,0,0,-计算结果!B$17,1))-1,B1952/AVERAGE(OFFSET(B1952,0,0,-ROW(),1))-1)</f>
        <v>0.37171977362655251</v>
      </c>
      <c r="F1952" s="4" t="str">
        <f ca="1">IF(MONTH(A1952)&lt;&gt;MONTH(A1953),IF(OR(AND(E1952&lt;计算结果!B$18,E1952&gt;计算结果!B$19),E1952&lt;计算结果!B$20),"买","卖"),F1951)</f>
        <v>买</v>
      </c>
      <c r="G1952" s="4" t="str">
        <f t="shared" ref="G1952:G2015" ca="1" si="93">IF(F1951&lt;&gt;F1952,1,"")</f>
        <v/>
      </c>
      <c r="H1952" s="3">
        <f ca="1">IF(F1951="买",B1952/B1951-1,计算结果!B$21*(计算结果!B$22*(B1952/B1951-1)+(1-计算结果!B$22)*(K1952/K1951-1-IF(G1952=1,计算结果!B$16,0))))-IF(AND(计算结果!B$21=0,G1952=1),计算结果!B$16,0)</f>
        <v>-1.3333481072735798E-2</v>
      </c>
      <c r="I1952" s="2">
        <f t="shared" ref="I1952:I2015" ca="1" si="94">IFERROR(I1951*(1+H1952),I1951)</f>
        <v>31.258422199555579</v>
      </c>
      <c r="J1952" s="3">
        <f ca="1">1-I1952/MAX(I$2:I1952)</f>
        <v>6.7952256178191672E-2</v>
      </c>
      <c r="K1952" s="21">
        <v>181.5</v>
      </c>
      <c r="L1952" s="37">
        <v>25.713699999999999</v>
      </c>
    </row>
    <row r="1953" spans="1:12" hidden="1" x14ac:dyDescent="0.15">
      <c r="A1953" s="1">
        <v>42019</v>
      </c>
      <c r="B1953" s="16">
        <v>26.7593</v>
      </c>
      <c r="C1953" s="3">
        <f t="shared" si="92"/>
        <v>1.7069892976262491E-3</v>
      </c>
      <c r="D1953" s="3">
        <f>IFERROR(1-B1953/MAX(B$2:B1953),0)</f>
        <v>6.636126065461101E-2</v>
      </c>
      <c r="E1953" s="3">
        <f ca="1">IFERROR(B1953/AVERAGE(OFFSET(B1953,0,0,-计算结果!B$17,1))-1,B1953/AVERAGE(OFFSET(B1953,0,0,-ROW(),1))-1)</f>
        <v>0.37034576284045184</v>
      </c>
      <c r="F1953" s="4" t="str">
        <f ca="1">IF(MONTH(A1953)&lt;&gt;MONTH(A1954),IF(OR(AND(E1953&lt;计算结果!B$18,E1953&gt;计算结果!B$19),E1953&lt;计算结果!B$20),"买","卖"),F1952)</f>
        <v>买</v>
      </c>
      <c r="G1953" s="4" t="str">
        <f t="shared" ca="1" si="93"/>
        <v/>
      </c>
      <c r="H1953" s="3">
        <f ca="1">IF(F1952="买",B1953/B1952-1,计算结果!B$21*(计算结果!B$22*(B1953/B1952-1)+(1-计算结果!B$22)*(K1953/K1952-1-IF(G1953=1,计算结果!B$16,0))))-IF(AND(计算结果!B$21=0,G1953=1),计算结果!B$16,0)</f>
        <v>1.7069892976262491E-3</v>
      </c>
      <c r="I1953" s="2">
        <f t="shared" ca="1" si="94"/>
        <v>31.311779991710903</v>
      </c>
      <c r="J1953" s="3">
        <f ca="1">1-I1953/MAX(I$2:I1953)</f>
        <v>6.6361260654611232E-2</v>
      </c>
      <c r="K1953" s="21">
        <v>181.57</v>
      </c>
      <c r="L1953" s="37">
        <v>25.7593</v>
      </c>
    </row>
    <row r="1954" spans="1:12" hidden="1" x14ac:dyDescent="0.15">
      <c r="A1954" s="1">
        <v>42020</v>
      </c>
      <c r="B1954" s="16">
        <v>27.132200000000001</v>
      </c>
      <c r="C1954" s="3">
        <f t="shared" si="92"/>
        <v>1.3935342105361626E-2</v>
      </c>
      <c r="D1954" s="3">
        <f>IFERROR(1-B1954/MAX(B$2:B1954),0)</f>
        <v>5.3350685419014443E-2</v>
      </c>
      <c r="E1954" s="3">
        <f ca="1">IFERROR(B1954/AVERAGE(OFFSET(B1954,0,0,-计算结果!B$17,1))-1,B1954/AVERAGE(OFFSET(B1954,0,0,-ROW(),1))-1)</f>
        <v>0.38559539843574719</v>
      </c>
      <c r="F1954" s="4" t="str">
        <f ca="1">IF(MONTH(A1954)&lt;&gt;MONTH(A1955),IF(OR(AND(E1954&lt;计算结果!B$18,E1954&gt;计算结果!B$19),E1954&lt;计算结果!B$20),"买","卖"),F1953)</f>
        <v>买</v>
      </c>
      <c r="G1954" s="4" t="str">
        <f t="shared" ca="1" si="93"/>
        <v/>
      </c>
      <c r="H1954" s="3">
        <f ca="1">IF(F1953="买",B1954/B1953-1,计算结果!B$21*(计算结果!B$22*(B1954/B1953-1)+(1-计算结果!B$22)*(K1954/K1953-1-IF(G1954=1,计算结果!B$16,0))))-IF(AND(计算结果!B$21=0,G1954=1),计算结果!B$16,0)</f>
        <v>1.3935342105361626E-2</v>
      </c>
      <c r="I1954" s="2">
        <f t="shared" ca="1" si="94"/>
        <v>31.748120357823211</v>
      </c>
      <c r="J1954" s="3">
        <f ca="1">1-I1954/MAX(I$2:I1954)</f>
        <v>5.3350685419014665E-2</v>
      </c>
      <c r="K1954" s="21">
        <v>181.69</v>
      </c>
      <c r="L1954" s="37">
        <v>26.132200000000001</v>
      </c>
    </row>
    <row r="1955" spans="1:12" hidden="1" x14ac:dyDescent="0.15">
      <c r="A1955" s="1">
        <v>42023</v>
      </c>
      <c r="B1955" s="16">
        <v>26.394300000000001</v>
      </c>
      <c r="C1955" s="3">
        <f t="shared" si="92"/>
        <v>-2.7196467665725588E-2</v>
      </c>
      <c r="D1955" s="3">
        <f>IFERROR(1-B1955/MAX(B$2:B1955),0)</f>
        <v>7.9096202893797485E-2</v>
      </c>
      <c r="E1955" s="3">
        <f ca="1">IFERROR(B1955/AVERAGE(OFFSET(B1955,0,0,-计算结果!B$17,1))-1,B1955/AVERAGE(OFFSET(B1955,0,0,-ROW(),1))-1)</f>
        <v>0.34434390310529528</v>
      </c>
      <c r="F1955" s="4" t="str">
        <f ca="1">IF(MONTH(A1955)&lt;&gt;MONTH(A1956),IF(OR(AND(E1955&lt;计算结果!B$18,E1955&gt;计算结果!B$19),E1955&lt;计算结果!B$20),"买","卖"),F1954)</f>
        <v>买</v>
      </c>
      <c r="G1955" s="4" t="str">
        <f t="shared" ca="1" si="93"/>
        <v/>
      </c>
      <c r="H1955" s="3">
        <f ca="1">IF(F1954="买",B1955/B1954-1,计算结果!B$21*(计算结果!B$22*(B1955/B1954-1)+(1-计算结果!B$22)*(K1955/K1954-1-IF(G1955=1,计算结果!B$16,0))))-IF(AND(计算结果!B$21=0,G1955=1),计算结果!B$16,0)</f>
        <v>-2.7196467665725588E-2</v>
      </c>
      <c r="I1955" s="2">
        <f t="shared" ca="1" si="94"/>
        <v>30.884683629064106</v>
      </c>
      <c r="J1955" s="3">
        <f ca="1">1-I1955/MAX(I$2:I1955)</f>
        <v>7.9096202893797818E-2</v>
      </c>
      <c r="K1955" s="21">
        <v>181.84</v>
      </c>
      <c r="L1955" s="37">
        <v>25.394300000000001</v>
      </c>
    </row>
    <row r="1956" spans="1:12" hidden="1" x14ac:dyDescent="0.15">
      <c r="A1956" s="1">
        <v>42024</v>
      </c>
      <c r="B1956" s="16">
        <v>27.423300000000001</v>
      </c>
      <c r="C1956" s="3">
        <f t="shared" si="92"/>
        <v>3.8985690092179004E-2</v>
      </c>
      <c r="D1956" s="3">
        <f>IFERROR(1-B1956/MAX(B$2:B1956),0)</f>
        <v>4.3194132855104206E-2</v>
      </c>
      <c r="E1956" s="3">
        <f ca="1">IFERROR(B1956/AVERAGE(OFFSET(B1956,0,0,-计算结果!B$17,1))-1,B1956/AVERAGE(OFFSET(B1956,0,0,-ROW(),1))-1)</f>
        <v>0.39282510696199835</v>
      </c>
      <c r="F1956" s="4" t="str">
        <f ca="1">IF(MONTH(A1956)&lt;&gt;MONTH(A1957),IF(OR(AND(E1956&lt;计算结果!B$18,E1956&gt;计算结果!B$19),E1956&lt;计算结果!B$20),"买","卖"),F1955)</f>
        <v>买</v>
      </c>
      <c r="G1956" s="4" t="str">
        <f t="shared" ca="1" si="93"/>
        <v/>
      </c>
      <c r="H1956" s="3">
        <f ca="1">IF(F1955="买",B1956/B1955-1,计算结果!B$21*(计算结果!B$22*(B1956/B1955-1)+(1-计算结果!B$22)*(K1956/K1955-1-IF(G1956=1,计算结果!B$16,0))))-IF(AND(计算结果!B$21=0,G1956=1),计算结果!B$16,0)</f>
        <v>3.8985690092179004E-2</v>
      </c>
      <c r="I1956" s="2">
        <f t="shared" ca="1" si="94"/>
        <v>32.088744333621797</v>
      </c>
      <c r="J1956" s="3">
        <f ca="1">1-I1956/MAX(I$2:I1956)</f>
        <v>4.3194132855104428E-2</v>
      </c>
      <c r="K1956" s="21">
        <v>181.91</v>
      </c>
      <c r="L1956" s="37">
        <v>26.423300000000001</v>
      </c>
    </row>
    <row r="1957" spans="1:12" hidden="1" x14ac:dyDescent="0.15">
      <c r="A1957" s="1">
        <v>42025</v>
      </c>
      <c r="B1957" s="16">
        <v>28.253799999999998</v>
      </c>
      <c r="C1957" s="3">
        <f t="shared" si="92"/>
        <v>3.0284466129167464E-2</v>
      </c>
      <c r="D1957" s="3">
        <f>IFERROR(1-B1957/MAX(B$2:B1957),0)</f>
        <v>1.4217777979365964E-2</v>
      </c>
      <c r="E1957" s="3">
        <f ca="1">IFERROR(B1957/AVERAGE(OFFSET(B1957,0,0,-计算结果!B$17,1))-1,B1957/AVERAGE(OFFSET(B1957,0,0,-ROW(),1))-1)</f>
        <v>0.43081270015671569</v>
      </c>
      <c r="F1957" s="4" t="str">
        <f ca="1">IF(MONTH(A1957)&lt;&gt;MONTH(A1958),IF(OR(AND(E1957&lt;计算结果!B$18,E1957&gt;计算结果!B$19),E1957&lt;计算结果!B$20),"买","卖"),F1956)</f>
        <v>买</v>
      </c>
      <c r="G1957" s="4" t="str">
        <f t="shared" ca="1" si="93"/>
        <v/>
      </c>
      <c r="H1957" s="3">
        <f ca="1">IF(F1956="买",B1957/B1956-1,计算结果!B$21*(计算结果!B$22*(B1957/B1956-1)+(1-计算结果!B$22)*(K1957/K1956-1-IF(G1957=1,计算结果!B$16,0))))-IF(AND(计算结果!B$21=0,G1957=1),计算结果!B$16,0)</f>
        <v>3.0284466129167464E-2</v>
      </c>
      <c r="I1957" s="2">
        <f t="shared" ca="1" si="94"/>
        <v>33.060534824520879</v>
      </c>
      <c r="J1957" s="3">
        <f ca="1">1-I1957/MAX(I$2:I1957)</f>
        <v>1.4217777979366186E-2</v>
      </c>
      <c r="K1957" s="21">
        <v>181.94</v>
      </c>
      <c r="L1957" s="37">
        <v>27.253799999999998</v>
      </c>
    </row>
    <row r="1958" spans="1:12" hidden="1" x14ac:dyDescent="0.15">
      <c r="A1958" s="1">
        <v>42026</v>
      </c>
      <c r="B1958" s="16">
        <v>28.9148</v>
      </c>
      <c r="C1958" s="3">
        <f t="shared" si="92"/>
        <v>2.3395083139259087E-2</v>
      </c>
      <c r="D1958" s="3">
        <f>IFERROR(1-B1958/MAX(B$2:B1958),0)</f>
        <v>0</v>
      </c>
      <c r="E1958" s="3">
        <f ca="1">IFERROR(B1958/AVERAGE(OFFSET(B1958,0,0,-计算结果!B$17,1))-1,B1958/AVERAGE(OFFSET(B1958,0,0,-ROW(),1))-1)</f>
        <v>0.45978799948190252</v>
      </c>
      <c r="F1958" s="4" t="str">
        <f ca="1">IF(MONTH(A1958)&lt;&gt;MONTH(A1959),IF(OR(AND(E1958&lt;计算结果!B$18,E1958&gt;计算结果!B$19),E1958&lt;计算结果!B$20),"买","卖"),F1957)</f>
        <v>买</v>
      </c>
      <c r="G1958" s="4" t="str">
        <f t="shared" ca="1" si="93"/>
        <v/>
      </c>
      <c r="H1958" s="3">
        <f ca="1">IF(F1957="买",B1958/B1957-1,计算结果!B$21*(计算结果!B$22*(B1958/B1957-1)+(1-计算结果!B$22)*(K1958/K1957-1-IF(G1958=1,计算结果!B$16,0))))-IF(AND(计算结果!B$21=0,G1958=1),计算结果!B$16,0)</f>
        <v>2.3395083139259087E-2</v>
      </c>
      <c r="I1958" s="2">
        <f t="shared" ca="1" si="94"/>
        <v>33.833988785368916</v>
      </c>
      <c r="J1958" s="3">
        <f ca="1">1-I1958/MAX(I$2:I1958)</f>
        <v>0</v>
      </c>
      <c r="K1958" s="21">
        <v>182.03</v>
      </c>
      <c r="L1958" s="37">
        <v>27.9148</v>
      </c>
    </row>
    <row r="1959" spans="1:12" hidden="1" x14ac:dyDescent="0.15">
      <c r="A1959" s="1">
        <v>42027</v>
      </c>
      <c r="B1959" s="16">
        <v>28.7881</v>
      </c>
      <c r="C1959" s="3">
        <f t="shared" si="92"/>
        <v>-4.3818390581985556E-3</v>
      </c>
      <c r="D1959" s="3">
        <f>IFERROR(1-B1959/MAX(B$2:B1959),0)</f>
        <v>4.3818390581985556E-3</v>
      </c>
      <c r="E1959" s="3">
        <f ca="1">IFERROR(B1959/AVERAGE(OFFSET(B1959,0,0,-计算结果!B$17,1))-1,B1959/AVERAGE(OFFSET(B1959,0,0,-ROW(),1))-1)</f>
        <v>0.44894120655091441</v>
      </c>
      <c r="F1959" s="4" t="str">
        <f ca="1">IF(MONTH(A1959)&lt;&gt;MONTH(A1960),IF(OR(AND(E1959&lt;计算结果!B$18,E1959&gt;计算结果!B$19),E1959&lt;计算结果!B$20),"买","卖"),F1958)</f>
        <v>买</v>
      </c>
      <c r="G1959" s="4" t="str">
        <f t="shared" ca="1" si="93"/>
        <v/>
      </c>
      <c r="H1959" s="3">
        <f ca="1">IF(F1958="买",B1959/B1958-1,计算结果!B$21*(计算结果!B$22*(B1959/B1958-1)+(1-计算结果!B$22)*(K1959/K1958-1-IF(G1959=1,计算结果!B$16,0))))-IF(AND(计算结果!B$21=0,G1959=1),计算结果!B$16,0)</f>
        <v>-4.3818390581985556E-3</v>
      </c>
      <c r="I1959" s="2">
        <f t="shared" ca="1" si="94"/>
        <v>33.685733691814534</v>
      </c>
      <c r="J1959" s="3">
        <f ca="1">1-I1959/MAX(I$2:I1959)</f>
        <v>4.3818390581985556E-3</v>
      </c>
      <c r="K1959" s="21">
        <v>182.07</v>
      </c>
      <c r="L1959" s="37">
        <v>27.7881</v>
      </c>
    </row>
    <row r="1960" spans="1:12" hidden="1" x14ac:dyDescent="0.15">
      <c r="A1960" s="1">
        <v>42030</v>
      </c>
      <c r="B1960" s="16">
        <v>29.267600000000002</v>
      </c>
      <c r="C1960" s="3">
        <f t="shared" si="92"/>
        <v>1.6656187799820144E-2</v>
      </c>
      <c r="D1960" s="3">
        <f>IFERROR(1-B1960/MAX(B$2:B1960),0)</f>
        <v>0</v>
      </c>
      <c r="E1960" s="3">
        <f ca="1">IFERROR(B1960/AVERAGE(OFFSET(B1960,0,0,-计算结果!B$17,1))-1,B1960/AVERAGE(OFFSET(B1960,0,0,-ROW(),1))-1)</f>
        <v>0.46846275751006372</v>
      </c>
      <c r="F1960" s="4" t="str">
        <f ca="1">IF(MONTH(A1960)&lt;&gt;MONTH(A1961),IF(OR(AND(E1960&lt;计算结果!B$18,E1960&gt;计算结果!B$19),E1960&lt;计算结果!B$20),"买","卖"),F1959)</f>
        <v>买</v>
      </c>
      <c r="G1960" s="4" t="str">
        <f t="shared" ca="1" si="93"/>
        <v/>
      </c>
      <c r="H1960" s="3">
        <f ca="1">IF(F1959="买",B1960/B1959-1,计算结果!B$21*(计算结果!B$22*(B1960/B1959-1)+(1-计算结果!B$22)*(K1960/K1959-1-IF(G1960=1,计算结果!B$16,0))))-IF(AND(计算结果!B$21=0,G1960=1),计算结果!B$16,0)</f>
        <v>1.6656187799820144E-2</v>
      </c>
      <c r="I1960" s="2">
        <f t="shared" ca="1" si="94"/>
        <v>34.246809598360123</v>
      </c>
      <c r="J1960" s="3">
        <f ca="1">1-I1960/MAX(I$2:I1960)</f>
        <v>0</v>
      </c>
      <c r="K1960" s="21">
        <v>182.19</v>
      </c>
      <c r="L1960" s="37">
        <v>28.267600000000002</v>
      </c>
    </row>
    <row r="1961" spans="1:12" hidden="1" x14ac:dyDescent="0.15">
      <c r="A1961" s="1">
        <v>42031</v>
      </c>
      <c r="B1961" s="16">
        <v>29.564299999999999</v>
      </c>
      <c r="C1961" s="3">
        <f t="shared" si="92"/>
        <v>1.01374899205946E-2</v>
      </c>
      <c r="D1961" s="3">
        <f>IFERROR(1-B1961/MAX(B$2:B1961),0)</f>
        <v>0</v>
      </c>
      <c r="E1961" s="3">
        <f ca="1">IFERROR(B1961/AVERAGE(OFFSET(B1961,0,0,-计算结果!B$17,1))-1,B1961/AVERAGE(OFFSET(B1961,0,0,-ROW(),1))-1)</f>
        <v>0.47860406453987081</v>
      </c>
      <c r="F1961" s="4" t="str">
        <f ca="1">IF(MONTH(A1961)&lt;&gt;MONTH(A1962),IF(OR(AND(E1961&lt;计算结果!B$18,E1961&gt;计算结果!B$19),E1961&lt;计算结果!B$20),"买","卖"),F1960)</f>
        <v>买</v>
      </c>
      <c r="G1961" s="4" t="str">
        <f t="shared" ca="1" si="93"/>
        <v/>
      </c>
      <c r="H1961" s="3">
        <f ca="1">IF(F1960="买",B1961/B1960-1,计算结果!B$21*(计算结果!B$22*(B1961/B1960-1)+(1-计算结果!B$22)*(K1961/K1960-1-IF(G1961=1,计算结果!B$16,0))))-IF(AND(计算结果!B$21=0,G1961=1),计算结果!B$16,0)</f>
        <v>1.01374899205946E-2</v>
      </c>
      <c r="I1961" s="2">
        <f t="shared" ca="1" si="94"/>
        <v>34.593986285476021</v>
      </c>
      <c r="J1961" s="3">
        <f ca="1">1-I1961/MAX(I$2:I1961)</f>
        <v>0</v>
      </c>
      <c r="K1961" s="21">
        <v>182.26</v>
      </c>
      <c r="L1961" s="37">
        <v>28.564299999999999</v>
      </c>
    </row>
    <row r="1962" spans="1:12" hidden="1" x14ac:dyDescent="0.15">
      <c r="A1962" s="1">
        <v>42032</v>
      </c>
      <c r="B1962" s="16">
        <v>30.004799999999999</v>
      </c>
      <c r="C1962" s="3">
        <f t="shared" si="92"/>
        <v>1.4899727035647681E-2</v>
      </c>
      <c r="D1962" s="3">
        <f>IFERROR(1-B1962/MAX(B$2:B1962),0)</f>
        <v>0</v>
      </c>
      <c r="E1962" s="3">
        <f ca="1">IFERROR(B1962/AVERAGE(OFFSET(B1962,0,0,-计算结果!B$17,1))-1,B1962/AVERAGE(OFFSET(B1962,0,0,-ROW(),1))-1)</f>
        <v>0.49567136103724008</v>
      </c>
      <c r="F1962" s="4" t="str">
        <f ca="1">IF(MONTH(A1962)&lt;&gt;MONTH(A1963),IF(OR(AND(E1962&lt;计算结果!B$18,E1962&gt;计算结果!B$19),E1962&lt;计算结果!B$20),"买","卖"),F1961)</f>
        <v>买</v>
      </c>
      <c r="G1962" s="4" t="str">
        <f t="shared" ca="1" si="93"/>
        <v/>
      </c>
      <c r="H1962" s="3">
        <f ca="1">IF(F1961="买",B1962/B1961-1,计算结果!B$21*(计算结果!B$22*(B1962/B1961-1)+(1-计算结果!B$22)*(K1962/K1961-1-IF(G1962=1,计算结果!B$16,0))))-IF(AND(计算结果!B$21=0,G1962=1),计算结果!B$16,0)</f>
        <v>1.4899727035647681E-2</v>
      </c>
      <c r="I1962" s="2">
        <f t="shared" ca="1" si="94"/>
        <v>35.109427238204553</v>
      </c>
      <c r="J1962" s="3">
        <f ca="1">1-I1962/MAX(I$2:I1962)</f>
        <v>0</v>
      </c>
      <c r="K1962" s="21">
        <v>182.33</v>
      </c>
      <c r="L1962" s="37">
        <v>29.004799999999999</v>
      </c>
    </row>
    <row r="1963" spans="1:12" hidden="1" x14ac:dyDescent="0.15">
      <c r="A1963" s="1">
        <v>42033</v>
      </c>
      <c r="B1963" s="16">
        <v>30.105399999999999</v>
      </c>
      <c r="C1963" s="3">
        <f t="shared" si="92"/>
        <v>3.352796885831566E-3</v>
      </c>
      <c r="D1963" s="3">
        <f>IFERROR(1-B1963/MAX(B$2:B1963),0)</f>
        <v>0</v>
      </c>
      <c r="E1963" s="3">
        <f ca="1">IFERROR(B1963/AVERAGE(OFFSET(B1963,0,0,-计算结果!B$17,1))-1,B1963/AVERAGE(OFFSET(B1963,0,0,-ROW(),1))-1)</f>
        <v>0.49567857337968335</v>
      </c>
      <c r="F1963" s="4" t="str">
        <f ca="1">IF(MONTH(A1963)&lt;&gt;MONTH(A1964),IF(OR(AND(E1963&lt;计算结果!B$18,E1963&gt;计算结果!B$19),E1963&lt;计算结果!B$20),"买","卖"),F1962)</f>
        <v>买</v>
      </c>
      <c r="G1963" s="4" t="str">
        <f t="shared" ca="1" si="93"/>
        <v/>
      </c>
      <c r="H1963" s="3">
        <f ca="1">IF(F1962="买",B1963/B1962-1,计算结果!B$21*(计算结果!B$22*(B1963/B1962-1)+(1-计算结果!B$22)*(K1963/K1962-1-IF(G1963=1,计算结果!B$16,0))))-IF(AND(计算结果!B$21=0,G1963=1),计算结果!B$16,0)</f>
        <v>3.352796885831566E-3</v>
      </c>
      <c r="I1963" s="2">
        <f t="shared" ca="1" si="94"/>
        <v>35.227142016512133</v>
      </c>
      <c r="J1963" s="3">
        <f ca="1">1-I1963/MAX(I$2:I1963)</f>
        <v>0</v>
      </c>
      <c r="K1963" s="21">
        <v>182.36</v>
      </c>
      <c r="L1963" s="37">
        <v>29.105399999999999</v>
      </c>
    </row>
    <row r="1964" spans="1:12" hidden="1" x14ac:dyDescent="0.15">
      <c r="A1964" s="1">
        <v>42034</v>
      </c>
      <c r="B1964" s="16">
        <v>29.694199999999999</v>
      </c>
      <c r="C1964" s="3">
        <f t="shared" si="92"/>
        <v>-1.3658679173836008E-2</v>
      </c>
      <c r="D1964" s="3">
        <f>IFERROR(1-B1964/MAX(B$2:B1964),0)</f>
        <v>1.3658679173836008E-2</v>
      </c>
      <c r="E1964" s="3">
        <f ca="1">IFERROR(B1964/AVERAGE(OFFSET(B1964,0,0,-计算结果!B$17,1))-1,B1964/AVERAGE(OFFSET(B1964,0,0,-ROW(),1))-1)</f>
        <v>0.47050125439787549</v>
      </c>
      <c r="F1964" s="4" t="str">
        <f ca="1">IF(MONTH(A1964)&lt;&gt;MONTH(A1965),IF(OR(AND(E1964&lt;计算结果!B$18,E1964&gt;计算结果!B$19),E1964&lt;计算结果!B$20),"买","卖"),F1963)</f>
        <v>买</v>
      </c>
      <c r="G1964" s="4" t="str">
        <f t="shared" ca="1" si="93"/>
        <v/>
      </c>
      <c r="H1964" s="3">
        <f ca="1">IF(F1963="买",B1964/B1963-1,计算结果!B$21*(计算结果!B$22*(B1964/B1963-1)+(1-计算结果!B$22)*(K1964/K1963-1-IF(G1964=1,计算结果!B$16,0))))-IF(AND(计算结果!B$21=0,G1964=1),计算结果!B$16,0)</f>
        <v>-1.3658679173836008E-2</v>
      </c>
      <c r="I1964" s="2">
        <f t="shared" ca="1" si="94"/>
        <v>34.745985785497432</v>
      </c>
      <c r="J1964" s="3">
        <f ca="1">1-I1964/MAX(I$2:I1964)</f>
        <v>1.3658679173836119E-2</v>
      </c>
      <c r="K1964" s="21">
        <v>182.43</v>
      </c>
      <c r="L1964" s="37">
        <v>28.694199999999999</v>
      </c>
    </row>
    <row r="1965" spans="1:12" hidden="1" x14ac:dyDescent="0.15">
      <c r="A1965" s="1">
        <v>42037</v>
      </c>
      <c r="B1965" s="16">
        <v>29.309799999999999</v>
      </c>
      <c r="C1965" s="3">
        <f t="shared" si="92"/>
        <v>-1.2945288978992497E-2</v>
      </c>
      <c r="D1965" s="3">
        <f>IFERROR(1-B1965/MAX(B$2:B1965),0)</f>
        <v>2.6427152603851867E-2</v>
      </c>
      <c r="E1965" s="3">
        <f ca="1">IFERROR(B1965/AVERAGE(OFFSET(B1965,0,0,-计算结果!B$17,1))-1,B1965/AVERAGE(OFFSET(B1965,0,0,-ROW(),1))-1)</f>
        <v>0.44697036033678628</v>
      </c>
      <c r="F1965" s="4" t="str">
        <f ca="1">IF(MONTH(A1965)&lt;&gt;MONTH(A1966),IF(OR(AND(E1965&lt;计算结果!B$18,E1965&gt;计算结果!B$19),E1965&lt;计算结果!B$20),"买","卖"),F1964)</f>
        <v>买</v>
      </c>
      <c r="G1965" s="4" t="str">
        <f t="shared" ca="1" si="93"/>
        <v/>
      </c>
      <c r="H1965" s="3">
        <f ca="1">IF(F1964="买",B1965/B1964-1,计算结果!B$21*(计算结果!B$22*(B1965/B1964-1)+(1-计算结果!B$22)*(K1965/K1964-1-IF(G1965=1,计算结果!B$16,0))))-IF(AND(计算结果!B$21=0,G1965=1),计算结果!B$16,0)</f>
        <v>-1.2945288978992497E-2</v>
      </c>
      <c r="I1965" s="2">
        <f t="shared" ca="1" si="94"/>
        <v>34.296188958644201</v>
      </c>
      <c r="J1965" s="3">
        <f ca="1">1-I1965/MAX(I$2:I1965)</f>
        <v>2.6427152603851978E-2</v>
      </c>
      <c r="K1965" s="21">
        <v>182.42</v>
      </c>
      <c r="L1965" s="37">
        <v>28.309799999999999</v>
      </c>
    </row>
    <row r="1966" spans="1:12" hidden="1" x14ac:dyDescent="0.15">
      <c r="A1966" s="1">
        <v>42038</v>
      </c>
      <c r="B1966" s="16">
        <v>29.808199999999999</v>
      </c>
      <c r="C1966" s="3">
        <f t="shared" si="92"/>
        <v>1.7004551378719812E-2</v>
      </c>
      <c r="D1966" s="3">
        <f>IFERROR(1-B1966/MAX(B$2:B1966),0)</f>
        <v>9.8719830993775348E-3</v>
      </c>
      <c r="E1966" s="3">
        <f ca="1">IFERROR(B1966/AVERAGE(OFFSET(B1966,0,0,-计算结果!B$17,1))-1,B1966/AVERAGE(OFFSET(B1966,0,0,-ROW(),1))-1)</f>
        <v>0.46687149344470891</v>
      </c>
      <c r="F1966" s="4" t="str">
        <f ca="1">IF(MONTH(A1966)&lt;&gt;MONTH(A1967),IF(OR(AND(E1966&lt;计算结果!B$18,E1966&gt;计算结果!B$19),E1966&lt;计算结果!B$20),"买","卖"),F1965)</f>
        <v>买</v>
      </c>
      <c r="G1966" s="4" t="str">
        <f t="shared" ca="1" si="93"/>
        <v/>
      </c>
      <c r="H1966" s="3">
        <f ca="1">IF(F1965="买",B1966/B1965-1,计算结果!B$21*(计算结果!B$22*(B1966/B1965-1)+(1-计算结果!B$22)*(K1966/K1965-1-IF(G1966=1,计算结果!B$16,0))))-IF(AND(计算结果!B$21=0,G1966=1),计算结果!B$16,0)</f>
        <v>1.7004551378719812E-2</v>
      </c>
      <c r="I1966" s="2">
        <f t="shared" ca="1" si="94"/>
        <v>34.87938026588575</v>
      </c>
      <c r="J1966" s="3">
        <f ca="1">1-I1966/MAX(I$2:I1966)</f>
        <v>9.8719830993776458E-3</v>
      </c>
      <c r="K1966" s="21">
        <v>182.44</v>
      </c>
      <c r="L1966" s="37">
        <v>28.808199999999999</v>
      </c>
    </row>
    <row r="1967" spans="1:12" hidden="1" x14ac:dyDescent="0.15">
      <c r="A1967" s="1">
        <v>42039</v>
      </c>
      <c r="B1967" s="16">
        <v>29.987500000000001</v>
      </c>
      <c r="C1967" s="3">
        <f t="shared" si="92"/>
        <v>6.0151233553182859E-3</v>
      </c>
      <c r="D1967" s="3">
        <f>IFERROR(1-B1967/MAX(B$2:B1967),0)</f>
        <v>3.9162409401635179E-3</v>
      </c>
      <c r="E1967" s="3">
        <f ca="1">IFERROR(B1967/AVERAGE(OFFSET(B1967,0,0,-计算结果!B$17,1))-1,B1967/AVERAGE(OFFSET(B1967,0,0,-ROW(),1))-1)</f>
        <v>0.47103777282887149</v>
      </c>
      <c r="F1967" s="4" t="str">
        <f ca="1">IF(MONTH(A1967)&lt;&gt;MONTH(A1968),IF(OR(AND(E1967&lt;计算结果!B$18,E1967&gt;计算结果!B$19),E1967&lt;计算结果!B$20),"买","卖"),F1966)</f>
        <v>买</v>
      </c>
      <c r="G1967" s="4" t="str">
        <f t="shared" ca="1" si="93"/>
        <v/>
      </c>
      <c r="H1967" s="3">
        <f ca="1">IF(F1966="买",B1967/B1966-1,计算结果!B$21*(计算结果!B$22*(B1967/B1966-1)+(1-计算结果!B$22)*(K1967/K1966-1-IF(G1967=1,计算结果!B$16,0))))-IF(AND(计算结果!B$21=0,G1967=1),计算结果!B$16,0)</f>
        <v>6.0151233553182859E-3</v>
      </c>
      <c r="I1967" s="2">
        <f t="shared" ca="1" si="94"/>
        <v>35.089184040742104</v>
      </c>
      <c r="J1967" s="3">
        <f ca="1">1-I1967/MAX(I$2:I1967)</f>
        <v>3.9162409401637399E-3</v>
      </c>
      <c r="K1967" s="21">
        <v>182.46</v>
      </c>
      <c r="L1967" s="37">
        <v>28.987500000000001</v>
      </c>
    </row>
    <row r="1968" spans="1:12" hidden="1" x14ac:dyDescent="0.15">
      <c r="A1968" s="1">
        <v>42040</v>
      </c>
      <c r="B1968" s="16">
        <v>29.8812</v>
      </c>
      <c r="C1968" s="3">
        <f t="shared" si="92"/>
        <v>-3.544810337640758E-3</v>
      </c>
      <c r="D1968" s="3">
        <f>IFERROR(1-B1968/MAX(B$2:B1968),0)</f>
        <v>7.4471689464348234E-3</v>
      </c>
      <c r="E1968" s="3">
        <f ca="1">IFERROR(B1968/AVERAGE(OFFSET(B1968,0,0,-计算结果!B$17,1))-1,B1968/AVERAGE(OFFSET(B1968,0,0,-ROW(),1))-1)</f>
        <v>0.46128992399228386</v>
      </c>
      <c r="F1968" s="4" t="str">
        <f ca="1">IF(MONTH(A1968)&lt;&gt;MONTH(A1969),IF(OR(AND(E1968&lt;计算结果!B$18,E1968&gt;计算结果!B$19),E1968&lt;计算结果!B$20),"买","卖"),F1967)</f>
        <v>买</v>
      </c>
      <c r="G1968" s="4" t="str">
        <f t="shared" ca="1" si="93"/>
        <v/>
      </c>
      <c r="H1968" s="3">
        <f ca="1">IF(F1967="买",B1968/B1967-1,计算结果!B$21*(计算结果!B$22*(B1968/B1967-1)+(1-计算结果!B$22)*(K1968/K1967-1-IF(G1968=1,计算结果!B$16,0))))-IF(AND(计算结果!B$21=0,G1968=1),计算结果!B$16,0)</f>
        <v>-3.544810337640758E-3</v>
      </c>
      <c r="I1968" s="2">
        <f t="shared" ca="1" si="94"/>
        <v>34.9647995384151</v>
      </c>
      <c r="J1968" s="3">
        <f ca="1">1-I1968/MAX(I$2:I1968)</f>
        <v>7.4471689464352675E-3</v>
      </c>
      <c r="K1968" s="21">
        <v>182.53</v>
      </c>
      <c r="L1968" s="37">
        <v>28.8812</v>
      </c>
    </row>
    <row r="1969" spans="1:12" hidden="1" x14ac:dyDescent="0.15">
      <c r="A1969" s="1">
        <v>42041</v>
      </c>
      <c r="B1969" s="16">
        <v>29.235800000000001</v>
      </c>
      <c r="C1969" s="3">
        <f t="shared" si="92"/>
        <v>-2.1598864838092147E-2</v>
      </c>
      <c r="D1969" s="3">
        <f>IFERROR(1-B1969/MAX(B$2:B1969),0)</f>
        <v>2.8885183389026459E-2</v>
      </c>
      <c r="E1969" s="3">
        <f ca="1">IFERROR(B1969/AVERAGE(OFFSET(B1969,0,0,-计算结果!B$17,1))-1,B1969/AVERAGE(OFFSET(B1969,0,0,-ROW(),1))-1)</f>
        <v>0.42549425018800413</v>
      </c>
      <c r="F1969" s="4" t="str">
        <f ca="1">IF(MONTH(A1969)&lt;&gt;MONTH(A1970),IF(OR(AND(E1969&lt;计算结果!B$18,E1969&gt;计算结果!B$19),E1969&lt;计算结果!B$20),"买","卖"),F1968)</f>
        <v>买</v>
      </c>
      <c r="G1969" s="4" t="str">
        <f t="shared" ca="1" si="93"/>
        <v/>
      </c>
      <c r="H1969" s="3">
        <f ca="1">IF(F1968="买",B1969/B1968-1,计算结果!B$21*(计算结果!B$22*(B1969/B1968-1)+(1-计算结果!B$22)*(K1969/K1968-1-IF(G1969=1,计算结果!B$16,0))))-IF(AND(计算结果!B$21=0,G1969=1),计算结果!B$16,0)</f>
        <v>-2.1598864838092147E-2</v>
      </c>
      <c r="I1969" s="2">
        <f t="shared" ca="1" si="94"/>
        <v>34.209599559093888</v>
      </c>
      <c r="J1969" s="3">
        <f ca="1">1-I1969/MAX(I$2:I1969)</f>
        <v>2.8885183389026792E-2</v>
      </c>
      <c r="K1969" s="21">
        <v>182.63</v>
      </c>
      <c r="L1969" s="37">
        <v>28.235800000000001</v>
      </c>
    </row>
    <row r="1970" spans="1:12" hidden="1" x14ac:dyDescent="0.15">
      <c r="A1970" s="1">
        <v>42044</v>
      </c>
      <c r="B1970" s="16">
        <v>28.925799999999999</v>
      </c>
      <c r="C1970" s="3">
        <f t="shared" si="92"/>
        <v>-1.0603438250364361E-2</v>
      </c>
      <c r="D1970" s="3">
        <f>IFERROR(1-B1970/MAX(B$2:B1970),0)</f>
        <v>3.9182339380974818E-2</v>
      </c>
      <c r="E1970" s="3">
        <f ca="1">IFERROR(B1970/AVERAGE(OFFSET(B1970,0,0,-计算结果!B$17,1))-1,B1970/AVERAGE(OFFSET(B1970,0,0,-ROW(),1))-1)</f>
        <v>0.40635060638914822</v>
      </c>
      <c r="F1970" s="4" t="str">
        <f ca="1">IF(MONTH(A1970)&lt;&gt;MONTH(A1971),IF(OR(AND(E1970&lt;计算结果!B$18,E1970&gt;计算结果!B$19),E1970&lt;计算结果!B$20),"买","卖"),F1969)</f>
        <v>买</v>
      </c>
      <c r="G1970" s="4" t="str">
        <f t="shared" ca="1" si="93"/>
        <v/>
      </c>
      <c r="H1970" s="3">
        <f ca="1">IF(F1969="买",B1970/B1969-1,计算结果!B$21*(计算结果!B$22*(B1970/B1969-1)+(1-计算结果!B$22)*(K1970/K1969-1-IF(G1970=1,计算结果!B$16,0))))-IF(AND(计算结果!B$21=0,G1970=1),计算结果!B$16,0)</f>
        <v>-1.0603438250364361E-2</v>
      </c>
      <c r="I1970" s="2">
        <f t="shared" ca="1" si="94"/>
        <v>33.846860182599343</v>
      </c>
      <c r="J1970" s="3">
        <f ca="1">1-I1970/MAX(I$2:I1970)</f>
        <v>3.9182339380975151E-2</v>
      </c>
      <c r="K1970" s="21">
        <v>182.75</v>
      </c>
      <c r="L1970" s="37">
        <v>27.925799999999999</v>
      </c>
    </row>
    <row r="1971" spans="1:12" hidden="1" x14ac:dyDescent="0.15">
      <c r="A1971" s="1">
        <v>42045</v>
      </c>
      <c r="B1971" s="16">
        <v>29.072299999999998</v>
      </c>
      <c r="C1971" s="3">
        <f t="shared" si="92"/>
        <v>5.0646827399760674E-3</v>
      </c>
      <c r="D1971" s="3">
        <f>IFERROR(1-B1971/MAX(B$2:B1971),0)</f>
        <v>3.4316102758973455E-2</v>
      </c>
      <c r="E1971" s="3">
        <f ca="1">IFERROR(B1971/AVERAGE(OFFSET(B1971,0,0,-计算结果!B$17,1))-1,B1971/AVERAGE(OFFSET(B1971,0,0,-ROW(),1))-1)</f>
        <v>0.40941321757268767</v>
      </c>
      <c r="F1971" s="4" t="str">
        <f ca="1">IF(MONTH(A1971)&lt;&gt;MONTH(A1972),IF(OR(AND(E1971&lt;计算结果!B$18,E1971&gt;计算结果!B$19),E1971&lt;计算结果!B$20),"买","卖"),F1970)</f>
        <v>买</v>
      </c>
      <c r="G1971" s="4" t="str">
        <f t="shared" ca="1" si="93"/>
        <v/>
      </c>
      <c r="H1971" s="3">
        <f ca="1">IF(F1970="买",B1971/B1970-1,计算结果!B$21*(计算结果!B$22*(B1971/B1970-1)+(1-计算结果!B$22)*(K1971/K1970-1-IF(G1971=1,计算结果!B$16,0))))-IF(AND(计算结果!B$21=0,G1971=1),计算结果!B$16,0)</f>
        <v>5.0646827399760674E-3</v>
      </c>
      <c r="I1971" s="2">
        <f t="shared" ca="1" si="94"/>
        <v>34.018283791168535</v>
      </c>
      <c r="J1971" s="3">
        <f ca="1">1-I1971/MAX(I$2:I1971)</f>
        <v>3.4316102758973899E-2</v>
      </c>
      <c r="K1971" s="21">
        <v>182.74</v>
      </c>
      <c r="L1971" s="37">
        <v>28.072299999999998</v>
      </c>
    </row>
    <row r="1972" spans="1:12" hidden="1" x14ac:dyDescent="0.15">
      <c r="A1972" s="1">
        <v>42046</v>
      </c>
      <c r="B1972" s="16">
        <v>29.559899999999999</v>
      </c>
      <c r="C1972" s="3">
        <f t="shared" si="92"/>
        <v>1.6771978825204759E-2</v>
      </c>
      <c r="D1972" s="3">
        <f>IFERROR(1-B1972/MAX(B$2:B1972),0)</f>
        <v>1.8119672882605742E-2</v>
      </c>
      <c r="E1972" s="3">
        <f ca="1">IFERROR(B1972/AVERAGE(OFFSET(B1972,0,0,-计算结果!B$17,1))-1,B1972/AVERAGE(OFFSET(B1972,0,0,-ROW(),1))-1)</f>
        <v>0.42870921507135362</v>
      </c>
      <c r="F1972" s="4" t="str">
        <f ca="1">IF(MONTH(A1972)&lt;&gt;MONTH(A1973),IF(OR(AND(E1972&lt;计算结果!B$18,E1972&gt;计算结果!B$19),E1972&lt;计算结果!B$20),"买","卖"),F1971)</f>
        <v>买</v>
      </c>
      <c r="G1972" s="4" t="str">
        <f t="shared" ca="1" si="93"/>
        <v/>
      </c>
      <c r="H1972" s="3">
        <f ca="1">IF(F1971="买",B1972/B1971-1,计算结果!B$21*(计算结果!B$22*(B1972/B1971-1)+(1-计算结果!B$22)*(K1972/K1971-1-IF(G1972=1,计算结果!B$16,0))))-IF(AND(计算结果!B$21=0,G1972=1),计算结果!B$16,0)</f>
        <v>1.6771978825204759E-2</v>
      </c>
      <c r="I1972" s="2">
        <f t="shared" ca="1" si="94"/>
        <v>34.588837726583819</v>
      </c>
      <c r="J1972" s="3">
        <f ca="1">1-I1972/MAX(I$2:I1972)</f>
        <v>1.8119672882606297E-2</v>
      </c>
      <c r="K1972" s="21">
        <v>182.79</v>
      </c>
      <c r="L1972" s="37">
        <v>28.559899999999999</v>
      </c>
    </row>
    <row r="1973" spans="1:12" hidden="1" x14ac:dyDescent="0.15">
      <c r="A1973" s="1">
        <v>42047</v>
      </c>
      <c r="B1973" s="16">
        <v>29.8095</v>
      </c>
      <c r="C1973" s="3">
        <f t="shared" si="92"/>
        <v>8.4438715963179867E-3</v>
      </c>
      <c r="D1973" s="3">
        <f>IFERROR(1-B1973/MAX(B$2:B1973),0)</f>
        <v>9.8288014774757793E-3</v>
      </c>
      <c r="E1973" s="3">
        <f ca="1">IFERROR(B1973/AVERAGE(OFFSET(B1973,0,0,-计算结果!B$17,1))-1,B1973/AVERAGE(OFFSET(B1973,0,0,-ROW(),1))-1)</f>
        <v>0.43633431953628832</v>
      </c>
      <c r="F1973" s="4" t="str">
        <f ca="1">IF(MONTH(A1973)&lt;&gt;MONTH(A1974),IF(OR(AND(E1973&lt;计算结果!B$18,E1973&gt;计算结果!B$19),E1973&lt;计算结果!B$20),"买","卖"),F1972)</f>
        <v>买</v>
      </c>
      <c r="G1973" s="4" t="str">
        <f t="shared" ca="1" si="93"/>
        <v/>
      </c>
      <c r="H1973" s="3">
        <f ca="1">IF(F1972="买",B1973/B1972-1,计算结果!B$21*(计算结果!B$22*(B1973/B1972-1)+(1-计算结果!B$22)*(K1973/K1972-1-IF(G1973=1,计算结果!B$16,0))))-IF(AND(计算结果!B$21=0,G1973=1),计算结果!B$16,0)</f>
        <v>8.4438715963179867E-3</v>
      </c>
      <c r="I1973" s="2">
        <f t="shared" ca="1" si="94"/>
        <v>34.880901431012973</v>
      </c>
      <c r="J1973" s="3">
        <f ca="1">1-I1973/MAX(I$2:I1973)</f>
        <v>9.8288014774762233E-3</v>
      </c>
      <c r="K1973" s="21">
        <v>182.85</v>
      </c>
      <c r="L1973" s="37">
        <v>28.8095</v>
      </c>
    </row>
    <row r="1974" spans="1:12" hidden="1" x14ac:dyDescent="0.15">
      <c r="A1974" s="1">
        <v>42048</v>
      </c>
      <c r="B1974" s="16">
        <v>30.4361</v>
      </c>
      <c r="C1974" s="3">
        <f t="shared" si="92"/>
        <v>2.1020144584779965E-2</v>
      </c>
      <c r="D1974" s="3">
        <f>IFERROR(1-B1974/MAX(B$2:B1974),0)</f>
        <v>0</v>
      </c>
      <c r="E1974" s="3">
        <f ca="1">IFERROR(B1974/AVERAGE(OFFSET(B1974,0,0,-计算结果!B$17,1))-1,B1974/AVERAGE(OFFSET(B1974,0,0,-ROW(),1))-1)</f>
        <v>0.46188745799101039</v>
      </c>
      <c r="F1974" s="4" t="str">
        <f ca="1">IF(MONTH(A1974)&lt;&gt;MONTH(A1975),IF(OR(AND(E1974&lt;计算结果!B$18,E1974&gt;计算结果!B$19),E1974&lt;计算结果!B$20),"买","卖"),F1973)</f>
        <v>买</v>
      </c>
      <c r="G1974" s="4" t="str">
        <f t="shared" ca="1" si="93"/>
        <v/>
      </c>
      <c r="H1974" s="3">
        <f ca="1">IF(F1973="买",B1974/B1973-1,计算结果!B$21*(计算结果!B$22*(B1974/B1973-1)+(1-计算结果!B$22)*(K1974/K1973-1-IF(G1974=1,计算结果!B$16,0))))-IF(AND(计算结果!B$21=0,G1974=1),计算结果!B$16,0)</f>
        <v>2.1020144584779965E-2</v>
      </c>
      <c r="I1974" s="2">
        <f t="shared" ca="1" si="94"/>
        <v>35.614103022340323</v>
      </c>
      <c r="J1974" s="3">
        <f ca="1">1-I1974/MAX(I$2:I1974)</f>
        <v>0</v>
      </c>
      <c r="K1974" s="21">
        <v>182.94</v>
      </c>
      <c r="L1974" s="37">
        <v>29.4361</v>
      </c>
    </row>
    <row r="1975" spans="1:12" hidden="1" x14ac:dyDescent="0.15">
      <c r="A1975" s="1">
        <v>42051</v>
      </c>
      <c r="B1975" s="16">
        <v>31.0914</v>
      </c>
      <c r="C1975" s="3">
        <f t="shared" si="92"/>
        <v>2.1530353757544418E-2</v>
      </c>
      <c r="D1975" s="3">
        <f>IFERROR(1-B1975/MAX(B$2:B1975),0)</f>
        <v>0</v>
      </c>
      <c r="E1975" s="3">
        <f ca="1">IFERROR(B1975/AVERAGE(OFFSET(B1975,0,0,-计算结果!B$17,1))-1,B1975/AVERAGE(OFFSET(B1975,0,0,-ROW(),1))-1)</f>
        <v>0.48841639612323773</v>
      </c>
      <c r="F1975" s="4" t="str">
        <f ca="1">IF(MONTH(A1975)&lt;&gt;MONTH(A1976),IF(OR(AND(E1975&lt;计算结果!B$18,E1975&gt;计算结果!B$19),E1975&lt;计算结果!B$20),"买","卖"),F1974)</f>
        <v>买</v>
      </c>
      <c r="G1975" s="4" t="str">
        <f t="shared" ca="1" si="93"/>
        <v/>
      </c>
      <c r="H1975" s="3">
        <f ca="1">IF(F1974="买",B1975/B1974-1,计算结果!B$21*(计算结果!B$22*(B1975/B1974-1)+(1-计算结果!B$22)*(K1975/K1974-1-IF(G1975=1,计算结果!B$16,0))))-IF(AND(计算结果!B$21=0,G1975=1),计算结果!B$16,0)</f>
        <v>2.1530353757544418E-2</v>
      </c>
      <c r="I1975" s="2">
        <f t="shared" ca="1" si="94"/>
        <v>36.380887259168944</v>
      </c>
      <c r="J1975" s="3">
        <f ca="1">1-I1975/MAX(I$2:I1975)</f>
        <v>0</v>
      </c>
      <c r="K1975" s="21">
        <v>183.06</v>
      </c>
      <c r="L1975" s="37">
        <v>30.0914</v>
      </c>
    </row>
    <row r="1976" spans="1:12" hidden="1" x14ac:dyDescent="0.15">
      <c r="A1976" s="1">
        <v>42052</v>
      </c>
      <c r="B1976" s="16">
        <v>31.352900000000002</v>
      </c>
      <c r="C1976" s="3">
        <f t="shared" si="92"/>
        <v>8.4106859131465317E-3</v>
      </c>
      <c r="D1976" s="3">
        <f>IFERROR(1-B1976/MAX(B$2:B1976),0)</f>
        <v>0</v>
      </c>
      <c r="E1976" s="3">
        <f ca="1">IFERROR(B1976/AVERAGE(OFFSET(B1976,0,0,-计算结果!B$17,1))-1,B1976/AVERAGE(OFFSET(B1976,0,0,-ROW(),1))-1)</f>
        <v>0.49581380506053985</v>
      </c>
      <c r="F1976" s="4" t="str">
        <f ca="1">IF(MONTH(A1976)&lt;&gt;MONTH(A1977),IF(OR(AND(E1976&lt;计算结果!B$18,E1976&gt;计算结果!B$19),E1976&lt;计算结果!B$20),"买","卖"),F1975)</f>
        <v>买</v>
      </c>
      <c r="G1976" s="4" t="str">
        <f t="shared" ca="1" si="93"/>
        <v/>
      </c>
      <c r="H1976" s="3">
        <f ca="1">IF(F1975="买",B1976/B1975-1,计算结果!B$21*(计算结果!B$22*(B1976/B1975-1)+(1-计算结果!B$22)*(K1976/K1975-1-IF(G1976=1,计算结果!B$16,0))))-IF(AND(计算结果!B$21=0,G1976=1),计算结果!B$16,0)</f>
        <v>8.4106859131465317E-3</v>
      </c>
      <c r="I1976" s="2">
        <f t="shared" ca="1" si="94"/>
        <v>36.68687547514741</v>
      </c>
      <c r="J1976" s="3">
        <f ca="1">1-I1976/MAX(I$2:I1976)</f>
        <v>0</v>
      </c>
      <c r="K1976" s="21">
        <v>183.16</v>
      </c>
      <c r="L1976" s="37">
        <v>30.352900000000002</v>
      </c>
    </row>
    <row r="1977" spans="1:12" hidden="1" x14ac:dyDescent="0.15">
      <c r="A1977" s="1">
        <v>42060</v>
      </c>
      <c r="B1977" s="16">
        <v>31.903099999999998</v>
      </c>
      <c r="C1977" s="3">
        <f t="shared" si="92"/>
        <v>1.7548615917506671E-2</v>
      </c>
      <c r="D1977" s="3">
        <f>IFERROR(1-B1977/MAX(B$2:B1977),0)</f>
        <v>0</v>
      </c>
      <c r="E1977" s="3">
        <f ca="1">IFERROR(B1977/AVERAGE(OFFSET(B1977,0,0,-计算结果!B$17,1))-1,B1977/AVERAGE(OFFSET(B1977,0,0,-ROW(),1))-1)</f>
        <v>0.51674276936339836</v>
      </c>
      <c r="F1977" s="4" t="str">
        <f ca="1">IF(MONTH(A1977)&lt;&gt;MONTH(A1978),IF(OR(AND(E1977&lt;计算结果!B$18,E1977&gt;计算结果!B$19),E1977&lt;计算结果!B$20),"买","卖"),F1976)</f>
        <v>买</v>
      </c>
      <c r="G1977" s="4" t="str">
        <f t="shared" ca="1" si="93"/>
        <v/>
      </c>
      <c r="H1977" s="3">
        <f ca="1">IF(F1976="买",B1977/B1976-1,计算结果!B$21*(计算结果!B$22*(B1977/B1976-1)+(1-计算结果!B$22)*(K1977/K1976-1-IF(G1977=1,计算结果!B$16,0))))-IF(AND(计算结果!B$21=0,G1977=1),计算结果!B$16,0)</f>
        <v>1.7548615917506671E-2</v>
      </c>
      <c r="I1977" s="2">
        <f t="shared" ca="1" si="94"/>
        <v>37.330679362074164</v>
      </c>
      <c r="J1977" s="3">
        <f ca="1">1-I1977/MAX(I$2:I1977)</f>
        <v>0</v>
      </c>
      <c r="K1977" s="21">
        <v>183.41</v>
      </c>
      <c r="L1977" s="37">
        <v>30.903099999999998</v>
      </c>
    </row>
    <row r="1978" spans="1:12" hidden="1" x14ac:dyDescent="0.15">
      <c r="A1978" s="1">
        <v>42061</v>
      </c>
      <c r="B1978" s="16">
        <v>32.3765</v>
      </c>
      <c r="C1978" s="3">
        <f t="shared" si="92"/>
        <v>1.4838683388134655E-2</v>
      </c>
      <c r="D1978" s="3">
        <f>IFERROR(1-B1978/MAX(B$2:B1978),0)</f>
        <v>0</v>
      </c>
      <c r="E1978" s="3">
        <f ca="1">IFERROR(B1978/AVERAGE(OFFSET(B1978,0,0,-计算结果!B$17,1))-1,B1978/AVERAGE(OFFSET(B1978,0,0,-ROW(),1))-1)</f>
        <v>0.53385373536111458</v>
      </c>
      <c r="F1978" s="4" t="str">
        <f ca="1">IF(MONTH(A1978)&lt;&gt;MONTH(A1979),IF(OR(AND(E1978&lt;计算结果!B$18,E1978&gt;计算结果!B$19),E1978&lt;计算结果!B$20),"买","卖"),F1977)</f>
        <v>买</v>
      </c>
      <c r="G1978" s="4" t="str">
        <f t="shared" ca="1" si="93"/>
        <v/>
      </c>
      <c r="H1978" s="3">
        <f ca="1">IF(F1977="买",B1978/B1977-1,计算结果!B$21*(计算结果!B$22*(B1978/B1977-1)+(1-计算结果!B$22)*(K1978/K1977-1-IF(G1978=1,计算结果!B$16,0))))-IF(AND(计算结果!B$21=0,G1978=1),计算结果!B$16,0)</f>
        <v>1.4838683388134655E-2</v>
      </c>
      <c r="I1978" s="2">
        <f t="shared" ca="1" si="94"/>
        <v>37.884617493791957</v>
      </c>
      <c r="J1978" s="3">
        <f ca="1">1-I1978/MAX(I$2:I1978)</f>
        <v>0</v>
      </c>
      <c r="K1978" s="21">
        <v>183.52</v>
      </c>
      <c r="L1978" s="37">
        <v>31.3765</v>
      </c>
    </row>
    <row r="1979" spans="1:12" hidden="1" x14ac:dyDescent="0.15">
      <c r="A1979" s="1">
        <v>42062</v>
      </c>
      <c r="B1979" s="16">
        <v>32.418599999999998</v>
      </c>
      <c r="C1979" s="3">
        <f t="shared" si="92"/>
        <v>1.3003258536283813E-3</v>
      </c>
      <c r="D1979" s="3">
        <f>IFERROR(1-B1979/MAX(B$2:B1979),0)</f>
        <v>0</v>
      </c>
      <c r="E1979" s="3">
        <f ca="1">IFERROR(B1979/AVERAGE(OFFSET(B1979,0,0,-计算结果!B$17,1))-1,B1979/AVERAGE(OFFSET(B1979,0,0,-ROW(),1))-1)</f>
        <v>0.5305165488237733</v>
      </c>
      <c r="F1979" s="4" t="str">
        <f ca="1">IF(MONTH(A1979)&lt;&gt;MONTH(A1980),IF(OR(AND(E1979&lt;计算结果!B$18,E1979&gt;计算结果!B$19),E1979&lt;计算结果!B$20),"买","卖"),F1978)</f>
        <v>买</v>
      </c>
      <c r="G1979" s="4" t="str">
        <f t="shared" ca="1" si="93"/>
        <v/>
      </c>
      <c r="H1979" s="3">
        <f ca="1">IF(F1978="买",B1979/B1978-1,计算结果!B$21*(计算结果!B$22*(B1979/B1978-1)+(1-计算结果!B$22)*(K1979/K1978-1-IF(G1979=1,计算结果!B$16,0))))-IF(AND(计算结果!B$21=0,G1979=1),计算结果!B$16,0)</f>
        <v>1.3003258536283813E-3</v>
      </c>
      <c r="I1979" s="2">
        <f t="shared" ca="1" si="94"/>
        <v>37.933879841373958</v>
      </c>
      <c r="J1979" s="3">
        <f ca="1">1-I1979/MAX(I$2:I1979)</f>
        <v>0</v>
      </c>
      <c r="K1979" s="21">
        <v>183.62</v>
      </c>
      <c r="L1979" s="37">
        <v>31.418600000000001</v>
      </c>
    </row>
    <row r="1980" spans="1:12" hidden="1" x14ac:dyDescent="0.15">
      <c r="A1980" s="1">
        <v>42065</v>
      </c>
      <c r="B1980" s="16">
        <v>32.657800000000002</v>
      </c>
      <c r="C1980" s="3">
        <f t="shared" si="92"/>
        <v>7.3784802551621897E-3</v>
      </c>
      <c r="D1980" s="3">
        <f>IFERROR(1-B1980/MAX(B$2:B1980),0)</f>
        <v>0</v>
      </c>
      <c r="E1980" s="3">
        <f ca="1">IFERROR(B1980/AVERAGE(OFFSET(B1980,0,0,-计算结果!B$17,1))-1,B1980/AVERAGE(OFFSET(B1980,0,0,-ROW(),1))-1)</f>
        <v>0.53640659630534548</v>
      </c>
      <c r="F1980" s="4" t="str">
        <f ca="1">IF(MONTH(A1980)&lt;&gt;MONTH(A1981),IF(OR(AND(E1980&lt;计算结果!B$18,E1980&gt;计算结果!B$19),E1980&lt;计算结果!B$20),"买","卖"),F1979)</f>
        <v>买</v>
      </c>
      <c r="G1980" s="4" t="str">
        <f t="shared" ca="1" si="93"/>
        <v/>
      </c>
      <c r="H1980" s="3">
        <f ca="1">IF(F1979="买",B1980/B1979-1,计算结果!B$21*(计算结果!B$22*(B1980/B1979-1)+(1-计算结果!B$22)*(K1980/K1979-1-IF(G1980=1,计算结果!B$16,0))))-IF(AND(计算结果!B$21=0,G1980=1),计算结果!B$16,0)</f>
        <v>7.3784802551621897E-3</v>
      </c>
      <c r="I1980" s="2">
        <f t="shared" ca="1" si="94"/>
        <v>38.213774224785233</v>
      </c>
      <c r="J1980" s="3">
        <f ca="1">1-I1980/MAX(I$2:I1980)</f>
        <v>0</v>
      </c>
      <c r="K1980" s="21">
        <v>183.71</v>
      </c>
      <c r="L1980" s="37">
        <v>31.657800000000002</v>
      </c>
    </row>
    <row r="1981" spans="1:12" hidden="1" x14ac:dyDescent="0.15">
      <c r="A1981" s="1">
        <v>42066</v>
      </c>
      <c r="B1981" s="16">
        <v>32.8446</v>
      </c>
      <c r="C1981" s="3">
        <f t="shared" si="92"/>
        <v>5.7199198966249032E-3</v>
      </c>
      <c r="D1981" s="3">
        <f>IFERROR(1-B1981/MAX(B$2:B1981),0)</f>
        <v>0</v>
      </c>
      <c r="E1981" s="3">
        <f ca="1">IFERROR(B1981/AVERAGE(OFFSET(B1981,0,0,-计算结果!B$17,1))-1,B1981/AVERAGE(OFFSET(B1981,0,0,-ROW(),1))-1)</f>
        <v>0.53975657654213682</v>
      </c>
      <c r="F1981" s="4" t="str">
        <f ca="1">IF(MONTH(A1981)&lt;&gt;MONTH(A1982),IF(OR(AND(E1981&lt;计算结果!B$18,E1981&gt;计算结果!B$19),E1981&lt;计算结果!B$20),"买","卖"),F1980)</f>
        <v>买</v>
      </c>
      <c r="G1981" s="4" t="str">
        <f t="shared" ca="1" si="93"/>
        <v/>
      </c>
      <c r="H1981" s="3">
        <f ca="1">IF(F1980="买",B1981/B1980-1,计算结果!B$21*(计算结果!B$22*(B1981/B1980-1)+(1-计算结果!B$22)*(K1981/K1980-1-IF(G1981=1,计算结果!B$16,0))))-IF(AND(计算结果!B$21=0,G1981=1),计算结果!B$16,0)</f>
        <v>5.7199198966249032E-3</v>
      </c>
      <c r="I1981" s="2">
        <f t="shared" ca="1" si="94"/>
        <v>38.432353952298712</v>
      </c>
      <c r="J1981" s="3">
        <f ca="1">1-I1981/MAX(I$2:I1981)</f>
        <v>0</v>
      </c>
      <c r="K1981" s="21">
        <v>183.75</v>
      </c>
      <c r="L1981" s="37">
        <v>31.8446</v>
      </c>
    </row>
    <row r="1982" spans="1:12" hidden="1" x14ac:dyDescent="0.15">
      <c r="A1982" s="1">
        <v>42067</v>
      </c>
      <c r="B1982" s="16">
        <v>33.368400000000001</v>
      </c>
      <c r="C1982" s="3">
        <f t="shared" si="92"/>
        <v>1.594782704006148E-2</v>
      </c>
      <c r="D1982" s="3">
        <f>IFERROR(1-B1982/MAX(B$2:B1982),0)</f>
        <v>0</v>
      </c>
      <c r="E1982" s="3">
        <f ca="1">IFERROR(B1982/AVERAGE(OFFSET(B1982,0,0,-计算结果!B$17,1))-1,B1982/AVERAGE(OFFSET(B1982,0,0,-ROW(),1))-1)</f>
        <v>0.55867971167739627</v>
      </c>
      <c r="F1982" s="4" t="str">
        <f ca="1">IF(MONTH(A1982)&lt;&gt;MONTH(A1983),IF(OR(AND(E1982&lt;计算结果!B$18,E1982&gt;计算结果!B$19),E1982&lt;计算结果!B$20),"买","卖"),F1981)</f>
        <v>买</v>
      </c>
      <c r="G1982" s="4" t="str">
        <f t="shared" ca="1" si="93"/>
        <v/>
      </c>
      <c r="H1982" s="3">
        <f ca="1">IF(F1981="买",B1982/B1981-1,计算结果!B$21*(计算结果!B$22*(B1982/B1981-1)+(1-计算结果!B$22)*(K1982/K1981-1-IF(G1982=1,计算结果!B$16,0))))-IF(AND(计算结果!B$21=0,G1982=1),计算结果!B$16,0)</f>
        <v>1.594782704006148E-2</v>
      </c>
      <c r="I1982" s="2">
        <f t="shared" ca="1" si="94"/>
        <v>39.045266485872396</v>
      </c>
      <c r="J1982" s="3">
        <f ca="1">1-I1982/MAX(I$2:I1982)</f>
        <v>0</v>
      </c>
      <c r="K1982" s="21">
        <v>183.8</v>
      </c>
      <c r="L1982" s="37">
        <v>32.368400000000001</v>
      </c>
    </row>
    <row r="1983" spans="1:12" hidden="1" x14ac:dyDescent="0.15">
      <c r="A1983" s="1">
        <v>42068</v>
      </c>
      <c r="B1983" s="16">
        <v>33.461199999999998</v>
      </c>
      <c r="C1983" s="3">
        <f t="shared" si="92"/>
        <v>2.7810743098259927E-3</v>
      </c>
      <c r="D1983" s="3">
        <f>IFERROR(1-B1983/MAX(B$2:B1983),0)</f>
        <v>0</v>
      </c>
      <c r="E1983" s="3">
        <f ca="1">IFERROR(B1983/AVERAGE(OFFSET(B1983,0,0,-计算结果!B$17,1))-1,B1983/AVERAGE(OFFSET(B1983,0,0,-ROW(),1))-1)</f>
        <v>0.55742126889649146</v>
      </c>
      <c r="F1983" s="4" t="str">
        <f ca="1">IF(MONTH(A1983)&lt;&gt;MONTH(A1984),IF(OR(AND(E1983&lt;计算结果!B$18,E1983&gt;计算结果!B$19),E1983&lt;计算结果!B$20),"买","卖"),F1982)</f>
        <v>买</v>
      </c>
      <c r="G1983" s="4" t="str">
        <f t="shared" ca="1" si="93"/>
        <v/>
      </c>
      <c r="H1983" s="3">
        <f ca="1">IF(F1982="买",B1983/B1982-1,计算结果!B$21*(计算结果!B$22*(B1983/B1982-1)+(1-计算结果!B$22)*(K1983/K1982-1-IF(G1983=1,计算结果!B$16,0))))-IF(AND(计算结果!B$21=0,G1983=1),计算结果!B$16,0)</f>
        <v>2.7810743098259927E-3</v>
      </c>
      <c r="I1983" s="2">
        <f t="shared" ca="1" si="94"/>
        <v>39.153854273416563</v>
      </c>
      <c r="J1983" s="3">
        <f ca="1">1-I1983/MAX(I$2:I1983)</f>
        <v>0</v>
      </c>
      <c r="K1983" s="21">
        <v>183.85</v>
      </c>
      <c r="L1983" s="37">
        <v>32.461199999999998</v>
      </c>
    </row>
    <row r="1984" spans="1:12" hidden="1" x14ac:dyDescent="0.15">
      <c r="A1984" s="1">
        <v>42069</v>
      </c>
      <c r="B1984" s="16">
        <v>33.285299999999999</v>
      </c>
      <c r="C1984" s="3">
        <f t="shared" si="92"/>
        <v>-5.2568347817770755E-3</v>
      </c>
      <c r="D1984" s="3">
        <f>IFERROR(1-B1984/MAX(B$2:B1984),0)</f>
        <v>5.2568347817770755E-3</v>
      </c>
      <c r="E1984" s="3">
        <f ca="1">IFERROR(B1984/AVERAGE(OFFSET(B1984,0,0,-计算结果!B$17,1))-1,B1984/AVERAGE(OFFSET(B1984,0,0,-ROW(),1))-1)</f>
        <v>0.54378231064506677</v>
      </c>
      <c r="F1984" s="4" t="str">
        <f ca="1">IF(MONTH(A1984)&lt;&gt;MONTH(A1985),IF(OR(AND(E1984&lt;计算结果!B$18,E1984&gt;计算结果!B$19),E1984&lt;计算结果!B$20),"买","卖"),F1983)</f>
        <v>买</v>
      </c>
      <c r="G1984" s="4" t="str">
        <f t="shared" ca="1" si="93"/>
        <v/>
      </c>
      <c r="H1984" s="3">
        <f ca="1">IF(F1983="买",B1984/B1983-1,计算结果!B$21*(计算结果!B$22*(B1984/B1983-1)+(1-计算结果!B$22)*(K1984/K1983-1-IF(G1984=1,计算结果!B$16,0))))-IF(AND(计算结果!B$21=0,G1984=1),计算结果!B$16,0)</f>
        <v>-5.2568347817770755E-3</v>
      </c>
      <c r="I1984" s="2">
        <f t="shared" ca="1" si="94"/>
        <v>38.948028930431434</v>
      </c>
      <c r="J1984" s="3">
        <f ca="1">1-I1984/MAX(I$2:I1984)</f>
        <v>5.2568347817770755E-3</v>
      </c>
      <c r="K1984" s="21">
        <v>183.89</v>
      </c>
      <c r="L1984" s="37">
        <v>32.285299999999999</v>
      </c>
    </row>
    <row r="1985" spans="1:12" hidden="1" x14ac:dyDescent="0.15">
      <c r="A1985" s="1">
        <v>42072</v>
      </c>
      <c r="B1985" s="16">
        <v>33.772199999999998</v>
      </c>
      <c r="C1985" s="3">
        <f t="shared" si="92"/>
        <v>1.4628079061928201E-2</v>
      </c>
      <c r="D1985" s="3">
        <f>IFERROR(1-B1985/MAX(B$2:B1985),0)</f>
        <v>0</v>
      </c>
      <c r="E1985" s="3">
        <f ca="1">IFERROR(B1985/AVERAGE(OFFSET(B1985,0,0,-计算结果!B$17,1))-1,B1985/AVERAGE(OFFSET(B1985,0,0,-ROW(),1))-1)</f>
        <v>0.56079277747095801</v>
      </c>
      <c r="F1985" s="4" t="str">
        <f ca="1">IF(MONTH(A1985)&lt;&gt;MONTH(A1986),IF(OR(AND(E1985&lt;计算结果!B$18,E1985&gt;计算结果!B$19),E1985&lt;计算结果!B$20),"买","卖"),F1984)</f>
        <v>买</v>
      </c>
      <c r="G1985" s="4" t="str">
        <f t="shared" ca="1" si="93"/>
        <v/>
      </c>
      <c r="H1985" s="3">
        <f ca="1">IF(F1984="买",B1985/B1984-1,计算结果!B$21*(计算结果!B$22*(B1985/B1984-1)+(1-计算结果!B$22)*(K1985/K1984-1-IF(G1985=1,计算结果!B$16,0))))-IF(AND(计算结果!B$21=0,G1985=1),计算结果!B$16,0)</f>
        <v>1.4628079061928201E-2</v>
      </c>
      <c r="I1985" s="2">
        <f t="shared" ca="1" si="94"/>
        <v>39.51776377693205</v>
      </c>
      <c r="J1985" s="3">
        <f ca="1">1-I1985/MAX(I$2:I1985)</f>
        <v>0</v>
      </c>
      <c r="K1985" s="21">
        <v>184</v>
      </c>
      <c r="L1985" s="37">
        <v>32.772199999999998</v>
      </c>
    </row>
    <row r="1986" spans="1:12" hidden="1" x14ac:dyDescent="0.15">
      <c r="A1986" s="1">
        <v>42073</v>
      </c>
      <c r="B1986" s="16">
        <v>34.005800000000001</v>
      </c>
      <c r="C1986" s="3">
        <f t="shared" si="92"/>
        <v>6.9169316775337109E-3</v>
      </c>
      <c r="D1986" s="3">
        <f>IFERROR(1-B1986/MAX(B$2:B1986),0)</f>
        <v>0</v>
      </c>
      <c r="E1986" s="3">
        <f ca="1">IFERROR(B1986/AVERAGE(OFFSET(B1986,0,0,-计算结果!B$17,1))-1,B1986/AVERAGE(OFFSET(B1986,0,0,-ROW(),1))-1)</f>
        <v>0.56595835169140307</v>
      </c>
      <c r="F1986" s="4" t="str">
        <f ca="1">IF(MONTH(A1986)&lt;&gt;MONTH(A1987),IF(OR(AND(E1986&lt;计算结果!B$18,E1986&gt;计算结果!B$19),E1986&lt;计算结果!B$20),"买","卖"),F1985)</f>
        <v>买</v>
      </c>
      <c r="G1986" s="4" t="str">
        <f t="shared" ca="1" si="93"/>
        <v/>
      </c>
      <c r="H1986" s="3">
        <f ca="1">IF(F1985="买",B1986/B1985-1,计算结果!B$21*(计算结果!B$22*(B1986/B1985-1)+(1-计算结果!B$22)*(K1986/K1985-1-IF(G1986=1,计算结果!B$16,0))))-IF(AND(计算结果!B$21=0,G1986=1),计算结果!B$16,0)</f>
        <v>6.9169316775337109E-3</v>
      </c>
      <c r="I1986" s="2">
        <f t="shared" ca="1" si="94"/>
        <v>39.791105449026006</v>
      </c>
      <c r="J1986" s="3">
        <f ca="1">1-I1986/MAX(I$2:I1986)</f>
        <v>0</v>
      </c>
      <c r="K1986" s="21">
        <v>184.02</v>
      </c>
      <c r="L1986" s="37">
        <v>33.005800000000001</v>
      </c>
    </row>
    <row r="1987" spans="1:12" hidden="1" x14ac:dyDescent="0.15">
      <c r="A1987" s="1">
        <v>42074</v>
      </c>
      <c r="B1987" s="16">
        <v>33.913699999999999</v>
      </c>
      <c r="C1987" s="3">
        <f t="shared" si="92"/>
        <v>-2.7083615148004725E-3</v>
      </c>
      <c r="D1987" s="3">
        <f>IFERROR(1-B1987/MAX(B$2:B1987),0)</f>
        <v>2.7083615148004725E-3</v>
      </c>
      <c r="E1987" s="3">
        <f ca="1">IFERROR(B1987/AVERAGE(OFFSET(B1987,0,0,-计算结果!B$17,1))-1,B1987/AVERAGE(OFFSET(B1987,0,0,-ROW(),1))-1)</f>
        <v>0.55616373943500408</v>
      </c>
      <c r="F1987" s="4" t="str">
        <f ca="1">IF(MONTH(A1987)&lt;&gt;MONTH(A1988),IF(OR(AND(E1987&lt;计算结果!B$18,E1987&gt;计算结果!B$19),E1987&lt;计算结果!B$20),"买","卖"),F1986)</f>
        <v>买</v>
      </c>
      <c r="G1987" s="4" t="str">
        <f t="shared" ca="1" si="93"/>
        <v/>
      </c>
      <c r="H1987" s="3">
        <f ca="1">IF(F1986="买",B1987/B1986-1,计算结果!B$21*(计算结果!B$22*(B1987/B1986-1)+(1-计算结果!B$22)*(K1987/K1986-1-IF(G1987=1,计算结果!B$16,0))))-IF(AND(计算结果!B$21=0,G1987=1),计算结果!B$16,0)</f>
        <v>-2.7083615148004725E-3</v>
      </c>
      <c r="I1987" s="2">
        <f t="shared" ca="1" si="94"/>
        <v>39.683336750396499</v>
      </c>
      <c r="J1987" s="3">
        <f ca="1">1-I1987/MAX(I$2:I1987)</f>
        <v>2.7083615148003615E-3</v>
      </c>
      <c r="K1987" s="21">
        <v>184.04</v>
      </c>
      <c r="L1987" s="37">
        <v>32.913699999999999</v>
      </c>
    </row>
    <row r="1988" spans="1:12" hidden="1" x14ac:dyDescent="0.15">
      <c r="A1988" s="1">
        <v>42075</v>
      </c>
      <c r="B1988" s="16">
        <v>34.1599</v>
      </c>
      <c r="C1988" s="3">
        <f t="shared" ref="C1988:C2051" si="95">IFERROR(B1988/B1987-1,0)</f>
        <v>7.259603051274377E-3</v>
      </c>
      <c r="D1988" s="3">
        <f>IFERROR(1-B1988/MAX(B$2:B1988),0)</f>
        <v>0</v>
      </c>
      <c r="E1988" s="3">
        <f ca="1">IFERROR(B1988/AVERAGE(OFFSET(B1988,0,0,-计算结果!B$17,1))-1,B1988/AVERAGE(OFFSET(B1988,0,0,-ROW(),1))-1)</f>
        <v>0.56183524713407307</v>
      </c>
      <c r="F1988" s="4" t="str">
        <f ca="1">IF(MONTH(A1988)&lt;&gt;MONTH(A1989),IF(OR(AND(E1988&lt;计算结果!B$18,E1988&gt;计算结果!B$19),E1988&lt;计算结果!B$20),"买","卖"),F1987)</f>
        <v>买</v>
      </c>
      <c r="G1988" s="4" t="str">
        <f t="shared" ca="1" si="93"/>
        <v/>
      </c>
      <c r="H1988" s="3">
        <f ca="1">IF(F1987="买",B1988/B1987-1,计算结果!B$21*(计算结果!B$22*(B1988/B1987-1)+(1-计算结果!B$22)*(K1988/K1987-1-IF(G1988=1,计算结果!B$16,0))))-IF(AND(计算结果!B$21=0,G1988=1),计算结果!B$16,0)</f>
        <v>7.259603051274377E-3</v>
      </c>
      <c r="I1988" s="2">
        <f t="shared" ca="1" si="94"/>
        <v>39.971422022954428</v>
      </c>
      <c r="J1988" s="3">
        <f ca="1">1-I1988/MAX(I$2:I1988)</f>
        <v>0</v>
      </c>
      <c r="K1988" s="21">
        <v>184.1</v>
      </c>
      <c r="L1988" s="37">
        <v>33.1599</v>
      </c>
    </row>
    <row r="1989" spans="1:12" hidden="1" x14ac:dyDescent="0.15">
      <c r="A1989" s="1">
        <v>42076</v>
      </c>
      <c r="B1989" s="16">
        <v>34.494700000000002</v>
      </c>
      <c r="C1989" s="3">
        <f t="shared" si="95"/>
        <v>9.8009654595008211E-3</v>
      </c>
      <c r="D1989" s="3">
        <f>IFERROR(1-B1989/MAX(B$2:B1989),0)</f>
        <v>0</v>
      </c>
      <c r="E1989" s="3">
        <f ca="1">IFERROR(B1989/AVERAGE(OFFSET(B1989,0,0,-计算结果!B$17,1))-1,B1989/AVERAGE(OFFSET(B1989,0,0,-ROW(),1))-1)</f>
        <v>0.57145848928707954</v>
      </c>
      <c r="F1989" s="4" t="str">
        <f ca="1">IF(MONTH(A1989)&lt;&gt;MONTH(A1990),IF(OR(AND(E1989&lt;计算结果!B$18,E1989&gt;计算结果!B$19),E1989&lt;计算结果!B$20),"买","卖"),F1988)</f>
        <v>买</v>
      </c>
      <c r="G1989" s="4" t="str">
        <f t="shared" ca="1" si="93"/>
        <v/>
      </c>
      <c r="H1989" s="3">
        <f ca="1">IF(F1988="买",B1989/B1988-1,计算结果!B$21*(计算结果!B$22*(B1989/B1988-1)+(1-计算结果!B$22)*(K1989/K1988-1-IF(G1989=1,计算结果!B$16,0))))-IF(AND(计算结果!B$21=0,G1989=1),计算结果!B$16,0)</f>
        <v>9.8009654595008211E-3</v>
      </c>
      <c r="I1989" s="2">
        <f t="shared" ca="1" si="94"/>
        <v>40.363180549568533</v>
      </c>
      <c r="J1989" s="3">
        <f ca="1">1-I1989/MAX(I$2:I1989)</f>
        <v>0</v>
      </c>
      <c r="K1989" s="21">
        <v>184.19</v>
      </c>
      <c r="L1989" s="37">
        <v>33.494700000000002</v>
      </c>
    </row>
    <row r="1990" spans="1:12" hidden="1" x14ac:dyDescent="0.15">
      <c r="A1990" s="1">
        <v>42079</v>
      </c>
      <c r="B1990" s="16">
        <v>35.707299999999996</v>
      </c>
      <c r="C1990" s="3">
        <f t="shared" si="95"/>
        <v>3.5153226437684371E-2</v>
      </c>
      <c r="D1990" s="3">
        <f>IFERROR(1-B1990/MAX(B$2:B1990),0)</f>
        <v>0</v>
      </c>
      <c r="E1990" s="3">
        <f ca="1">IFERROR(B1990/AVERAGE(OFFSET(B1990,0,0,-计算结果!B$17,1))-1,B1990/AVERAGE(OFFSET(B1990,0,0,-ROW(),1))-1)</f>
        <v>0.6205319068665176</v>
      </c>
      <c r="F1990" s="4" t="str">
        <f ca="1">IF(MONTH(A1990)&lt;&gt;MONTH(A1991),IF(OR(AND(E1990&lt;计算结果!B$18,E1990&gt;计算结果!B$19),E1990&lt;计算结果!B$20),"买","卖"),F1989)</f>
        <v>买</v>
      </c>
      <c r="G1990" s="4" t="str">
        <f t="shared" ca="1" si="93"/>
        <v/>
      </c>
      <c r="H1990" s="3">
        <f ca="1">IF(F1989="买",B1990/B1989-1,计算结果!B$21*(计算结果!B$22*(B1990/B1989-1)+(1-计算结果!B$22)*(K1990/K1989-1-IF(G1990=1,计算结果!B$16,0))))-IF(AND(计算结果!B$21=0,G1990=1),计算结果!B$16,0)</f>
        <v>3.5153226437684371E-2</v>
      </c>
      <c r="I1990" s="2">
        <f t="shared" ca="1" si="94"/>
        <v>41.782076575172653</v>
      </c>
      <c r="J1990" s="3">
        <f ca="1">1-I1990/MAX(I$2:I1990)</f>
        <v>0</v>
      </c>
      <c r="K1990" s="21">
        <v>184.28</v>
      </c>
      <c r="L1990" s="37">
        <v>34.707299999999996</v>
      </c>
    </row>
    <row r="1991" spans="1:12" hidden="1" x14ac:dyDescent="0.15">
      <c r="A1991" s="1">
        <v>42080</v>
      </c>
      <c r="B1991" s="16">
        <v>36.142200000000003</v>
      </c>
      <c r="C1991" s="3">
        <f t="shared" si="95"/>
        <v>1.2179582326303118E-2</v>
      </c>
      <c r="D1991" s="3">
        <f>IFERROR(1-B1991/MAX(B$2:B1991),0)</f>
        <v>0</v>
      </c>
      <c r="E1991" s="3">
        <f ca="1">IFERROR(B1991/AVERAGE(OFFSET(B1991,0,0,-计算结果!B$17,1))-1,B1991/AVERAGE(OFFSET(B1991,0,0,-ROW(),1))-1)</f>
        <v>0.63409400313054065</v>
      </c>
      <c r="F1991" s="4" t="str">
        <f ca="1">IF(MONTH(A1991)&lt;&gt;MONTH(A1992),IF(OR(AND(E1991&lt;计算结果!B$18,E1991&gt;计算结果!B$19),E1991&lt;计算结果!B$20),"买","卖"),F1990)</f>
        <v>买</v>
      </c>
      <c r="G1991" s="4" t="str">
        <f t="shared" ca="1" si="93"/>
        <v/>
      </c>
      <c r="H1991" s="3">
        <f ca="1">IF(F1990="买",B1991/B1990-1,计算结果!B$21*(计算结果!B$22*(B1991/B1990-1)+(1-计算结果!B$22)*(K1991/K1990-1-IF(G1991=1,计算结果!B$16,0))))-IF(AND(计算结果!B$21=0,G1991=1),计算结果!B$16,0)</f>
        <v>1.2179582326303118E-2</v>
      </c>
      <c r="I1991" s="2">
        <f t="shared" ca="1" si="94"/>
        <v>42.290964816583866</v>
      </c>
      <c r="J1991" s="3">
        <f ca="1">1-I1991/MAX(I$2:I1991)</f>
        <v>0</v>
      </c>
      <c r="K1991" s="21">
        <v>184.29</v>
      </c>
      <c r="L1991" s="37">
        <v>35.142200000000003</v>
      </c>
    </row>
    <row r="1992" spans="1:12" hidden="1" x14ac:dyDescent="0.15">
      <c r="A1992" s="1">
        <v>42081</v>
      </c>
      <c r="B1992" s="16">
        <v>36.480600000000003</v>
      </c>
      <c r="C1992" s="3">
        <f t="shared" si="95"/>
        <v>9.3630160864583978E-3</v>
      </c>
      <c r="D1992" s="3">
        <f>IFERROR(1-B1992/MAX(B$2:B1992),0)</f>
        <v>0</v>
      </c>
      <c r="E1992" s="3">
        <f ca="1">IFERROR(B1992/AVERAGE(OFFSET(B1992,0,0,-计算结果!B$17,1))-1,B1992/AVERAGE(OFFSET(B1992,0,0,-ROW(),1))-1)</f>
        <v>0.64320324271056872</v>
      </c>
      <c r="F1992" s="4" t="str">
        <f ca="1">IF(MONTH(A1992)&lt;&gt;MONTH(A1993),IF(OR(AND(E1992&lt;计算结果!B$18,E1992&gt;计算结果!B$19),E1992&lt;计算结果!B$20),"买","卖"),F1991)</f>
        <v>买</v>
      </c>
      <c r="G1992" s="4" t="str">
        <f t="shared" ca="1" si="93"/>
        <v/>
      </c>
      <c r="H1992" s="3">
        <f ca="1">IF(F1991="买",B1992/B1991-1,计算结果!B$21*(计算结果!B$22*(B1992/B1991-1)+(1-计算结果!B$22)*(K1992/K1991-1-IF(G1992=1,计算结果!B$16,0))))-IF(AND(计算结果!B$21=0,G1992=1),计算结果!B$16,0)</f>
        <v>9.3630160864583978E-3</v>
      </c>
      <c r="I1992" s="2">
        <f t="shared" ca="1" si="94"/>
        <v>42.686935800473385</v>
      </c>
      <c r="J1992" s="3">
        <f ca="1">1-I1992/MAX(I$2:I1992)</f>
        <v>0</v>
      </c>
      <c r="K1992" s="21">
        <v>184.32</v>
      </c>
      <c r="L1992" s="37">
        <v>35.480600000000003</v>
      </c>
    </row>
    <row r="1993" spans="1:12" hidden="1" x14ac:dyDescent="0.15">
      <c r="A1993" s="1">
        <v>42082</v>
      </c>
      <c r="B1993" s="16">
        <v>36.994700000000002</v>
      </c>
      <c r="C1993" s="3">
        <f t="shared" si="95"/>
        <v>1.4092421725519833E-2</v>
      </c>
      <c r="D1993" s="3">
        <f>IFERROR(1-B1993/MAX(B$2:B1993),0)</f>
        <v>0</v>
      </c>
      <c r="E1993" s="3">
        <f ca="1">IFERROR(B1993/AVERAGE(OFFSET(B1993,0,0,-计算结果!B$17,1))-1,B1993/AVERAGE(OFFSET(B1993,0,0,-ROW(),1))-1)</f>
        <v>0.65998508657829635</v>
      </c>
      <c r="F1993" s="4" t="str">
        <f ca="1">IF(MONTH(A1993)&lt;&gt;MONTH(A1994),IF(OR(AND(E1993&lt;计算结果!B$18,E1993&gt;计算结果!B$19),E1993&lt;计算结果!B$20),"买","卖"),F1992)</f>
        <v>买</v>
      </c>
      <c r="G1993" s="4" t="str">
        <f t="shared" ca="1" si="93"/>
        <v/>
      </c>
      <c r="H1993" s="3">
        <f ca="1">IF(F1992="买",B1993/B1992-1,计算结果!B$21*(计算结果!B$22*(B1993/B1992-1)+(1-计算结果!B$22)*(K1993/K1992-1-IF(G1993=1,计算结果!B$16,0))))-IF(AND(计算结果!B$21=0,G1993=1),计算结果!B$16,0)</f>
        <v>1.4092421725519833E-2</v>
      </c>
      <c r="I1993" s="2">
        <f t="shared" ca="1" si="94"/>
        <v>43.288498101943844</v>
      </c>
      <c r="J1993" s="3">
        <f ca="1">1-I1993/MAX(I$2:I1993)</f>
        <v>0</v>
      </c>
      <c r="K1993" s="21">
        <v>184.36</v>
      </c>
      <c r="L1993" s="37">
        <v>35.994700000000002</v>
      </c>
    </row>
    <row r="1994" spans="1:12" hidden="1" x14ac:dyDescent="0.15">
      <c r="A1994" s="1">
        <v>42083</v>
      </c>
      <c r="B1994" s="16">
        <v>37.182600000000001</v>
      </c>
      <c r="C1994" s="3">
        <f t="shared" si="95"/>
        <v>5.0791059259840399E-3</v>
      </c>
      <c r="D1994" s="3">
        <f>IFERROR(1-B1994/MAX(B$2:B1994),0)</f>
        <v>0</v>
      </c>
      <c r="E1994" s="3">
        <f ca="1">IFERROR(B1994/AVERAGE(OFFSET(B1994,0,0,-计算结果!B$17,1))-1,B1994/AVERAGE(OFFSET(B1994,0,0,-ROW(),1))-1)</f>
        <v>0.66205623696689164</v>
      </c>
      <c r="F1994" s="4" t="str">
        <f ca="1">IF(MONTH(A1994)&lt;&gt;MONTH(A1995),IF(OR(AND(E1994&lt;计算结果!B$18,E1994&gt;计算结果!B$19),E1994&lt;计算结果!B$20),"买","卖"),F1993)</f>
        <v>买</v>
      </c>
      <c r="G1994" s="4" t="str">
        <f t="shared" ca="1" si="93"/>
        <v/>
      </c>
      <c r="H1994" s="3">
        <f ca="1">IF(F1993="买",B1994/B1993-1,计算结果!B$21*(计算结果!B$22*(B1994/B1993-1)+(1-计算结果!B$22)*(K1994/K1993-1-IF(G1994=1,计算结果!B$16,0))))-IF(AND(计算结果!B$21=0,G1994=1),计算结果!B$16,0)</f>
        <v>5.0791059259840399E-3</v>
      </c>
      <c r="I1994" s="2">
        <f t="shared" ca="1" si="94"/>
        <v>43.508364969180377</v>
      </c>
      <c r="J1994" s="3">
        <f ca="1">1-I1994/MAX(I$2:I1994)</f>
        <v>0</v>
      </c>
      <c r="K1994" s="21">
        <v>184.41</v>
      </c>
      <c r="L1994" s="37">
        <v>36.182600000000001</v>
      </c>
    </row>
    <row r="1995" spans="1:12" hidden="1" x14ac:dyDescent="0.15">
      <c r="A1995" s="1">
        <v>42086</v>
      </c>
      <c r="B1995" s="16">
        <v>37.634500000000003</v>
      </c>
      <c r="C1995" s="3">
        <f t="shared" si="95"/>
        <v>1.2153534179965897E-2</v>
      </c>
      <c r="D1995" s="3">
        <f>IFERROR(1-B1995/MAX(B$2:B1995),0)</f>
        <v>0</v>
      </c>
      <c r="E1995" s="3">
        <f ca="1">IFERROR(B1995/AVERAGE(OFFSET(B1995,0,0,-计算结果!B$17,1))-1,B1995/AVERAGE(OFFSET(B1995,0,0,-ROW(),1))-1)</f>
        <v>0.67568934437920314</v>
      </c>
      <c r="F1995" s="4" t="str">
        <f ca="1">IF(MONTH(A1995)&lt;&gt;MONTH(A1996),IF(OR(AND(E1995&lt;计算结果!B$18,E1995&gt;计算结果!B$19),E1995&lt;计算结果!B$20),"买","卖"),F1994)</f>
        <v>买</v>
      </c>
      <c r="G1995" s="4" t="str">
        <f t="shared" ca="1" si="93"/>
        <v/>
      </c>
      <c r="H1995" s="3">
        <f ca="1">IF(F1994="买",B1995/B1994-1,计算结果!B$21*(计算结果!B$22*(B1995/B1994-1)+(1-计算结果!B$22)*(K1995/K1994-1-IF(G1995=1,计算结果!B$16,0))))-IF(AND(计算结果!B$21=0,G1995=1),计算结果!B$16,0)</f>
        <v>1.2153534179965897E-2</v>
      </c>
      <c r="I1995" s="2">
        <f t="shared" ca="1" si="94"/>
        <v>44.037145369947744</v>
      </c>
      <c r="J1995" s="3">
        <f ca="1">1-I1995/MAX(I$2:I1995)</f>
        <v>0</v>
      </c>
      <c r="K1995" s="21">
        <v>184.4</v>
      </c>
      <c r="L1995" s="37">
        <v>36.634500000000003</v>
      </c>
    </row>
    <row r="1996" spans="1:12" hidden="1" x14ac:dyDescent="0.15">
      <c r="A1996" s="1">
        <v>42087</v>
      </c>
      <c r="B1996" s="16">
        <v>37.032200000000003</v>
      </c>
      <c r="C1996" s="3">
        <f t="shared" si="95"/>
        <v>-1.6003932561878043E-2</v>
      </c>
      <c r="D1996" s="3">
        <f>IFERROR(1-B1996/MAX(B$2:B1996),0)</f>
        <v>1.6003932561878043E-2</v>
      </c>
      <c r="E1996" s="3">
        <f ca="1">IFERROR(B1996/AVERAGE(OFFSET(B1996,0,0,-计算结果!B$17,1))-1,B1996/AVERAGE(OFFSET(B1996,0,0,-ROW(),1))-1)</f>
        <v>0.64270401463091176</v>
      </c>
      <c r="F1996" s="4" t="str">
        <f ca="1">IF(MONTH(A1996)&lt;&gt;MONTH(A1997),IF(OR(AND(E1996&lt;计算结果!B$18,E1996&gt;计算结果!B$19),E1996&lt;计算结果!B$20),"买","卖"),F1995)</f>
        <v>买</v>
      </c>
      <c r="G1996" s="4" t="str">
        <f t="shared" ca="1" si="93"/>
        <v/>
      </c>
      <c r="H1996" s="3">
        <f ca="1">IF(F1995="买",B1996/B1995-1,计算结果!B$21*(计算结果!B$22*(B1996/B1995-1)+(1-计算结果!B$22)*(K1996/K1995-1-IF(G1996=1,计算结果!B$16,0))))-IF(AND(计算结果!B$21=0,G1996=1),计算结果!B$16,0)</f>
        <v>-1.6003932561878043E-2</v>
      </c>
      <c r="I1996" s="2">
        <f t="shared" ca="1" si="94"/>
        <v>43.332377865229482</v>
      </c>
      <c r="J1996" s="3">
        <f ca="1">1-I1996/MAX(I$2:I1996)</f>
        <v>1.6003932561878043E-2</v>
      </c>
      <c r="K1996" s="21">
        <v>184.45</v>
      </c>
      <c r="L1996" s="37">
        <v>36.032200000000003</v>
      </c>
    </row>
    <row r="1997" spans="1:12" hidden="1" x14ac:dyDescent="0.15">
      <c r="A1997" s="1">
        <v>42088</v>
      </c>
      <c r="B1997" s="16">
        <v>38.043700000000001</v>
      </c>
      <c r="C1997" s="3">
        <f t="shared" si="95"/>
        <v>2.731406721717855E-2</v>
      </c>
      <c r="D1997" s="3">
        <f>IFERROR(1-B1997/MAX(B$2:B1997),0)</f>
        <v>0</v>
      </c>
      <c r="E1997" s="3">
        <f ca="1">IFERROR(B1997/AVERAGE(OFFSET(B1997,0,0,-计算结果!B$17,1))-1,B1997/AVERAGE(OFFSET(B1997,0,0,-ROW(),1))-1)</f>
        <v>0.68107712804151754</v>
      </c>
      <c r="F1997" s="4" t="str">
        <f ca="1">IF(MONTH(A1997)&lt;&gt;MONTH(A1998),IF(OR(AND(E1997&lt;计算结果!B$18,E1997&gt;计算结果!B$19),E1997&lt;计算结果!B$20),"买","卖"),F1996)</f>
        <v>买</v>
      </c>
      <c r="G1997" s="4" t="str">
        <f t="shared" ca="1" si="93"/>
        <v/>
      </c>
      <c r="H1997" s="3">
        <f ca="1">IF(F1996="买",B1997/B1996-1,计算结果!B$21*(计算结果!B$22*(B1997/B1996-1)+(1-计算结果!B$22)*(K1997/K1996-1-IF(G1997=1,计算结果!B$16,0))))-IF(AND(计算结果!B$21=0,G1997=1),计算结果!B$16,0)</f>
        <v>2.731406721717855E-2</v>
      </c>
      <c r="I1997" s="2">
        <f t="shared" ca="1" si="94"/>
        <v>44.515961346920541</v>
      </c>
      <c r="J1997" s="3">
        <f ca="1">1-I1997/MAX(I$2:I1997)</f>
        <v>0</v>
      </c>
      <c r="K1997" s="21">
        <v>184.42</v>
      </c>
      <c r="L1997" s="37">
        <v>37.043700000000001</v>
      </c>
    </row>
    <row r="1998" spans="1:12" hidden="1" x14ac:dyDescent="0.15">
      <c r="A1998" s="1">
        <v>42089</v>
      </c>
      <c r="B1998" s="16">
        <v>37.732599999999998</v>
      </c>
      <c r="C1998" s="3">
        <f t="shared" si="95"/>
        <v>-8.1774380515040601E-3</v>
      </c>
      <c r="D1998" s="3">
        <f>IFERROR(1-B1998/MAX(B$2:B1998),0)</f>
        <v>8.1774380515040601E-3</v>
      </c>
      <c r="E1998" s="3">
        <f ca="1">IFERROR(B1998/AVERAGE(OFFSET(B1998,0,0,-计算结果!B$17,1))-1,B1998/AVERAGE(OFFSET(B1998,0,0,-ROW(),1))-1)</f>
        <v>0.66106746593803756</v>
      </c>
      <c r="F1998" s="4" t="str">
        <f ca="1">IF(MONTH(A1998)&lt;&gt;MONTH(A1999),IF(OR(AND(E1998&lt;计算结果!B$18,E1998&gt;计算结果!B$19),E1998&lt;计算结果!B$20),"买","卖"),F1997)</f>
        <v>买</v>
      </c>
      <c r="G1998" s="4" t="str">
        <f t="shared" ca="1" si="93"/>
        <v/>
      </c>
      <c r="H1998" s="3">
        <f ca="1">IF(F1997="买",B1998/B1997-1,计算结果!B$21*(计算结果!B$22*(B1998/B1997-1)+(1-计算结果!B$22)*(K1998/K1997-1-IF(G1998=1,计算结果!B$16,0))))-IF(AND(计算结果!B$21=0,G1998=1),计算结果!B$16,0)</f>
        <v>-8.1774380515040601E-3</v>
      </c>
      <c r="I1998" s="2">
        <f t="shared" ca="1" si="94"/>
        <v>44.151934830702949</v>
      </c>
      <c r="J1998" s="3">
        <f ca="1">1-I1998/MAX(I$2:I1998)</f>
        <v>8.1774380515040601E-3</v>
      </c>
      <c r="K1998" s="21">
        <v>184.43</v>
      </c>
      <c r="L1998" s="37">
        <v>36.732599999999998</v>
      </c>
    </row>
    <row r="1999" spans="1:12" hidden="1" x14ac:dyDescent="0.15">
      <c r="A1999" s="1">
        <v>42090</v>
      </c>
      <c r="B1999" s="16">
        <v>38.643000000000001</v>
      </c>
      <c r="C1999" s="3">
        <f t="shared" si="95"/>
        <v>2.4127677393023683E-2</v>
      </c>
      <c r="D1999" s="3">
        <f>IFERROR(1-B1999/MAX(B$2:B1999),0)</f>
        <v>0</v>
      </c>
      <c r="E1999" s="3">
        <f ca="1">IFERROR(B1999/AVERAGE(OFFSET(B1999,0,0,-计算结果!B$17,1))-1,B1999/AVERAGE(OFFSET(B1999,0,0,-ROW(),1))-1)</f>
        <v>0.6945351294452986</v>
      </c>
      <c r="F1999" s="4" t="str">
        <f ca="1">IF(MONTH(A1999)&lt;&gt;MONTH(A2000),IF(OR(AND(E1999&lt;计算结果!B$18,E1999&gt;计算结果!B$19),E1999&lt;计算结果!B$20),"买","卖"),F1998)</f>
        <v>买</v>
      </c>
      <c r="G1999" s="4" t="str">
        <f t="shared" ca="1" si="93"/>
        <v/>
      </c>
      <c r="H1999" s="3">
        <f ca="1">IF(F1998="买",B1999/B1998-1,计算结果!B$21*(计算结果!B$22*(B1999/B1998-1)+(1-计算结果!B$22)*(K1999/K1998-1-IF(G1999=1,计算结果!B$16,0))))-IF(AND(计算结果!B$21=0,G1999=1),计算结果!B$16,0)</f>
        <v>2.4127677393023683E-2</v>
      </c>
      <c r="I1999" s="2">
        <f t="shared" ca="1" si="94"/>
        <v>45.217218470575958</v>
      </c>
      <c r="J1999" s="3">
        <f ca="1">1-I1999/MAX(I$2:I1999)</f>
        <v>0</v>
      </c>
      <c r="K1999" s="21">
        <v>184.44</v>
      </c>
      <c r="L1999" s="37">
        <v>37.643000000000001</v>
      </c>
    </row>
    <row r="2000" spans="1:12" hidden="1" x14ac:dyDescent="0.15">
      <c r="A2000" s="1">
        <v>42093</v>
      </c>
      <c r="B2000" s="16">
        <v>38.951799999999999</v>
      </c>
      <c r="C2000" s="3">
        <f t="shared" si="95"/>
        <v>7.9910979996375975E-3</v>
      </c>
      <c r="D2000" s="3">
        <f>IFERROR(1-B2000/MAX(B$2:B2000),0)</f>
        <v>0</v>
      </c>
      <c r="E2000" s="3">
        <f ca="1">IFERROR(B2000/AVERAGE(OFFSET(B2000,0,0,-计算结果!B$17,1))-1,B2000/AVERAGE(OFFSET(B2000,0,0,-ROW(),1))-1)</f>
        <v>0.70130392007830555</v>
      </c>
      <c r="F2000" s="4" t="str">
        <f ca="1">IF(MONTH(A2000)&lt;&gt;MONTH(A2001),IF(OR(AND(E2000&lt;计算结果!B$18,E2000&gt;计算结果!B$19),E2000&lt;计算结果!B$20),"买","卖"),F1999)</f>
        <v>买</v>
      </c>
      <c r="G2000" s="4" t="str">
        <f t="shared" ca="1" si="93"/>
        <v/>
      </c>
      <c r="H2000" s="3">
        <f ca="1">IF(F1999="买",B2000/B1999-1,计算结果!B$21*(计算结果!B$22*(B2000/B1999-1)+(1-计算结果!B$22)*(K2000/K1999-1-IF(G2000=1,计算结果!B$16,0))))-IF(AND(计算结果!B$21=0,G2000=1),计算结果!B$16,0)</f>
        <v>7.9910979996375975E-3</v>
      </c>
      <c r="I2000" s="2">
        <f t="shared" ca="1" si="94"/>
        <v>45.57855369464535</v>
      </c>
      <c r="J2000" s="3">
        <f ca="1">1-I2000/MAX(I$2:I2000)</f>
        <v>0</v>
      </c>
      <c r="K2000" s="21">
        <v>184.41</v>
      </c>
      <c r="L2000" s="37">
        <v>37.951799999999999</v>
      </c>
    </row>
    <row r="2001" spans="1:12" hidden="1" x14ac:dyDescent="0.15">
      <c r="A2001" s="1">
        <v>42094</v>
      </c>
      <c r="B2001" s="16">
        <v>39.480699999999999</v>
      </c>
      <c r="C2001" s="3">
        <f t="shared" si="95"/>
        <v>1.3578319872252331E-2</v>
      </c>
      <c r="D2001" s="3">
        <f>IFERROR(1-B2001/MAX(B$2:B2001),0)</f>
        <v>0</v>
      </c>
      <c r="E2001" s="3">
        <f ca="1">IFERROR(B2001/AVERAGE(OFFSET(B2001,0,0,-计算结果!B$17,1))-1,B2001/AVERAGE(OFFSET(B2001,0,0,-ROW(),1))-1)</f>
        <v>0.71742161514874314</v>
      </c>
      <c r="F2001" s="4" t="str">
        <f ca="1">IF(MONTH(A2001)&lt;&gt;MONTH(A2002),IF(OR(AND(E2001&lt;计算结果!B$18,E2001&gt;计算结果!B$19),E2001&lt;计算结果!B$20),"买","卖"),F2000)</f>
        <v>买</v>
      </c>
      <c r="G2001" s="4" t="str">
        <f t="shared" ca="1" si="93"/>
        <v/>
      </c>
      <c r="H2001" s="3">
        <f ca="1">IF(F2000="买",B2001/B2000-1,计算结果!B$21*(计算结果!B$22*(B2001/B2000-1)+(1-计算结果!B$22)*(K2001/K2000-1-IF(G2001=1,计算结果!B$16,0))))-IF(AND(计算结果!B$21=0,G2001=1),计算结果!B$16,0)</f>
        <v>1.3578319872252331E-2</v>
      </c>
      <c r="I2001" s="2">
        <f t="shared" ca="1" si="94"/>
        <v>46.197433876025876</v>
      </c>
      <c r="J2001" s="3">
        <f ca="1">1-I2001/MAX(I$2:I2001)</f>
        <v>0</v>
      </c>
      <c r="K2001" s="21">
        <v>184.45</v>
      </c>
      <c r="L2001" s="37">
        <v>38.480699999999999</v>
      </c>
    </row>
    <row r="2002" spans="1:12" hidden="1" x14ac:dyDescent="0.15">
      <c r="A2002" s="1">
        <v>42095</v>
      </c>
      <c r="B2002" s="16">
        <v>40.459699999999998</v>
      </c>
      <c r="C2002" s="3">
        <f t="shared" si="95"/>
        <v>2.4796926093002325E-2</v>
      </c>
      <c r="D2002" s="3">
        <f>IFERROR(1-B2002/MAX(B$2:B2002),0)</f>
        <v>0</v>
      </c>
      <c r="E2002" s="3">
        <f ca="1">IFERROR(B2002/AVERAGE(OFFSET(B2002,0,0,-计算结果!B$17,1))-1,B2002/AVERAGE(OFFSET(B2002,0,0,-ROW(),1))-1)</f>
        <v>0.75265672044277721</v>
      </c>
      <c r="F2002" s="4" t="str">
        <f ca="1">IF(MONTH(A2002)&lt;&gt;MONTH(A2003),IF(OR(AND(E2002&lt;计算结果!B$18,E2002&gt;计算结果!B$19),E2002&lt;计算结果!B$20),"买","卖"),F2001)</f>
        <v>买</v>
      </c>
      <c r="G2002" s="4" t="str">
        <f t="shared" ca="1" si="93"/>
        <v/>
      </c>
      <c r="H2002" s="3">
        <f ca="1">IF(F2001="买",B2002/B2001-1,计算结果!B$21*(计算结果!B$22*(B2002/B2001-1)+(1-计算结果!B$22)*(K2002/K2001-1-IF(G2002=1,计算结果!B$16,0))))-IF(AND(计算结果!B$21=0,G2002=1),计算结果!B$16,0)</f>
        <v>2.4796926093002325E-2</v>
      </c>
      <c r="I2002" s="2">
        <f t="shared" ca="1" si="94"/>
        <v>47.342988229536054</v>
      </c>
      <c r="J2002" s="3">
        <f ca="1">1-I2002/MAX(I$2:I2002)</f>
        <v>0</v>
      </c>
      <c r="K2002" s="21">
        <v>184.42</v>
      </c>
      <c r="L2002" s="37">
        <v>39.459699999999998</v>
      </c>
    </row>
    <row r="2003" spans="1:12" hidden="1" x14ac:dyDescent="0.15">
      <c r="A2003" s="1">
        <v>42096</v>
      </c>
      <c r="B2003" s="16">
        <v>41.250100000000003</v>
      </c>
      <c r="C2003" s="3">
        <f t="shared" si="95"/>
        <v>1.9535488399568202E-2</v>
      </c>
      <c r="D2003" s="3">
        <f>IFERROR(1-B2003/MAX(B$2:B2003),0)</f>
        <v>0</v>
      </c>
      <c r="E2003" s="3">
        <f ca="1">IFERROR(B2003/AVERAGE(OFFSET(B2003,0,0,-计算结果!B$17,1))-1,B2003/AVERAGE(OFFSET(B2003,0,0,-ROW(),1))-1)</f>
        <v>0.77911557715383606</v>
      </c>
      <c r="F2003" s="4" t="str">
        <f ca="1">IF(MONTH(A2003)&lt;&gt;MONTH(A2004),IF(OR(AND(E2003&lt;计算结果!B$18,E2003&gt;计算结果!B$19),E2003&lt;计算结果!B$20),"买","卖"),F2002)</f>
        <v>买</v>
      </c>
      <c r="G2003" s="4" t="str">
        <f t="shared" ca="1" si="93"/>
        <v/>
      </c>
      <c r="H2003" s="3">
        <f ca="1">IF(F2002="买",B2003/B2002-1,计算结果!B$21*(计算结果!B$22*(B2003/B2002-1)+(1-计算结果!B$22)*(K2003/K2002-1-IF(G2003=1,计算结果!B$16,0))))-IF(AND(计算结果!B$21=0,G2003=1),计算结果!B$16,0)</f>
        <v>1.9535488399568202E-2</v>
      </c>
      <c r="I2003" s="2">
        <f t="shared" ca="1" si="94"/>
        <v>48.267856626895046</v>
      </c>
      <c r="J2003" s="3">
        <f ca="1">1-I2003/MAX(I$2:I2003)</f>
        <v>0</v>
      </c>
      <c r="K2003" s="21">
        <v>184.42</v>
      </c>
      <c r="L2003" s="37">
        <v>40.250100000000003</v>
      </c>
    </row>
    <row r="2004" spans="1:12" hidden="1" x14ac:dyDescent="0.15">
      <c r="A2004" s="1">
        <v>42097</v>
      </c>
      <c r="B2004" s="16">
        <v>42.630499999999998</v>
      </c>
      <c r="C2004" s="3">
        <f t="shared" si="95"/>
        <v>3.3464161299002759E-2</v>
      </c>
      <c r="D2004" s="3">
        <f>IFERROR(1-B2004/MAX(B$2:B2004),0)</f>
        <v>0</v>
      </c>
      <c r="E2004" s="3">
        <f ca="1">IFERROR(B2004/AVERAGE(OFFSET(B2004,0,0,-计算结果!B$17,1))-1,B2004/AVERAGE(OFFSET(B2004,0,0,-ROW(),1))-1)</f>
        <v>0.83033721517508874</v>
      </c>
      <c r="F2004" s="4" t="str">
        <f ca="1">IF(MONTH(A2004)&lt;&gt;MONTH(A2005),IF(OR(AND(E2004&lt;计算结果!B$18,E2004&gt;计算结果!B$19),E2004&lt;计算结果!B$20),"买","卖"),F2003)</f>
        <v>买</v>
      </c>
      <c r="G2004" s="4" t="str">
        <f t="shared" ca="1" si="93"/>
        <v/>
      </c>
      <c r="H2004" s="3">
        <f ca="1">IF(F2003="买",B2004/B2003-1,计算结果!B$21*(计算结果!B$22*(B2004/B2003-1)+(1-计算结果!B$22)*(K2004/K2003-1-IF(G2004=1,计算结果!B$16,0))))-IF(AND(计算结果!B$21=0,G2004=1),计算结果!B$16,0)</f>
        <v>3.3464161299002759E-2</v>
      </c>
      <c r="I2004" s="2">
        <f t="shared" ca="1" si="94"/>
        <v>49.883099966614601</v>
      </c>
      <c r="J2004" s="3">
        <f ca="1">1-I2004/MAX(I$2:I2004)</f>
        <v>0</v>
      </c>
      <c r="K2004" s="21">
        <v>184.4</v>
      </c>
      <c r="L2004" s="37">
        <v>41.630499999999998</v>
      </c>
    </row>
    <row r="2005" spans="1:12" hidden="1" x14ac:dyDescent="0.15">
      <c r="A2005" s="1">
        <v>42101</v>
      </c>
      <c r="B2005" s="16">
        <v>43.476799999999997</v>
      </c>
      <c r="C2005" s="3">
        <f t="shared" si="95"/>
        <v>1.9851983908234727E-2</v>
      </c>
      <c r="D2005" s="3">
        <f>IFERROR(1-B2005/MAX(B$2:B2005),0)</f>
        <v>0</v>
      </c>
      <c r="E2005" s="3">
        <f ca="1">IFERROR(B2005/AVERAGE(OFFSET(B2005,0,0,-计算结果!B$17,1))-1,B2005/AVERAGE(OFFSET(B2005,0,0,-ROW(),1))-1)</f>
        <v>0.85795538071800403</v>
      </c>
      <c r="F2005" s="4" t="str">
        <f ca="1">IF(MONTH(A2005)&lt;&gt;MONTH(A2006),IF(OR(AND(E2005&lt;计算结果!B$18,E2005&gt;计算结果!B$19),E2005&lt;计算结果!B$20),"买","卖"),F2004)</f>
        <v>买</v>
      </c>
      <c r="G2005" s="4" t="str">
        <f t="shared" ca="1" si="93"/>
        <v/>
      </c>
      <c r="H2005" s="3">
        <f ca="1">IF(F2004="买",B2005/B2004-1,计算结果!B$21*(计算结果!B$22*(B2005/B2004-1)+(1-计算结果!B$22)*(K2005/K2004-1-IF(G2005=1,计算结果!B$16,0))))-IF(AND(计算结果!B$21=0,G2005=1),计算结果!B$16,0)</f>
        <v>1.9851983908234727E-2</v>
      </c>
      <c r="I2005" s="2">
        <f t="shared" ca="1" si="94"/>
        <v>50.873378464444698</v>
      </c>
      <c r="J2005" s="3">
        <f ca="1">1-I2005/MAX(I$2:I2005)</f>
        <v>0</v>
      </c>
      <c r="K2005" s="21">
        <v>184.45</v>
      </c>
      <c r="L2005" s="37">
        <v>42.476799999999997</v>
      </c>
    </row>
    <row r="2006" spans="1:12" hidden="1" x14ac:dyDescent="0.15">
      <c r="A2006" s="1">
        <v>42102</v>
      </c>
      <c r="B2006" s="16">
        <v>43.922800000000002</v>
      </c>
      <c r="C2006" s="3">
        <f t="shared" si="95"/>
        <v>1.0258344680381448E-2</v>
      </c>
      <c r="D2006" s="3">
        <f>IFERROR(1-B2006/MAX(B$2:B2006),0)</f>
        <v>0</v>
      </c>
      <c r="E2006" s="3">
        <f ca="1">IFERROR(B2006/AVERAGE(OFFSET(B2006,0,0,-计算结果!B$17,1))-1,B2006/AVERAGE(OFFSET(B2006,0,0,-ROW(),1))-1)</f>
        <v>0.86820298282195663</v>
      </c>
      <c r="F2006" s="4" t="str">
        <f ca="1">IF(MONTH(A2006)&lt;&gt;MONTH(A2007),IF(OR(AND(E2006&lt;计算结果!B$18,E2006&gt;计算结果!B$19),E2006&lt;计算结果!B$20),"买","卖"),F2005)</f>
        <v>买</v>
      </c>
      <c r="G2006" s="4" t="str">
        <f t="shared" ca="1" si="93"/>
        <v/>
      </c>
      <c r="H2006" s="3">
        <f ca="1">IF(F2005="买",B2006/B2005-1,计算结果!B$21*(计算结果!B$22*(B2006/B2005-1)+(1-计算结果!B$22)*(K2006/K2005-1-IF(G2006=1,计算结果!B$16,0))))-IF(AND(计算结果!B$21=0,G2006=1),计算结果!B$16,0)</f>
        <v>1.0258344680381448E-2</v>
      </c>
      <c r="I2006" s="2">
        <f t="shared" ca="1" si="94"/>
        <v>51.395255115788466</v>
      </c>
      <c r="J2006" s="3">
        <f ca="1">1-I2006/MAX(I$2:I2006)</f>
        <v>0</v>
      </c>
      <c r="K2006" s="21">
        <v>184.43</v>
      </c>
      <c r="L2006" s="37">
        <v>42.922800000000002</v>
      </c>
    </row>
    <row r="2007" spans="1:12" hidden="1" x14ac:dyDescent="0.15">
      <c r="A2007" s="1">
        <v>42103</v>
      </c>
      <c r="B2007" s="16">
        <v>44.420200000000001</v>
      </c>
      <c r="C2007" s="3">
        <f t="shared" si="95"/>
        <v>1.1324414654803494E-2</v>
      </c>
      <c r="D2007" s="3">
        <f>IFERROR(1-B2007/MAX(B$2:B2007),0)</f>
        <v>0</v>
      </c>
      <c r="E2007" s="3">
        <f ca="1">IFERROR(B2007/AVERAGE(OFFSET(B2007,0,0,-计算结果!B$17,1))-1,B2007/AVERAGE(OFFSET(B2007,0,0,-ROW(),1))-1)</f>
        <v>0.88045744954616811</v>
      </c>
      <c r="F2007" s="4" t="str">
        <f ca="1">IF(MONTH(A2007)&lt;&gt;MONTH(A2008),IF(OR(AND(E2007&lt;计算结果!B$18,E2007&gt;计算结果!B$19),E2007&lt;计算结果!B$20),"买","卖"),F2006)</f>
        <v>买</v>
      </c>
      <c r="G2007" s="4" t="str">
        <f t="shared" ca="1" si="93"/>
        <v/>
      </c>
      <c r="H2007" s="3">
        <f ca="1">IF(F2006="买",B2007/B2006-1,计算结果!B$21*(计算结果!B$22*(B2007/B2006-1)+(1-计算结果!B$22)*(K2007/K2006-1-IF(G2007=1,计算结果!B$16,0))))-IF(AND(计算结果!B$21=0,G2007=1),计算结果!B$16,0)</f>
        <v>1.1324414654803494E-2</v>
      </c>
      <c r="I2007" s="2">
        <f t="shared" ca="1" si="94"/>
        <v>51.977276296009066</v>
      </c>
      <c r="J2007" s="3">
        <f ca="1">1-I2007/MAX(I$2:I2007)</f>
        <v>0</v>
      </c>
      <c r="K2007" s="21">
        <v>184.41</v>
      </c>
      <c r="L2007" s="37">
        <v>43.420200000000001</v>
      </c>
    </row>
    <row r="2008" spans="1:12" hidden="1" x14ac:dyDescent="0.15">
      <c r="A2008" s="1">
        <v>42104</v>
      </c>
      <c r="B2008" s="16">
        <v>45.839100000000002</v>
      </c>
      <c r="C2008" s="3">
        <f t="shared" si="95"/>
        <v>3.1942674729064757E-2</v>
      </c>
      <c r="D2008" s="3">
        <f>IFERROR(1-B2008/MAX(B$2:B2008),0)</f>
        <v>0</v>
      </c>
      <c r="E2008" s="3">
        <f ca="1">IFERROR(B2008/AVERAGE(OFFSET(B2008,0,0,-计算结果!B$17,1))-1,B2008/AVERAGE(OFFSET(B2008,0,0,-ROW(),1))-1)</f>
        <v>0.93100515185089772</v>
      </c>
      <c r="F2008" s="4" t="str">
        <f ca="1">IF(MONTH(A2008)&lt;&gt;MONTH(A2009),IF(OR(AND(E2008&lt;计算结果!B$18,E2008&gt;计算结果!B$19),E2008&lt;计算结果!B$20),"买","卖"),F2007)</f>
        <v>买</v>
      </c>
      <c r="G2008" s="4" t="str">
        <f t="shared" ca="1" si="93"/>
        <v/>
      </c>
      <c r="H2008" s="3">
        <f ca="1">IF(F2007="买",B2008/B2007-1,计算结果!B$21*(计算结果!B$22*(B2008/B2007-1)+(1-计算结果!B$22)*(K2008/K2007-1-IF(G2008=1,计算结果!B$16,0))))-IF(AND(计算结果!B$21=0,G2008=1),计算结果!B$16,0)</f>
        <v>3.1942674729064757E-2</v>
      </c>
      <c r="I2008" s="2">
        <f t="shared" ca="1" si="94"/>
        <v>53.637569526035215</v>
      </c>
      <c r="J2008" s="3">
        <f ca="1">1-I2008/MAX(I$2:I2008)</f>
        <v>0</v>
      </c>
      <c r="K2008" s="21">
        <v>184.48</v>
      </c>
      <c r="L2008" s="37">
        <v>44.839100000000002</v>
      </c>
    </row>
    <row r="2009" spans="1:12" hidden="1" x14ac:dyDescent="0.15">
      <c r="A2009" s="1">
        <v>42107</v>
      </c>
      <c r="B2009" s="16">
        <v>47.217399999999998</v>
      </c>
      <c r="C2009" s="3">
        <f t="shared" si="95"/>
        <v>3.0068216871622644E-2</v>
      </c>
      <c r="D2009" s="3">
        <f>IFERROR(1-B2009/MAX(B$2:B2009),0)</f>
        <v>0</v>
      </c>
      <c r="E2009" s="3">
        <f ca="1">IFERROR(B2009/AVERAGE(OFFSET(B2009,0,0,-计算结果!B$17,1))-1,B2009/AVERAGE(OFFSET(B2009,0,0,-ROW(),1))-1)</f>
        <v>0.97894424230935329</v>
      </c>
      <c r="F2009" s="4" t="str">
        <f ca="1">IF(MONTH(A2009)&lt;&gt;MONTH(A2010),IF(OR(AND(E2009&lt;计算结果!B$18,E2009&gt;计算结果!B$19),E2009&lt;计算结果!B$20),"买","卖"),F2008)</f>
        <v>买</v>
      </c>
      <c r="G2009" s="4" t="str">
        <f t="shared" ca="1" si="93"/>
        <v/>
      </c>
      <c r="H2009" s="3">
        <f ca="1">IF(F2008="买",B2009/B2008-1,计算结果!B$21*(计算结果!B$22*(B2009/B2008-1)+(1-计算结果!B$22)*(K2009/K2008-1-IF(G2009=1,计算结果!B$16,0))))-IF(AND(计算结果!B$21=0,G2009=1),计算结果!B$16,0)</f>
        <v>3.0068216871622644E-2</v>
      </c>
      <c r="I2009" s="2">
        <f t="shared" ca="1" si="94"/>
        <v>55.250355599010781</v>
      </c>
      <c r="J2009" s="3">
        <f ca="1">1-I2009/MAX(I$2:I2009)</f>
        <v>0</v>
      </c>
      <c r="K2009" s="21">
        <v>184.55</v>
      </c>
      <c r="L2009" s="37">
        <v>46.217399999999998</v>
      </c>
    </row>
    <row r="2010" spans="1:12" hidden="1" x14ac:dyDescent="0.15">
      <c r="A2010" s="1">
        <v>42108</v>
      </c>
      <c r="B2010" s="16">
        <v>47.489100000000001</v>
      </c>
      <c r="C2010" s="3">
        <f t="shared" si="95"/>
        <v>5.7542346677283973E-3</v>
      </c>
      <c r="D2010" s="3">
        <f>IFERROR(1-B2010/MAX(B$2:B2010),0)</f>
        <v>0</v>
      </c>
      <c r="E2010" s="3">
        <f ca="1">IFERROR(B2010/AVERAGE(OFFSET(B2010,0,0,-计算结果!B$17,1))-1,B2010/AVERAGE(OFFSET(B2010,0,0,-ROW(),1))-1)</f>
        <v>0.98017896309042607</v>
      </c>
      <c r="F2010" s="4" t="str">
        <f ca="1">IF(MONTH(A2010)&lt;&gt;MONTH(A2011),IF(OR(AND(E2010&lt;计算结果!B$18,E2010&gt;计算结果!B$19),E2010&lt;计算结果!B$20),"买","卖"),F2009)</f>
        <v>买</v>
      </c>
      <c r="G2010" s="4" t="str">
        <f t="shared" ca="1" si="93"/>
        <v/>
      </c>
      <c r="H2010" s="3">
        <f ca="1">IF(F2009="买",B2010/B2009-1,计算结果!B$21*(计算结果!B$22*(B2010/B2009-1)+(1-计算结果!B$22)*(K2010/K2009-1-IF(G2010=1,计算结果!B$16,0))))-IF(AND(计算结果!B$21=0,G2010=1),计算结果!B$16,0)</f>
        <v>5.7542346677283973E-3</v>
      </c>
      <c r="I2010" s="2">
        <f t="shared" ca="1" si="94"/>
        <v>55.56827911060293</v>
      </c>
      <c r="J2010" s="3">
        <f ca="1">1-I2010/MAX(I$2:I2010)</f>
        <v>0</v>
      </c>
      <c r="K2010" s="21">
        <v>184.58</v>
      </c>
      <c r="L2010" s="37">
        <v>46.489100000000001</v>
      </c>
    </row>
    <row r="2011" spans="1:12" hidden="1" x14ac:dyDescent="0.15">
      <c r="A2011" s="1">
        <v>42109</v>
      </c>
      <c r="B2011" s="16">
        <v>45.804299999999998</v>
      </c>
      <c r="C2011" s="3">
        <f t="shared" si="95"/>
        <v>-3.5477614863200224E-2</v>
      </c>
      <c r="D2011" s="3">
        <f>IFERROR(1-B2011/MAX(B$2:B2011),0)</f>
        <v>3.5477614863200224E-2</v>
      </c>
      <c r="E2011" s="3">
        <f ca="1">IFERROR(B2011/AVERAGE(OFFSET(B2011,0,0,-计算结果!B$17,1))-1,B2011/AVERAGE(OFFSET(B2011,0,0,-ROW(),1))-1)</f>
        <v>0.90070754365741545</v>
      </c>
      <c r="F2011" s="4" t="str">
        <f ca="1">IF(MONTH(A2011)&lt;&gt;MONTH(A2012),IF(OR(AND(E2011&lt;计算结果!B$18,E2011&gt;计算结果!B$19),E2011&lt;计算结果!B$20),"买","卖"),F2010)</f>
        <v>买</v>
      </c>
      <c r="G2011" s="4" t="str">
        <f t="shared" ca="1" si="93"/>
        <v/>
      </c>
      <c r="H2011" s="3">
        <f ca="1">IF(F2010="买",B2011/B2010-1,计算结果!B$21*(计算结果!B$22*(B2011/B2010-1)+(1-计算结果!B$22)*(K2011/K2010-1-IF(G2011=1,计算结果!B$16,0))))-IF(AND(计算结果!B$21=0,G2011=1),计算结果!B$16,0)</f>
        <v>-3.5477614863200224E-2</v>
      </c>
      <c r="I2011" s="2">
        <f t="shared" ca="1" si="94"/>
        <v>53.596849105706141</v>
      </c>
      <c r="J2011" s="3">
        <f ca="1">1-I2011/MAX(I$2:I2011)</f>
        <v>3.5477614863200335E-2</v>
      </c>
      <c r="K2011" s="21">
        <v>184.61</v>
      </c>
      <c r="L2011" s="37">
        <v>44.804299999999998</v>
      </c>
    </row>
    <row r="2012" spans="1:12" hidden="1" x14ac:dyDescent="0.15">
      <c r="A2012" s="1">
        <v>42110</v>
      </c>
      <c r="B2012" s="16">
        <v>46.349699999999999</v>
      </c>
      <c r="C2012" s="3">
        <f t="shared" si="95"/>
        <v>1.1907179020310243E-2</v>
      </c>
      <c r="D2012" s="3">
        <f>IFERROR(1-B2012/MAX(B$2:B2012),0)</f>
        <v>2.3992874154279642E-2</v>
      </c>
      <c r="E2012" s="3">
        <f ca="1">IFERROR(B2012/AVERAGE(OFFSET(B2012,0,0,-计算结果!B$17,1))-1,B2012/AVERAGE(OFFSET(B2012,0,0,-ROW(),1))-1)</f>
        <v>0.91380149838880564</v>
      </c>
      <c r="F2012" s="4" t="str">
        <f ca="1">IF(MONTH(A2012)&lt;&gt;MONTH(A2013),IF(OR(AND(E2012&lt;计算结果!B$18,E2012&gt;计算结果!B$19),E2012&lt;计算结果!B$20),"买","卖"),F2011)</f>
        <v>买</v>
      </c>
      <c r="G2012" s="4" t="str">
        <f t="shared" ca="1" si="93"/>
        <v/>
      </c>
      <c r="H2012" s="3">
        <f ca="1">IF(F2011="买",B2012/B2011-1,计算结果!B$21*(计算结果!B$22*(B2012/B2011-1)+(1-计算结果!B$22)*(K2012/K2011-1-IF(G2012=1,计算结果!B$16,0))))-IF(AND(计算结果!B$21=0,G2012=1),计算结果!B$16,0)</f>
        <v>1.1907179020310243E-2</v>
      </c>
      <c r="I2012" s="2">
        <f t="shared" ca="1" si="94"/>
        <v>54.235036382932343</v>
      </c>
      <c r="J2012" s="3">
        <f ca="1">1-I2012/MAX(I$2:I2012)</f>
        <v>2.3992874154279753E-2</v>
      </c>
      <c r="K2012" s="21">
        <v>184.68</v>
      </c>
      <c r="L2012" s="37">
        <v>45.349699999999999</v>
      </c>
    </row>
    <row r="2013" spans="1:12" hidden="1" x14ac:dyDescent="0.15">
      <c r="A2013" s="1">
        <v>42111</v>
      </c>
      <c r="B2013" s="16">
        <v>46.825699999999998</v>
      </c>
      <c r="C2013" s="3">
        <f t="shared" si="95"/>
        <v>1.0269753633788348E-2</v>
      </c>
      <c r="D2013" s="3">
        <f>IFERROR(1-B2013/MAX(B$2:B2013),0)</f>
        <v>1.3969521427022236E-2</v>
      </c>
      <c r="E2013" s="3">
        <f ca="1">IFERROR(B2013/AVERAGE(OFFSET(B2013,0,0,-计算结果!B$17,1))-1,B2013/AVERAGE(OFFSET(B2013,0,0,-ROW(),1))-1)</f>
        <v>0.92381646979267762</v>
      </c>
      <c r="F2013" s="4" t="str">
        <f ca="1">IF(MONTH(A2013)&lt;&gt;MONTH(A2014),IF(OR(AND(E2013&lt;计算结果!B$18,E2013&gt;计算结果!B$19),E2013&lt;计算结果!B$20),"买","卖"),F2012)</f>
        <v>买</v>
      </c>
      <c r="G2013" s="4" t="str">
        <f t="shared" ca="1" si="93"/>
        <v/>
      </c>
      <c r="H2013" s="3">
        <f ca="1">IF(F2012="买",B2013/B2012-1,计算结果!B$21*(计算结果!B$22*(B2013/B2012-1)+(1-计算结果!B$22)*(K2013/K2012-1-IF(G2013=1,计算结果!B$16,0))))-IF(AND(计算结果!B$21=0,G2013=1),计算结果!B$16,0)</f>
        <v>1.0269753633788348E-2</v>
      </c>
      <c r="I2013" s="2">
        <f t="shared" ca="1" si="94"/>
        <v>54.792016844904609</v>
      </c>
      <c r="J2013" s="3">
        <f ca="1">1-I2013/MAX(I$2:I2013)</f>
        <v>1.3969521427022236E-2</v>
      </c>
      <c r="K2013" s="21">
        <v>184.78</v>
      </c>
      <c r="L2013" s="37">
        <v>45.825699999999998</v>
      </c>
    </row>
    <row r="2014" spans="1:12" hidden="1" x14ac:dyDescent="0.15">
      <c r="A2014" s="1">
        <v>42114</v>
      </c>
      <c r="B2014" s="16">
        <v>45.815600000000003</v>
      </c>
      <c r="C2014" s="3">
        <f t="shared" si="95"/>
        <v>-2.1571487452403115E-2</v>
      </c>
      <c r="D2014" s="3">
        <f>IFERROR(1-B2014/MAX(B$2:B2014),0)</f>
        <v>3.5239665523246311E-2</v>
      </c>
      <c r="E2014" s="3">
        <f ca="1">IFERROR(B2014/AVERAGE(OFFSET(B2014,0,0,-计算结果!B$17,1))-1,B2014/AVERAGE(OFFSET(B2014,0,0,-ROW(),1))-1)</f>
        <v>0.87321405086347581</v>
      </c>
      <c r="F2014" s="4" t="str">
        <f ca="1">IF(MONTH(A2014)&lt;&gt;MONTH(A2015),IF(OR(AND(E2014&lt;计算结果!B$18,E2014&gt;计算结果!B$19),E2014&lt;计算结果!B$20),"买","卖"),F2013)</f>
        <v>买</v>
      </c>
      <c r="G2014" s="4" t="str">
        <f t="shared" ca="1" si="93"/>
        <v/>
      </c>
      <c r="H2014" s="3">
        <f ca="1">IF(F2013="买",B2014/B2013-1,计算结果!B$21*(计算结果!B$22*(B2014/B2013-1)+(1-计算结果!B$22)*(K2014/K2013-1-IF(G2014=1,计算结果!B$16,0))))-IF(AND(计算结果!B$21=0,G2014=1),计算结果!B$16,0)</f>
        <v>-2.1571487452403115E-2</v>
      </c>
      <c r="I2014" s="2">
        <f t="shared" ca="1" si="94"/>
        <v>53.610071541042892</v>
      </c>
      <c r="J2014" s="3">
        <f ca="1">1-I2014/MAX(I$2:I2014)</f>
        <v>3.52396655232462E-2</v>
      </c>
      <c r="K2014" s="21">
        <v>184.95</v>
      </c>
      <c r="L2014" s="37">
        <v>44.815600000000003</v>
      </c>
    </row>
    <row r="2015" spans="1:12" hidden="1" x14ac:dyDescent="0.15">
      <c r="A2015" s="1">
        <v>42115</v>
      </c>
      <c r="B2015" s="16">
        <v>47.107300000000002</v>
      </c>
      <c r="C2015" s="3">
        <f t="shared" si="95"/>
        <v>2.8193453758108555E-2</v>
      </c>
      <c r="D2015" s="3">
        <f>IFERROR(1-B2015/MAX(B$2:B2015),0)</f>
        <v>8.0397396455186287E-3</v>
      </c>
      <c r="E2015" s="3">
        <f ca="1">IFERROR(B2015/AVERAGE(OFFSET(B2015,0,0,-计算结果!B$17,1))-1,B2015/AVERAGE(OFFSET(B2015,0,0,-ROW(),1))-1)</f>
        <v>0.91641229081974518</v>
      </c>
      <c r="F2015" s="4" t="str">
        <f ca="1">IF(MONTH(A2015)&lt;&gt;MONTH(A2016),IF(OR(AND(E2015&lt;计算结果!B$18,E2015&gt;计算结果!B$19),E2015&lt;计算结果!B$20),"买","卖"),F2014)</f>
        <v>买</v>
      </c>
      <c r="G2015" s="4" t="str">
        <f t="shared" ca="1" si="93"/>
        <v/>
      </c>
      <c r="H2015" s="3">
        <f ca="1">IF(F2014="买",B2015/B2014-1,计算结果!B$21*(计算结果!B$22*(B2015/B2014-1)+(1-计算结果!B$22)*(K2015/K2014-1-IF(G2015=1,计算结果!B$16,0))))-IF(AND(计算结果!B$21=0,G2015=1),计算结果!B$16,0)</f>
        <v>2.8193453758108555E-2</v>
      </c>
      <c r="I2015" s="2">
        <f t="shared" ca="1" si="94"/>
        <v>55.121524614004173</v>
      </c>
      <c r="J2015" s="3">
        <f ca="1">1-I2015/MAX(I$2:I2015)</f>
        <v>8.0397396455186287E-3</v>
      </c>
      <c r="K2015" s="21">
        <v>185.06</v>
      </c>
      <c r="L2015" s="37">
        <v>46.107300000000002</v>
      </c>
    </row>
    <row r="2016" spans="1:12" hidden="1" x14ac:dyDescent="0.15">
      <c r="A2016" s="1">
        <v>42116</v>
      </c>
      <c r="B2016" s="16">
        <v>49.057099999999998</v>
      </c>
      <c r="C2016" s="3">
        <f t="shared" si="95"/>
        <v>4.1390612495303181E-2</v>
      </c>
      <c r="D2016" s="3">
        <f>IFERROR(1-B2016/MAX(B$2:B2016),0)</f>
        <v>0</v>
      </c>
      <c r="E2016" s="3">
        <f ca="1">IFERROR(B2016/AVERAGE(OFFSET(B2016,0,0,-计算结果!B$17,1))-1,B2016/AVERAGE(OFFSET(B2016,0,0,-ROW(),1))-1)</f>
        <v>0.98525299480486983</v>
      </c>
      <c r="F2016" s="4" t="str">
        <f ca="1">IF(MONTH(A2016)&lt;&gt;MONTH(A2017),IF(OR(AND(E2016&lt;计算结果!B$18,E2016&gt;计算结果!B$19),E2016&lt;计算结果!B$20),"买","卖"),F2015)</f>
        <v>买</v>
      </c>
      <c r="G2016" s="4" t="str">
        <f t="shared" ref="G2016:G2079" ca="1" si="96">IF(F2015&lt;&gt;F2016,1,"")</f>
        <v/>
      </c>
      <c r="H2016" s="3">
        <f ca="1">IF(F2015="买",B2016/B2015-1,计算结果!B$21*(计算结果!B$22*(B2016/B2015-1)+(1-计算结果!B$22)*(K2016/K2015-1-IF(G2016=1,计算结果!B$16,0))))-IF(AND(计算结果!B$21=0,G2016=1),计算结果!B$16,0)</f>
        <v>4.1390612495303181E-2</v>
      </c>
      <c r="I2016" s="2">
        <f t="shared" ref="I2016:I2079" ca="1" si="97">IFERROR(I2015*(1+H2016),I2015)</f>
        <v>57.403038279452737</v>
      </c>
      <c r="J2016" s="3">
        <f ca="1">1-I2016/MAX(I$2:I2016)</f>
        <v>0</v>
      </c>
      <c r="K2016" s="21">
        <v>185.14</v>
      </c>
      <c r="L2016" s="37">
        <v>48.057099999999998</v>
      </c>
    </row>
    <row r="2017" spans="1:12" hidden="1" x14ac:dyDescent="0.15">
      <c r="A2017" s="1">
        <v>42117</v>
      </c>
      <c r="B2017" s="16">
        <v>50.131700000000002</v>
      </c>
      <c r="C2017" s="3">
        <f t="shared" si="95"/>
        <v>2.1905086113936711E-2</v>
      </c>
      <c r="D2017" s="3">
        <f>IFERROR(1-B2017/MAX(B$2:B2017),0)</f>
        <v>0</v>
      </c>
      <c r="E2017" s="3">
        <f ca="1">IFERROR(B2017/AVERAGE(OFFSET(B2017,0,0,-计算结果!B$17,1))-1,B2017/AVERAGE(OFFSET(B2017,0,0,-ROW(),1))-1)</f>
        <v>1.0178897960429247</v>
      </c>
      <c r="F2017" s="4" t="str">
        <f ca="1">IF(MONTH(A2017)&lt;&gt;MONTH(A2018),IF(OR(AND(E2017&lt;计算结果!B$18,E2017&gt;计算结果!B$19),E2017&lt;计算结果!B$20),"买","卖"),F2016)</f>
        <v>买</v>
      </c>
      <c r="G2017" s="4" t="str">
        <f t="shared" ca="1" si="96"/>
        <v/>
      </c>
      <c r="H2017" s="3">
        <f ca="1">IF(F2016="买",B2017/B2016-1,计算结果!B$21*(计算结果!B$22*(B2017/B2016-1)+(1-计算结果!B$22)*(K2017/K2016-1-IF(G2017=1,计算结果!B$16,0))))-IF(AND(计算结果!B$21=0,G2017=1),计算结果!B$16,0)</f>
        <v>2.1905086113936711E-2</v>
      </c>
      <c r="I2017" s="2">
        <f t="shared" ca="1" si="97"/>
        <v>58.660456776165752</v>
      </c>
      <c r="J2017" s="3">
        <f ca="1">1-I2017/MAX(I$2:I2017)</f>
        <v>0</v>
      </c>
      <c r="K2017" s="21">
        <v>185.21</v>
      </c>
      <c r="L2017" s="37">
        <v>49.131700000000002</v>
      </c>
    </row>
    <row r="2018" spans="1:12" hidden="1" x14ac:dyDescent="0.15">
      <c r="A2018" s="1">
        <v>42118</v>
      </c>
      <c r="B2018" s="16">
        <v>51.0364</v>
      </c>
      <c r="C2018" s="3">
        <f t="shared" si="95"/>
        <v>1.8046465609584228E-2</v>
      </c>
      <c r="D2018" s="3">
        <f>IFERROR(1-B2018/MAX(B$2:B2018),0)</f>
        <v>0</v>
      </c>
      <c r="E2018" s="3">
        <f ca="1">IFERROR(B2018/AVERAGE(OFFSET(B2018,0,0,-计算结果!B$17,1))-1,B2018/AVERAGE(OFFSET(B2018,0,0,-ROW(),1))-1)</f>
        <v>1.0430926231292608</v>
      </c>
      <c r="F2018" s="4" t="str">
        <f ca="1">IF(MONTH(A2018)&lt;&gt;MONTH(A2019),IF(OR(AND(E2018&lt;计算结果!B$18,E2018&gt;计算结果!B$19),E2018&lt;计算结果!B$20),"买","卖"),F2017)</f>
        <v>买</v>
      </c>
      <c r="G2018" s="4" t="str">
        <f t="shared" ca="1" si="96"/>
        <v/>
      </c>
      <c r="H2018" s="3">
        <f ca="1">IF(F2017="买",B2018/B2017-1,计算结果!B$21*(计算结果!B$22*(B2018/B2017-1)+(1-计算结果!B$22)*(K2018/K2017-1-IF(G2018=1,计算结果!B$16,0))))-IF(AND(计算结果!B$21=0,G2018=1),计算结果!B$16,0)</f>
        <v>1.8046465609584228E-2</v>
      </c>
      <c r="I2018" s="2">
        <f t="shared" ca="1" si="97"/>
        <v>59.719070692019329</v>
      </c>
      <c r="J2018" s="3">
        <f ca="1">1-I2018/MAX(I$2:I2018)</f>
        <v>0</v>
      </c>
      <c r="K2018" s="21">
        <v>185.24</v>
      </c>
      <c r="L2018" s="37">
        <v>50.0364</v>
      </c>
    </row>
    <row r="2019" spans="1:12" hidden="1" x14ac:dyDescent="0.15">
      <c r="A2019" s="1">
        <v>42121</v>
      </c>
      <c r="B2019" s="16">
        <v>50.789099999999998</v>
      </c>
      <c r="C2019" s="3">
        <f t="shared" si="95"/>
        <v>-4.8455612072952903E-3</v>
      </c>
      <c r="D2019" s="3">
        <f>IFERROR(1-B2019/MAX(B$2:B2019),0)</f>
        <v>4.8455612072952903E-3</v>
      </c>
      <c r="E2019" s="3">
        <f ca="1">IFERROR(B2019/AVERAGE(OFFSET(B2019,0,0,-计算结果!B$17,1))-1,B2019/AVERAGE(OFFSET(B2019,0,0,-ROW(),1))-1)</f>
        <v>1.0222830689024489</v>
      </c>
      <c r="F2019" s="4" t="str">
        <f ca="1">IF(MONTH(A2019)&lt;&gt;MONTH(A2020),IF(OR(AND(E2019&lt;计算结果!B$18,E2019&gt;计算结果!B$19),E2019&lt;计算结果!B$20),"买","卖"),F2018)</f>
        <v>买</v>
      </c>
      <c r="G2019" s="4" t="str">
        <f t="shared" ca="1" si="96"/>
        <v/>
      </c>
      <c r="H2019" s="3">
        <f ca="1">IF(F2018="买",B2019/B2018-1,计算结果!B$21*(计算结果!B$22*(B2019/B2018-1)+(1-计算结果!B$22)*(K2019/K2018-1-IF(G2019=1,计算结果!B$16,0))))-IF(AND(计算结果!B$21=0,G2019=1),计算结果!B$16,0)</f>
        <v>-4.8455612072952903E-3</v>
      </c>
      <c r="I2019" s="2">
        <f t="shared" ca="1" si="97"/>
        <v>59.429698279738354</v>
      </c>
      <c r="J2019" s="3">
        <f ca="1">1-I2019/MAX(I$2:I2019)</f>
        <v>4.8455612072952903E-3</v>
      </c>
      <c r="K2019" s="21">
        <v>185.37</v>
      </c>
      <c r="L2019" s="37">
        <v>49.789099999999998</v>
      </c>
    </row>
    <row r="2020" spans="1:12" hidden="1" x14ac:dyDescent="0.15">
      <c r="A2020" s="1">
        <v>42122</v>
      </c>
      <c r="B2020" s="16">
        <v>48.898800000000001</v>
      </c>
      <c r="C2020" s="3">
        <f t="shared" si="95"/>
        <v>-3.7218615805359789E-2</v>
      </c>
      <c r="D2020" s="3">
        <f>IFERROR(1-B2020/MAX(B$2:B2020),0)</f>
        <v>4.1883831931719295E-2</v>
      </c>
      <c r="E2020" s="3">
        <f ca="1">IFERROR(B2020/AVERAGE(OFFSET(B2020,0,0,-计算结果!B$17,1))-1,B2020/AVERAGE(OFFSET(B2020,0,0,-ROW(),1))-1)</f>
        <v>0.93705978418191749</v>
      </c>
      <c r="F2020" s="4" t="str">
        <f ca="1">IF(MONTH(A2020)&lt;&gt;MONTH(A2021),IF(OR(AND(E2020&lt;计算结果!B$18,E2020&gt;计算结果!B$19),E2020&lt;计算结果!B$20),"买","卖"),F2019)</f>
        <v>买</v>
      </c>
      <c r="G2020" s="4" t="str">
        <f t="shared" ca="1" si="96"/>
        <v/>
      </c>
      <c r="H2020" s="3">
        <f ca="1">IF(F2019="买",B2020/B2019-1,计算结果!B$21*(计算结果!B$22*(B2020/B2019-1)+(1-计算结果!B$22)*(K2020/K2019-1-IF(G2020=1,计算结果!B$16,0))))-IF(AND(计算结果!B$21=0,G2020=1),计算结果!B$16,0)</f>
        <v>-3.7218615805359789E-2</v>
      </c>
      <c r="I2020" s="2">
        <f t="shared" ca="1" si="97"/>
        <v>57.217807172036323</v>
      </c>
      <c r="J2020" s="3">
        <f ca="1">1-I2020/MAX(I$2:I2020)</f>
        <v>4.1883831931719406E-2</v>
      </c>
      <c r="K2020" s="21">
        <v>185.42</v>
      </c>
      <c r="L2020" s="37">
        <v>47.898800000000001</v>
      </c>
    </row>
    <row r="2021" spans="1:12" hidden="1" x14ac:dyDescent="0.15">
      <c r="A2021" s="1">
        <v>42123</v>
      </c>
      <c r="B2021" s="16">
        <v>50.84</v>
      </c>
      <c r="C2021" s="3">
        <f t="shared" si="95"/>
        <v>3.9698315705088971E-2</v>
      </c>
      <c r="D2021" s="3">
        <f>IFERROR(1-B2021/MAX(B$2:B2021),0)</f>
        <v>3.8482338095946478E-3</v>
      </c>
      <c r="E2021" s="3">
        <f ca="1">IFERROR(B2021/AVERAGE(OFFSET(B2021,0,0,-计算结果!B$17,1))-1,B2021/AVERAGE(OFFSET(B2021,0,0,-ROW(),1))-1)</f>
        <v>1.0032164591927599</v>
      </c>
      <c r="F2021" s="4" t="str">
        <f ca="1">IF(MONTH(A2021)&lt;&gt;MONTH(A2022),IF(OR(AND(E2021&lt;计算结果!B$18,E2021&gt;计算结果!B$19),E2021&lt;计算结果!B$20),"买","卖"),F2020)</f>
        <v>买</v>
      </c>
      <c r="G2021" s="4" t="str">
        <f t="shared" ca="1" si="96"/>
        <v/>
      </c>
      <c r="H2021" s="3">
        <f ca="1">IF(F2020="买",B2021/B2020-1,计算结果!B$21*(计算结果!B$22*(B2021/B2020-1)+(1-计算结果!B$22)*(K2021/K2020-1-IF(G2021=1,计算结果!B$16,0))))-IF(AND(计算结果!B$21=0,G2021=1),计算结果!B$16,0)</f>
        <v>3.9698315705088971E-2</v>
      </c>
      <c r="I2021" s="2">
        <f t="shared" ca="1" si="97"/>
        <v>59.489257745104723</v>
      </c>
      <c r="J2021" s="3">
        <f ca="1">1-I2021/MAX(I$2:I2021)</f>
        <v>3.8482338095947588E-3</v>
      </c>
      <c r="K2021" s="21">
        <v>185.48</v>
      </c>
      <c r="L2021" s="37">
        <v>49.84</v>
      </c>
    </row>
    <row r="2022" spans="1:12" hidden="1" x14ac:dyDescent="0.15">
      <c r="A2022" s="1">
        <v>42124</v>
      </c>
      <c r="B2022" s="16">
        <v>50.990499999999997</v>
      </c>
      <c r="C2022" s="3">
        <f t="shared" si="95"/>
        <v>2.9602675059008376E-3</v>
      </c>
      <c r="D2022" s="3">
        <f>IFERROR(1-B2022/MAX(B$2:B2022),0)</f>
        <v>8.9935810519559123E-4</v>
      </c>
      <c r="E2022" s="3">
        <f ca="1">IFERROR(B2022/AVERAGE(OFFSET(B2022,0,0,-计算结果!B$17,1))-1,B2022/AVERAGE(OFFSET(B2022,0,0,-ROW(),1))-1)</f>
        <v>0.99847533067791772</v>
      </c>
      <c r="F2022" s="4" t="str">
        <f ca="1">IF(MONTH(A2022)&lt;&gt;MONTH(A2023),IF(OR(AND(E2022&lt;计算结果!B$18,E2022&gt;计算结果!B$19),E2022&lt;计算结果!B$20),"买","卖"),F2021)</f>
        <v>买</v>
      </c>
      <c r="G2022" s="4" t="str">
        <f t="shared" ca="1" si="96"/>
        <v/>
      </c>
      <c r="H2022" s="3">
        <f ca="1">IF(F2021="买",B2022/B2021-1,计算结果!B$21*(计算结果!B$22*(B2022/B2021-1)+(1-计算结果!B$22)*(K2022/K2021-1-IF(G2022=1,计算结果!B$16,0))))-IF(AND(计算结果!B$21=0,G2022=1),计算结果!B$16,0)</f>
        <v>2.9602675059008376E-3</v>
      </c>
      <c r="I2022" s="2">
        <f t="shared" ca="1" si="97"/>
        <v>59.665361861757717</v>
      </c>
      <c r="J2022" s="3">
        <f ca="1">1-I2022/MAX(I$2:I2022)</f>
        <v>8.9935810519548021E-4</v>
      </c>
      <c r="K2022" s="21">
        <v>185.59</v>
      </c>
      <c r="L2022" s="37">
        <v>49.990499999999997</v>
      </c>
    </row>
    <row r="2023" spans="1:12" hidden="1" x14ac:dyDescent="0.15">
      <c r="A2023" s="1">
        <v>42128</v>
      </c>
      <c r="B2023" s="16">
        <v>52.456200000000003</v>
      </c>
      <c r="C2023" s="3">
        <f t="shared" si="95"/>
        <v>2.8744570066973285E-2</v>
      </c>
      <c r="D2023" s="3">
        <f>IFERROR(1-B2023/MAX(B$2:B2023),0)</f>
        <v>0</v>
      </c>
      <c r="E2023" s="3">
        <f ca="1">IFERROR(B2023/AVERAGE(OFFSET(B2023,0,0,-计算结果!B$17,1))-1,B2023/AVERAGE(OFFSET(B2023,0,0,-ROW(),1))-1)</f>
        <v>1.0446170289372758</v>
      </c>
      <c r="F2023" s="4" t="str">
        <f ca="1">IF(MONTH(A2023)&lt;&gt;MONTH(A2024),IF(OR(AND(E2023&lt;计算结果!B$18,E2023&gt;计算结果!B$19),E2023&lt;计算结果!B$20),"买","卖"),F2022)</f>
        <v>买</v>
      </c>
      <c r="G2023" s="4" t="str">
        <f t="shared" ca="1" si="96"/>
        <v/>
      </c>
      <c r="H2023" s="3">
        <f ca="1">IF(F2022="买",B2023/B2022-1,计算结果!B$21*(计算结果!B$22*(B2023/B2022-1)+(1-计算结果!B$22)*(K2023/K2022-1-IF(G2023=1,计算结果!B$16,0))))-IF(AND(计算结果!B$21=0,G2023=1),计算结果!B$16,0)</f>
        <v>2.8744570066973285E-2</v>
      </c>
      <c r="I2023" s="2">
        <f t="shared" ca="1" si="97"/>
        <v>61.380417036364328</v>
      </c>
      <c r="J2023" s="3">
        <f ca="1">1-I2023/MAX(I$2:I2023)</f>
        <v>0</v>
      </c>
      <c r="K2023" s="21">
        <v>185.72</v>
      </c>
      <c r="L2023" s="37">
        <v>51.456200000000003</v>
      </c>
    </row>
    <row r="2024" spans="1:12" hidden="1" x14ac:dyDescent="0.15">
      <c r="A2024" s="1">
        <v>42129</v>
      </c>
      <c r="B2024" s="16">
        <v>51.822099999999999</v>
      </c>
      <c r="C2024" s="3">
        <f t="shared" si="95"/>
        <v>-1.2088180234176349E-2</v>
      </c>
      <c r="D2024" s="3">
        <f>IFERROR(1-B2024/MAX(B$2:B2024),0)</f>
        <v>1.2088180234176349E-2</v>
      </c>
      <c r="E2024" s="3">
        <f ca="1">IFERROR(B2024/AVERAGE(OFFSET(B2024,0,0,-计算结果!B$17,1))-1,B2024/AVERAGE(OFFSET(B2024,0,0,-ROW(),1))-1)</f>
        <v>1.009068138240754</v>
      </c>
      <c r="F2024" s="4" t="str">
        <f ca="1">IF(MONTH(A2024)&lt;&gt;MONTH(A2025),IF(OR(AND(E2024&lt;计算结果!B$18,E2024&gt;计算结果!B$19),E2024&lt;计算结果!B$20),"买","卖"),F2023)</f>
        <v>买</v>
      </c>
      <c r="G2024" s="4" t="str">
        <f t="shared" ca="1" si="96"/>
        <v/>
      </c>
      <c r="H2024" s="3">
        <f ca="1">IF(F2023="买",B2024/B2023-1,计算结果!B$21*(计算结果!B$22*(B2024/B2023-1)+(1-计算结果!B$22)*(K2024/K2023-1-IF(G2024=1,计算结果!B$16,0))))-IF(AND(计算结果!B$21=0,G2024=1),计算结果!B$16,0)</f>
        <v>-1.2088180234176349E-2</v>
      </c>
      <c r="I2024" s="2">
        <f t="shared" ca="1" si="97"/>
        <v>60.638439492379845</v>
      </c>
      <c r="J2024" s="3">
        <f ca="1">1-I2024/MAX(I$2:I2024)</f>
        <v>1.2088180234176349E-2</v>
      </c>
      <c r="K2024" s="21">
        <v>185.74</v>
      </c>
      <c r="L2024" s="37">
        <v>50.822099999999999</v>
      </c>
    </row>
    <row r="2025" spans="1:12" hidden="1" x14ac:dyDescent="0.15">
      <c r="A2025" s="1">
        <v>42130</v>
      </c>
      <c r="B2025" s="16">
        <v>51.9709</v>
      </c>
      <c r="C2025" s="3">
        <f t="shared" si="95"/>
        <v>2.8713618321141166E-3</v>
      </c>
      <c r="D2025" s="3">
        <f>IFERROR(1-B2025/MAX(B$2:B2025),0)</f>
        <v>9.2515279414063789E-3</v>
      </c>
      <c r="E2025" s="3">
        <f ca="1">IFERROR(B2025/AVERAGE(OFFSET(B2025,0,0,-计算结果!B$17,1))-1,B2025/AVERAGE(OFFSET(B2025,0,0,-ROW(),1))-1)</f>
        <v>1.0040514503546145</v>
      </c>
      <c r="F2025" s="4" t="str">
        <f ca="1">IF(MONTH(A2025)&lt;&gt;MONTH(A2026),IF(OR(AND(E2025&lt;计算结果!B$18,E2025&gt;计算结果!B$19),E2025&lt;计算结果!B$20),"买","卖"),F2024)</f>
        <v>买</v>
      </c>
      <c r="G2025" s="4" t="str">
        <f t="shared" ca="1" si="96"/>
        <v/>
      </c>
      <c r="H2025" s="3">
        <f ca="1">IF(F2024="买",B2025/B2024-1,计算结果!B$21*(计算结果!B$22*(B2025/B2024-1)+(1-计算结果!B$22)*(K2025/K2024-1-IF(G2025=1,计算结果!B$16,0))))-IF(AND(计算结果!B$21=0,G2025=1),计算结果!B$16,0)</f>
        <v>2.8713618321141166E-3</v>
      </c>
      <c r="I2025" s="2">
        <f t="shared" ca="1" si="97"/>
        <v>60.812554393097223</v>
      </c>
      <c r="J2025" s="3">
        <f ca="1">1-I2025/MAX(I$2:I2025)</f>
        <v>9.2515279414064899E-3</v>
      </c>
      <c r="K2025" s="21">
        <v>185.83</v>
      </c>
      <c r="L2025" s="37">
        <v>50.9709</v>
      </c>
    </row>
    <row r="2026" spans="1:12" hidden="1" x14ac:dyDescent="0.15">
      <c r="A2026" s="1">
        <v>42131</v>
      </c>
      <c r="B2026" s="16">
        <v>51.697200000000002</v>
      </c>
      <c r="C2026" s="3">
        <f t="shared" si="95"/>
        <v>-5.2664087017927352E-3</v>
      </c>
      <c r="D2026" s="3">
        <f>IFERROR(1-B2026/MAX(B$2:B2026),0)</f>
        <v>1.4469214315943613E-2</v>
      </c>
      <c r="E2026" s="3">
        <f ca="1">IFERROR(B2026/AVERAGE(OFFSET(B2026,0,0,-计算结果!B$17,1))-1,B2026/AVERAGE(OFFSET(B2026,0,0,-ROW(),1))-1)</f>
        <v>0.98285258829761735</v>
      </c>
      <c r="F2026" s="4" t="str">
        <f ca="1">IF(MONTH(A2026)&lt;&gt;MONTH(A2027),IF(OR(AND(E2026&lt;计算结果!B$18,E2026&gt;计算结果!B$19),E2026&lt;计算结果!B$20),"买","卖"),F2025)</f>
        <v>买</v>
      </c>
      <c r="G2026" s="4" t="str">
        <f t="shared" ca="1" si="96"/>
        <v/>
      </c>
      <c r="H2026" s="3">
        <f ca="1">IF(F2025="买",B2026/B2025-1,计算结果!B$21*(计算结果!B$22*(B2026/B2025-1)+(1-计算结果!B$22)*(K2026/K2025-1-IF(G2026=1,计算结果!B$16,0))))-IF(AND(计算结果!B$21=0,G2026=1),计算结果!B$16,0)</f>
        <v>-5.2664087017927352E-3</v>
      </c>
      <c r="I2026" s="2">
        <f t="shared" ca="1" si="97"/>
        <v>60.49229062746317</v>
      </c>
      <c r="J2026" s="3">
        <f ca="1">1-I2026/MAX(I$2:I2026)</f>
        <v>1.4469214315943724E-2</v>
      </c>
      <c r="K2026" s="21">
        <v>185.88</v>
      </c>
      <c r="L2026" s="37">
        <v>50.697200000000002</v>
      </c>
    </row>
    <row r="2027" spans="1:12" hidden="1" x14ac:dyDescent="0.15">
      <c r="A2027" s="1">
        <v>42132</v>
      </c>
      <c r="B2027" s="16">
        <v>53.612200000000001</v>
      </c>
      <c r="C2027" s="3">
        <f t="shared" si="95"/>
        <v>3.7042625132502227E-2</v>
      </c>
      <c r="D2027" s="3">
        <f>IFERROR(1-B2027/MAX(B$2:B2027),0)</f>
        <v>0</v>
      </c>
      <c r="E2027" s="3">
        <f ca="1">IFERROR(B2027/AVERAGE(OFFSET(B2027,0,0,-计算结果!B$17,1))-1,B2027/AVERAGE(OFFSET(B2027,0,0,-ROW(),1))-1)</f>
        <v>1.044750551079098</v>
      </c>
      <c r="F2027" s="4" t="str">
        <f ca="1">IF(MONTH(A2027)&lt;&gt;MONTH(A2028),IF(OR(AND(E2027&lt;计算结果!B$18,E2027&gt;计算结果!B$19),E2027&lt;计算结果!B$20),"买","卖"),F2026)</f>
        <v>买</v>
      </c>
      <c r="G2027" s="4" t="str">
        <f t="shared" ca="1" si="96"/>
        <v/>
      </c>
      <c r="H2027" s="3">
        <f ca="1">IF(F2026="买",B2027/B2026-1,计算结果!B$21*(计算结果!B$22*(B2027/B2026-1)+(1-计算结果!B$22)*(K2027/K2026-1-IF(G2027=1,计算结果!B$16,0))))-IF(AND(计算结果!B$21=0,G2027=1),计算结果!B$16,0)</f>
        <v>3.7042625132502227E-2</v>
      </c>
      <c r="I2027" s="2">
        <f t="shared" ca="1" si="97"/>
        <v>62.733083872582668</v>
      </c>
      <c r="J2027" s="3">
        <f ca="1">1-I2027/MAX(I$2:I2027)</f>
        <v>0</v>
      </c>
      <c r="K2027" s="21">
        <v>186.05</v>
      </c>
      <c r="L2027" s="37">
        <v>52.612200000000001</v>
      </c>
    </row>
    <row r="2028" spans="1:12" hidden="1" x14ac:dyDescent="0.15">
      <c r="A2028" s="1">
        <v>42135</v>
      </c>
      <c r="B2028" s="16">
        <v>55.7318</v>
      </c>
      <c r="C2028" s="3">
        <f t="shared" si="95"/>
        <v>3.9535777304419595E-2</v>
      </c>
      <c r="D2028" s="3">
        <f>IFERROR(1-B2028/MAX(B$2:B2028),0)</f>
        <v>0</v>
      </c>
      <c r="E2028" s="3">
        <f ca="1">IFERROR(B2028/AVERAGE(OFFSET(B2028,0,0,-计算结果!B$17,1))-1,B2028/AVERAGE(OFFSET(B2028,0,0,-ROW(),1))-1)</f>
        <v>1.1132047162162384</v>
      </c>
      <c r="F2028" s="4" t="str">
        <f ca="1">IF(MONTH(A2028)&lt;&gt;MONTH(A2029),IF(OR(AND(E2028&lt;计算结果!B$18,E2028&gt;计算结果!B$19),E2028&lt;计算结果!B$20),"买","卖"),F2027)</f>
        <v>买</v>
      </c>
      <c r="G2028" s="4" t="str">
        <f t="shared" ca="1" si="96"/>
        <v/>
      </c>
      <c r="H2028" s="3">
        <f ca="1">IF(F2027="买",B2028/B2027-1,计算结果!B$21*(计算结果!B$22*(B2028/B2027-1)+(1-计算结果!B$22)*(K2028/K2027-1-IF(G2028=1,计算结果!B$16,0))))-IF(AND(计算结果!B$21=0,G2028=1),计算结果!B$16,0)</f>
        <v>3.9535777304419595E-2</v>
      </c>
      <c r="I2028" s="2">
        <f t="shared" ca="1" si="97"/>
        <v>65.213285106188579</v>
      </c>
      <c r="J2028" s="3">
        <f ca="1">1-I2028/MAX(I$2:I2028)</f>
        <v>0</v>
      </c>
      <c r="K2028" s="21">
        <v>186.17</v>
      </c>
      <c r="L2028" s="37">
        <v>54.7318</v>
      </c>
    </row>
    <row r="2029" spans="1:12" hidden="1" x14ac:dyDescent="0.15">
      <c r="A2029" s="1">
        <v>42136</v>
      </c>
      <c r="B2029" s="16">
        <v>57.895499999999998</v>
      </c>
      <c r="C2029" s="3">
        <f t="shared" si="95"/>
        <v>3.882343652995246E-2</v>
      </c>
      <c r="D2029" s="3">
        <f>IFERROR(1-B2029/MAX(B$2:B2029),0)</f>
        <v>0</v>
      </c>
      <c r="E2029" s="3">
        <f ca="1">IFERROR(B2029/AVERAGE(OFFSET(B2029,0,0,-计算结果!B$17,1))-1,B2029/AVERAGE(OFFSET(B2029,0,0,-ROW(),1))-1)</f>
        <v>1.1819026385696119</v>
      </c>
      <c r="F2029" s="4" t="str">
        <f ca="1">IF(MONTH(A2029)&lt;&gt;MONTH(A2030),IF(OR(AND(E2029&lt;计算结果!B$18,E2029&gt;计算结果!B$19),E2029&lt;计算结果!B$20),"买","卖"),F2028)</f>
        <v>买</v>
      </c>
      <c r="G2029" s="4" t="str">
        <f t="shared" ca="1" si="96"/>
        <v/>
      </c>
      <c r="H2029" s="3">
        <f ca="1">IF(F2028="买",B2029/B2028-1,计算结果!B$21*(计算结果!B$22*(B2029/B2028-1)+(1-计算结果!B$22)*(K2029/K2028-1-IF(G2029=1,计算结果!B$16,0))))-IF(AND(计算结果!B$21=0,G2029=1),计算结果!B$16,0)</f>
        <v>3.882343652995246E-2</v>
      </c>
      <c r="I2029" s="2">
        <f t="shared" ca="1" si="97"/>
        <v>67.745088941418388</v>
      </c>
      <c r="J2029" s="3">
        <f ca="1">1-I2029/MAX(I$2:I2029)</f>
        <v>0</v>
      </c>
      <c r="K2029" s="21">
        <v>186.27</v>
      </c>
      <c r="L2029" s="37">
        <v>56.895499999999998</v>
      </c>
    </row>
    <row r="2030" spans="1:12" hidden="1" x14ac:dyDescent="0.15">
      <c r="A2030" s="1">
        <v>42137</v>
      </c>
      <c r="B2030" s="16">
        <v>58.8324</v>
      </c>
      <c r="C2030" s="3">
        <f t="shared" si="95"/>
        <v>1.6182604865663253E-2</v>
      </c>
      <c r="D2030" s="3">
        <f>IFERROR(1-B2030/MAX(B$2:B2030),0)</f>
        <v>0</v>
      </c>
      <c r="E2030" s="3">
        <f ca="1">IFERROR(B2030/AVERAGE(OFFSET(B2030,0,0,-计算结果!B$17,1))-1,B2030/AVERAGE(OFFSET(B2030,0,0,-ROW(),1))-1)</f>
        <v>1.2035395663146149</v>
      </c>
      <c r="F2030" s="4" t="str">
        <f ca="1">IF(MONTH(A2030)&lt;&gt;MONTH(A2031),IF(OR(AND(E2030&lt;计算结果!B$18,E2030&gt;计算结果!B$19),E2030&lt;计算结果!B$20),"买","卖"),F2029)</f>
        <v>买</v>
      </c>
      <c r="G2030" s="4" t="str">
        <f t="shared" ca="1" si="96"/>
        <v/>
      </c>
      <c r="H2030" s="3">
        <f ca="1">IF(F2029="买",B2030/B2029-1,计算结果!B$21*(计算结果!B$22*(B2030/B2029-1)+(1-计算结果!B$22)*(K2030/K2029-1-IF(G2030=1,计算结果!B$16,0))))-IF(AND(计算结果!B$21=0,G2030=1),计算结果!B$16,0)</f>
        <v>1.6182604865663253E-2</v>
      </c>
      <c r="I2030" s="2">
        <f t="shared" ca="1" si="97"/>
        <v>68.841380947346579</v>
      </c>
      <c r="J2030" s="3">
        <f ca="1">1-I2030/MAX(I$2:I2030)</f>
        <v>0</v>
      </c>
      <c r="K2030" s="21">
        <v>186.4</v>
      </c>
      <c r="L2030" s="37">
        <v>57.8324</v>
      </c>
    </row>
    <row r="2031" spans="1:12" hidden="1" x14ac:dyDescent="0.15">
      <c r="A2031" s="1">
        <v>42138</v>
      </c>
      <c r="B2031" s="16">
        <v>60.320799999999998</v>
      </c>
      <c r="C2031" s="3">
        <f t="shared" si="95"/>
        <v>2.529898491307514E-2</v>
      </c>
      <c r="D2031" s="3">
        <f>IFERROR(1-B2031/MAX(B$2:B2031),0)</f>
        <v>0</v>
      </c>
      <c r="E2031" s="3">
        <f ca="1">IFERROR(B2031/AVERAGE(OFFSET(B2031,0,0,-计算结果!B$17,1))-1,B2031/AVERAGE(OFFSET(B2031,0,0,-ROW(),1))-1)</f>
        <v>1.2450687859557021</v>
      </c>
      <c r="F2031" s="4" t="str">
        <f ca="1">IF(MONTH(A2031)&lt;&gt;MONTH(A2032),IF(OR(AND(E2031&lt;计算结果!B$18,E2031&gt;计算结果!B$19),E2031&lt;计算结果!B$20),"买","卖"),F2030)</f>
        <v>买</v>
      </c>
      <c r="G2031" s="4" t="str">
        <f t="shared" ca="1" si="96"/>
        <v/>
      </c>
      <c r="H2031" s="3">
        <f ca="1">IF(F2030="买",B2031/B2030-1,计算结果!B$21*(计算结果!B$22*(B2031/B2030-1)+(1-计算结果!B$22)*(K2031/K2030-1-IF(G2031=1,计算结果!B$16,0))))-IF(AND(计算结果!B$21=0,G2031=1),计算结果!B$16,0)</f>
        <v>2.529898491307514E-2</v>
      </c>
      <c r="I2031" s="2">
        <f t="shared" ca="1" si="97"/>
        <v>70.582998005328761</v>
      </c>
      <c r="J2031" s="3">
        <f ca="1">1-I2031/MAX(I$2:I2031)</f>
        <v>0</v>
      </c>
      <c r="K2031" s="21">
        <v>186.49</v>
      </c>
      <c r="L2031" s="37">
        <v>59.320799999999998</v>
      </c>
    </row>
    <row r="2032" spans="1:12" hidden="1" x14ac:dyDescent="0.15">
      <c r="A2032" s="1">
        <v>42139</v>
      </c>
      <c r="B2032" s="16">
        <v>59.614899999999999</v>
      </c>
      <c r="C2032" s="3">
        <f t="shared" si="95"/>
        <v>-1.1702431002241331E-2</v>
      </c>
      <c r="D2032" s="3">
        <f>IFERROR(1-B2032/MAX(B$2:B2032),0)</f>
        <v>1.1702431002241331E-2</v>
      </c>
      <c r="E2032" s="3">
        <f ca="1">IFERROR(B2032/AVERAGE(OFFSET(B2032,0,0,-计算结果!B$17,1))-1,B2032/AVERAGE(OFFSET(B2032,0,0,-ROW(),1))-1)</f>
        <v>1.205168767917141</v>
      </c>
      <c r="F2032" s="4" t="str">
        <f ca="1">IF(MONTH(A2032)&lt;&gt;MONTH(A2033),IF(OR(AND(E2032&lt;计算结果!B$18,E2032&gt;计算结果!B$19),E2032&lt;计算结果!B$20),"买","卖"),F2031)</f>
        <v>买</v>
      </c>
      <c r="G2032" s="4" t="str">
        <f t="shared" ca="1" si="96"/>
        <v/>
      </c>
      <c r="H2032" s="3">
        <f ca="1">IF(F2031="买",B2032/B2031-1,计算结果!B$21*(计算结果!B$22*(B2032/B2031-1)+(1-计算结果!B$22)*(K2032/K2031-1-IF(G2032=1,计算结果!B$16,0))))-IF(AND(计算结果!B$21=0,G2032=1),计算结果!B$16,0)</f>
        <v>-1.1702431002241331E-2</v>
      </c>
      <c r="I2032" s="2">
        <f t="shared" ca="1" si="97"/>
        <v>69.75700534124006</v>
      </c>
      <c r="J2032" s="3">
        <f ca="1">1-I2032/MAX(I$2:I2032)</f>
        <v>1.1702431002241442E-2</v>
      </c>
      <c r="K2032" s="21">
        <v>186.6</v>
      </c>
      <c r="L2032" s="37">
        <v>58.614899999999999</v>
      </c>
    </row>
    <row r="2033" spans="1:12" hidden="1" x14ac:dyDescent="0.15">
      <c r="A2033" s="1">
        <v>42142</v>
      </c>
      <c r="B2033" s="16">
        <v>61.365400000000001</v>
      </c>
      <c r="C2033" s="3">
        <f t="shared" si="95"/>
        <v>2.9363464503001868E-2</v>
      </c>
      <c r="D2033" s="3">
        <f>IFERROR(1-B2033/MAX(B$2:B2033),0)</f>
        <v>0</v>
      </c>
      <c r="E2033" s="3">
        <f ca="1">IFERROR(B2033/AVERAGE(OFFSET(B2033,0,0,-计算结果!B$17,1))-1,B2033/AVERAGE(OFFSET(B2033,0,0,-ROW(),1))-1)</f>
        <v>1.2555811777537849</v>
      </c>
      <c r="F2033" s="4" t="str">
        <f ca="1">IF(MONTH(A2033)&lt;&gt;MONTH(A2034),IF(OR(AND(E2033&lt;计算结果!B$18,E2033&gt;计算结果!B$19),E2033&lt;计算结果!B$20),"买","卖"),F2032)</f>
        <v>买</v>
      </c>
      <c r="G2033" s="4" t="str">
        <f t="shared" ca="1" si="96"/>
        <v/>
      </c>
      <c r="H2033" s="3">
        <f ca="1">IF(F2032="买",B2033/B2032-1,计算结果!B$21*(计算结果!B$22*(B2033/B2032-1)+(1-计算结果!B$22)*(K2033/K2032-1-IF(G2033=1,计算结果!B$16,0))))-IF(AND(计算结果!B$21=0,G2033=1),计算结果!B$16,0)</f>
        <v>2.9363464503001868E-2</v>
      </c>
      <c r="I2033" s="2">
        <f t="shared" ca="1" si="97"/>
        <v>71.805312691413278</v>
      </c>
      <c r="J2033" s="3">
        <f ca="1">1-I2033/MAX(I$2:I2033)</f>
        <v>0</v>
      </c>
      <c r="K2033" s="21">
        <v>186.74</v>
      </c>
      <c r="L2033" s="37">
        <v>60.365400000000001</v>
      </c>
    </row>
    <row r="2034" spans="1:12" hidden="1" x14ac:dyDescent="0.15">
      <c r="A2034" s="1">
        <v>42143</v>
      </c>
      <c r="B2034" s="16">
        <v>63.547899999999998</v>
      </c>
      <c r="C2034" s="3">
        <f t="shared" si="95"/>
        <v>3.5565644483699144E-2</v>
      </c>
      <c r="D2034" s="3">
        <f>IFERROR(1-B2034/MAX(B$2:B2034),0)</f>
        <v>0</v>
      </c>
      <c r="E2034" s="3">
        <f ca="1">IFERROR(B2034/AVERAGE(OFFSET(B2034,0,0,-计算结果!B$17,1))-1,B2034/AVERAGE(OFFSET(B2034,0,0,-ROW(),1))-1)</f>
        <v>1.3204480702913233</v>
      </c>
      <c r="F2034" s="4" t="str">
        <f ca="1">IF(MONTH(A2034)&lt;&gt;MONTH(A2035),IF(OR(AND(E2034&lt;计算结果!B$18,E2034&gt;计算结果!B$19),E2034&lt;计算结果!B$20),"买","卖"),F2033)</f>
        <v>买</v>
      </c>
      <c r="G2034" s="4" t="str">
        <f t="shared" ca="1" si="96"/>
        <v/>
      </c>
      <c r="H2034" s="3">
        <f ca="1">IF(F2033="买",B2034/B2033-1,计算结果!B$21*(计算结果!B$22*(B2034/B2033-1)+(1-计算结果!B$22)*(K2034/K2033-1-IF(G2034=1,计算结果!B$16,0))))-IF(AND(计算结果!B$21=0,G2034=1),计算结果!B$16,0)</f>
        <v>3.5565644483699144E-2</v>
      </c>
      <c r="I2034" s="2">
        <f t="shared" ca="1" si="97"/>
        <v>74.359114914636933</v>
      </c>
      <c r="J2034" s="3">
        <f ca="1">1-I2034/MAX(I$2:I2034)</f>
        <v>0</v>
      </c>
      <c r="K2034" s="21">
        <v>186.79</v>
      </c>
      <c r="L2034" s="37">
        <v>62.547899999999998</v>
      </c>
    </row>
    <row r="2035" spans="1:12" hidden="1" x14ac:dyDescent="0.15">
      <c r="A2035" s="1">
        <v>42144</v>
      </c>
      <c r="B2035" s="16">
        <v>65.794499999999999</v>
      </c>
      <c r="C2035" s="3">
        <f t="shared" si="95"/>
        <v>3.5352859811260462E-2</v>
      </c>
      <c r="D2035" s="3">
        <f>IFERROR(1-B2035/MAX(B$2:B2035),0)</f>
        <v>0</v>
      </c>
      <c r="E2035" s="3">
        <f ca="1">IFERROR(B2035/AVERAGE(OFFSET(B2035,0,0,-计算结果!B$17,1))-1,B2035/AVERAGE(OFFSET(B2035,0,0,-ROW(),1))-1)</f>
        <v>1.3861253225890424</v>
      </c>
      <c r="F2035" s="4" t="str">
        <f ca="1">IF(MONTH(A2035)&lt;&gt;MONTH(A2036),IF(OR(AND(E2035&lt;计算结果!B$18,E2035&gt;计算结果!B$19),E2035&lt;计算结果!B$20),"买","卖"),F2034)</f>
        <v>买</v>
      </c>
      <c r="G2035" s="4" t="str">
        <f t="shared" ca="1" si="96"/>
        <v/>
      </c>
      <c r="H2035" s="3">
        <f ca="1">IF(F2034="买",B2035/B2034-1,计算结果!B$21*(计算结果!B$22*(B2035/B2034-1)+(1-计算结果!B$22)*(K2035/K2034-1-IF(G2035=1,计算结果!B$16,0))))-IF(AND(计算结果!B$21=0,G2035=1),计算结果!B$16,0)</f>
        <v>3.5352859811260462E-2</v>
      </c>
      <c r="I2035" s="2">
        <f t="shared" ca="1" si="97"/>
        <v>76.987922279903501</v>
      </c>
      <c r="J2035" s="3">
        <f ca="1">1-I2035/MAX(I$2:I2035)</f>
        <v>0</v>
      </c>
      <c r="K2035" s="21">
        <v>186.86</v>
      </c>
      <c r="L2035" s="37">
        <v>64.794499999999999</v>
      </c>
    </row>
    <row r="2036" spans="1:12" hidden="1" x14ac:dyDescent="0.15">
      <c r="A2036" s="1">
        <v>42145</v>
      </c>
      <c r="B2036" s="16">
        <v>67.953199999999995</v>
      </c>
      <c r="C2036" s="3">
        <f t="shared" si="95"/>
        <v>3.2809733336373048E-2</v>
      </c>
      <c r="D2036" s="3">
        <f>IFERROR(1-B2036/MAX(B$2:B2036),0)</f>
        <v>0</v>
      </c>
      <c r="E2036" s="3">
        <f ca="1">IFERROR(B2036/AVERAGE(OFFSET(B2036,0,0,-计算结果!B$17,1))-1,B2036/AVERAGE(OFFSET(B2036,0,0,-ROW(),1))-1)</f>
        <v>1.4471416160380133</v>
      </c>
      <c r="F2036" s="4" t="str">
        <f ca="1">IF(MONTH(A2036)&lt;&gt;MONTH(A2037),IF(OR(AND(E2036&lt;计算结果!B$18,E2036&gt;计算结果!B$19),E2036&lt;计算结果!B$20),"买","卖"),F2035)</f>
        <v>买</v>
      </c>
      <c r="G2036" s="4" t="str">
        <f t="shared" ca="1" si="96"/>
        <v/>
      </c>
      <c r="H2036" s="3">
        <f ca="1">IF(F2035="买",B2036/B2035-1,计算结果!B$21*(计算结果!B$22*(B2036/B2035-1)+(1-计算结果!B$22)*(K2036/K2035-1-IF(G2036=1,计算结果!B$16,0))))-IF(AND(计算结果!B$21=0,G2036=1),计算结果!B$16,0)</f>
        <v>3.2809733336373048E-2</v>
      </c>
      <c r="I2036" s="2">
        <f t="shared" ca="1" si="97"/>
        <v>79.513875480028545</v>
      </c>
      <c r="J2036" s="3">
        <f ca="1">1-I2036/MAX(I$2:I2036)</f>
        <v>0</v>
      </c>
      <c r="K2036" s="21">
        <v>186.91</v>
      </c>
      <c r="L2036" s="37">
        <v>66.953199999999995</v>
      </c>
    </row>
    <row r="2037" spans="1:12" hidden="1" x14ac:dyDescent="0.15">
      <c r="A2037" s="1">
        <v>42146</v>
      </c>
      <c r="B2037" s="16">
        <v>69.990399999999994</v>
      </c>
      <c r="C2037" s="3">
        <f t="shared" si="95"/>
        <v>2.9979456449438668E-2</v>
      </c>
      <c r="D2037" s="3">
        <f>IFERROR(1-B2037/MAX(B$2:B2037),0)</f>
        <v>0</v>
      </c>
      <c r="E2037" s="3">
        <f ca="1">IFERROR(B2037/AVERAGE(OFFSET(B2037,0,0,-计算结果!B$17,1))-1,B2037/AVERAGE(OFFSET(B2037,0,0,-ROW(),1))-1)</f>
        <v>1.5022398449383649</v>
      </c>
      <c r="F2037" s="4" t="str">
        <f ca="1">IF(MONTH(A2037)&lt;&gt;MONTH(A2038),IF(OR(AND(E2037&lt;计算结果!B$18,E2037&gt;计算结果!B$19),E2037&lt;计算结果!B$20),"买","卖"),F2036)</f>
        <v>买</v>
      </c>
      <c r="G2037" s="4" t="str">
        <f t="shared" ca="1" si="96"/>
        <v/>
      </c>
      <c r="H2037" s="3">
        <f ca="1">IF(F2036="买",B2037/B2036-1,计算结果!B$21*(计算结果!B$22*(B2037/B2036-1)+(1-计算结果!B$22)*(K2037/K2036-1-IF(G2037=1,计算结果!B$16,0))))-IF(AND(计算结果!B$21=0,G2037=1),计算结果!B$16,0)</f>
        <v>2.9979456449438668E-2</v>
      </c>
      <c r="I2037" s="2">
        <f t="shared" ca="1" si="97"/>
        <v>81.897658247108154</v>
      </c>
      <c r="J2037" s="3">
        <f ca="1">1-I2037/MAX(I$2:I2037)</f>
        <v>0</v>
      </c>
      <c r="K2037" s="21">
        <v>187.01</v>
      </c>
      <c r="L2037" s="37">
        <v>68.990399999999994</v>
      </c>
    </row>
    <row r="2038" spans="1:12" hidden="1" x14ac:dyDescent="0.15">
      <c r="A2038" s="1">
        <v>42149</v>
      </c>
      <c r="B2038" s="16">
        <v>72.447500000000005</v>
      </c>
      <c r="C2038" s="3">
        <f t="shared" si="95"/>
        <v>3.5106243141916682E-2</v>
      </c>
      <c r="D2038" s="3">
        <f>IFERROR(1-B2038/MAX(B$2:B2038),0)</f>
        <v>0</v>
      </c>
      <c r="E2038" s="3">
        <f ca="1">IFERROR(B2038/AVERAGE(OFFSET(B2038,0,0,-计算结果!B$17,1))-1,B2038/AVERAGE(OFFSET(B2038,0,0,-ROW(),1))-1)</f>
        <v>1.5705996386987984</v>
      </c>
      <c r="F2038" s="4" t="str">
        <f ca="1">IF(MONTH(A2038)&lt;&gt;MONTH(A2039),IF(OR(AND(E2038&lt;计算结果!B$18,E2038&gt;计算结果!B$19),E2038&lt;计算结果!B$20),"买","卖"),F2037)</f>
        <v>买</v>
      </c>
      <c r="G2038" s="4" t="str">
        <f t="shared" ca="1" si="96"/>
        <v/>
      </c>
      <c r="H2038" s="3">
        <f ca="1">IF(F2037="买",B2038/B2037-1,计算结果!B$21*(计算结果!B$22*(B2038/B2037-1)+(1-计算结果!B$22)*(K2038/K2037-1-IF(G2038=1,计算结果!B$16,0))))-IF(AND(计算结果!B$21=0,G2038=1),计算结果!B$16,0)</f>
        <v>3.5106243141916682E-2</v>
      </c>
      <c r="I2038" s="2">
        <f t="shared" ca="1" si="97"/>
        <v>84.772777350284727</v>
      </c>
      <c r="J2038" s="3">
        <f ca="1">1-I2038/MAX(I$2:I2038)</f>
        <v>0</v>
      </c>
      <c r="K2038" s="21">
        <v>187.1</v>
      </c>
      <c r="L2038" s="37">
        <v>71.447500000000005</v>
      </c>
    </row>
    <row r="2039" spans="1:12" hidden="1" x14ac:dyDescent="0.15">
      <c r="A2039" s="1">
        <v>42150</v>
      </c>
      <c r="B2039" s="16">
        <v>76.195700000000002</v>
      </c>
      <c r="C2039" s="3">
        <f t="shared" si="95"/>
        <v>5.1736774905966287E-2</v>
      </c>
      <c r="D2039" s="3">
        <f>IFERROR(1-B2039/MAX(B$2:B2039),0)</f>
        <v>0</v>
      </c>
      <c r="E2039" s="3">
        <f ca="1">IFERROR(B2039/AVERAGE(OFFSET(B2039,0,0,-计算结果!B$17,1))-1,B2039/AVERAGE(OFFSET(B2039,0,0,-ROW(),1))-1)</f>
        <v>1.6821341830357812</v>
      </c>
      <c r="F2039" s="4" t="str">
        <f ca="1">IF(MONTH(A2039)&lt;&gt;MONTH(A2040),IF(OR(AND(E2039&lt;计算结果!B$18,E2039&gt;计算结果!B$19),E2039&lt;计算结果!B$20),"买","卖"),F2038)</f>
        <v>买</v>
      </c>
      <c r="G2039" s="4" t="str">
        <f t="shared" ca="1" si="96"/>
        <v/>
      </c>
      <c r="H2039" s="3">
        <f ca="1">IF(F2038="买",B2039/B2038-1,计算结果!B$21*(计算结果!B$22*(B2039/B2038-1)+(1-计算结果!B$22)*(K2039/K2038-1-IF(G2039=1,计算结果!B$16,0))))-IF(AND(计算结果!B$21=0,G2039=1),计算结果!B$16,0)</f>
        <v>5.1736774905966287E-2</v>
      </c>
      <c r="I2039" s="2">
        <f t="shared" ca="1" si="97"/>
        <v>89.158647450210012</v>
      </c>
      <c r="J2039" s="3">
        <f ca="1">1-I2039/MAX(I$2:I2039)</f>
        <v>0</v>
      </c>
      <c r="K2039" s="21">
        <v>187.14</v>
      </c>
      <c r="L2039" s="37">
        <v>75.195700000000002</v>
      </c>
    </row>
    <row r="2040" spans="1:12" hidden="1" x14ac:dyDescent="0.15">
      <c r="A2040" s="1">
        <v>42151</v>
      </c>
      <c r="B2040" s="16">
        <v>75.748599999999996</v>
      </c>
      <c r="C2040" s="3">
        <f t="shared" si="95"/>
        <v>-5.867785189977992E-3</v>
      </c>
      <c r="D2040" s="3">
        <f>IFERROR(1-B2040/MAX(B$2:B2040),0)</f>
        <v>5.867785189977992E-3</v>
      </c>
      <c r="E2040" s="3">
        <f ca="1">IFERROR(B2040/AVERAGE(OFFSET(B2040,0,0,-计算结果!B$17,1))-1,B2040/AVERAGE(OFFSET(B2040,0,0,-ROW(),1))-1)</f>
        <v>1.6455265024242411</v>
      </c>
      <c r="F2040" s="4" t="str">
        <f ca="1">IF(MONTH(A2040)&lt;&gt;MONTH(A2041),IF(OR(AND(E2040&lt;计算结果!B$18,E2040&gt;计算结果!B$19),E2040&lt;计算结果!B$20),"买","卖"),F2039)</f>
        <v>买</v>
      </c>
      <c r="G2040" s="4" t="str">
        <f t="shared" ca="1" si="96"/>
        <v/>
      </c>
      <c r="H2040" s="3">
        <f ca="1">IF(F2039="买",B2040/B2039-1,计算结果!B$21*(计算结果!B$22*(B2040/B2039-1)+(1-计算结果!B$22)*(K2040/K2039-1-IF(G2040=1,计算结果!B$16,0))))-IF(AND(计算结果!B$21=0,G2040=1),计算结果!B$16,0)</f>
        <v>-5.867785189977992E-3</v>
      </c>
      <c r="I2040" s="2">
        <f t="shared" ca="1" si="97"/>
        <v>88.635483659143205</v>
      </c>
      <c r="J2040" s="3">
        <f ca="1">1-I2040/MAX(I$2:I2040)</f>
        <v>5.867785189977992E-3</v>
      </c>
      <c r="K2040" s="21">
        <v>187.2</v>
      </c>
      <c r="L2040" s="37">
        <v>74.748599999999996</v>
      </c>
    </row>
    <row r="2041" spans="1:12" hidden="1" x14ac:dyDescent="0.15">
      <c r="A2041" s="1">
        <v>42152</v>
      </c>
      <c r="B2041" s="16">
        <v>72.804299999999998</v>
      </c>
      <c r="C2041" s="3">
        <f t="shared" si="95"/>
        <v>-3.8869365242393927E-2</v>
      </c>
      <c r="D2041" s="3">
        <f>IFERROR(1-B2041/MAX(B$2:B2041),0)</f>
        <v>4.4509073346658767E-2</v>
      </c>
      <c r="E2041" s="3">
        <f ca="1">IFERROR(B2041/AVERAGE(OFFSET(B2041,0,0,-计算结果!B$17,1))-1,B2041/AVERAGE(OFFSET(B2041,0,0,-ROW(),1))-1)</f>
        <v>1.5238077850249514</v>
      </c>
      <c r="F2041" s="4" t="str">
        <f ca="1">IF(MONTH(A2041)&lt;&gt;MONTH(A2042),IF(OR(AND(E2041&lt;计算结果!B$18,E2041&gt;计算结果!B$19),E2041&lt;计算结果!B$20),"买","卖"),F2040)</f>
        <v>买</v>
      </c>
      <c r="G2041" s="4" t="str">
        <f t="shared" ca="1" si="96"/>
        <v/>
      </c>
      <c r="H2041" s="3">
        <f ca="1">IF(F2040="买",B2041/B2040-1,计算结果!B$21*(计算结果!B$22*(B2041/B2040-1)+(1-计算结果!B$22)*(K2041/K2040-1-IF(G2041=1,计算结果!B$16,0))))-IF(AND(计算结果!B$21=0,G2041=1),计算结果!B$16,0)</f>
        <v>-3.8869365242393927E-2</v>
      </c>
      <c r="I2041" s="2">
        <f t="shared" ca="1" si="97"/>
        <v>85.190278671359735</v>
      </c>
      <c r="J2041" s="3">
        <f ca="1">1-I2041/MAX(I$2:I2041)</f>
        <v>4.4509073346658656E-2</v>
      </c>
      <c r="K2041" s="21">
        <v>187.24</v>
      </c>
      <c r="L2041" s="37">
        <v>71.804299999999998</v>
      </c>
    </row>
    <row r="2042" spans="1:12" x14ac:dyDescent="0.15">
      <c r="A2042" s="1">
        <v>42153</v>
      </c>
      <c r="B2042" s="16">
        <v>71.976799999999997</v>
      </c>
      <c r="C2042" s="3">
        <f t="shared" si="95"/>
        <v>-1.1366086893219274E-2</v>
      </c>
      <c r="D2042" s="3">
        <f>IFERROR(1-B2042/MAX(B$2:B2042),0)</f>
        <v>5.5369266244683191E-2</v>
      </c>
      <c r="E2042" s="3">
        <f ca="1">IFERROR(B2042/AVERAGE(OFFSET(B2042,0,0,-计算结果!B$17,1))-1,B2042/AVERAGE(OFFSET(B2042,0,0,-ROW(),1))-1)</f>
        <v>1.4769743030499543</v>
      </c>
      <c r="F2042" s="4" t="str">
        <f ca="1">IF(MONTH(A2042)&lt;&gt;MONTH(A2043),IF(OR(AND(E2042&lt;计算结果!B$18,E2042&gt;计算结果!B$19),E2042&lt;计算结果!B$20),"买","卖"),F2041)</f>
        <v>卖</v>
      </c>
      <c r="G2042" s="4">
        <f t="shared" ca="1" si="96"/>
        <v>1</v>
      </c>
      <c r="H2042" s="3">
        <f ca="1">IF(F2041="买",B2042/B2041-1,计算结果!B$21*(计算结果!B$22*(B2042/B2041-1)+(1-计算结果!B$22)*(K2042/K2041-1-IF(G2042=1,计算结果!B$16,0))))-IF(AND(计算结果!B$21=0,G2042=1),计算结果!B$16,0)</f>
        <v>-1.1366086893219274E-2</v>
      </c>
      <c r="I2042" s="2">
        <f t="shared" ca="1" si="97"/>
        <v>84.221998561523492</v>
      </c>
      <c r="J2042" s="3">
        <f ca="1">1-I2042/MAX(I$2:I2042)</f>
        <v>5.5369266244683191E-2</v>
      </c>
      <c r="K2042" s="21">
        <v>187.27</v>
      </c>
      <c r="L2042" s="37">
        <v>70.976799999999997</v>
      </c>
    </row>
    <row r="2043" spans="1:12" x14ac:dyDescent="0.15">
      <c r="A2043" s="1">
        <v>42156</v>
      </c>
      <c r="B2043" s="16">
        <v>76.2089</v>
      </c>
      <c r="C2043" s="3">
        <f t="shared" si="95"/>
        <v>5.8798112725211515E-2</v>
      </c>
      <c r="D2043" s="3">
        <f>IFERROR(1-B2043/MAX(B$2:B2043),0)</f>
        <v>0</v>
      </c>
      <c r="E2043" s="3">
        <f ca="1">IFERROR(B2043/AVERAGE(OFFSET(B2043,0,0,-计算结果!B$17,1))-1,B2043/AVERAGE(OFFSET(B2043,0,0,-ROW(),1))-1)</f>
        <v>1.6022736364111658</v>
      </c>
      <c r="F2043" s="4" t="str">
        <f ca="1">IF(MONTH(A2043)&lt;&gt;MONTH(A2044),IF(OR(AND(E2043&lt;计算结果!B$18,E2043&gt;计算结果!B$19),E2043&lt;计算结果!B$20),"买","卖"),F2042)</f>
        <v>卖</v>
      </c>
      <c r="G2043" s="4" t="str">
        <f t="shared" ca="1" si="96"/>
        <v/>
      </c>
      <c r="H2043" s="3">
        <f ca="1">IF(F2042="买",B2043/B2042-1,计算结果!B$21*(计算结果!B$22*(B2043/B2042-1)+(1-计算结果!B$22)*(K2043/K2042-1-IF(G2043=1,计算结果!B$16,0))))-IF(AND(计算结果!B$21=0,G2043=1),计算结果!B$16,0)</f>
        <v>4.2719068724283993E-4</v>
      </c>
      <c r="I2043" s="2">
        <f t="shared" ca="1" si="97"/>
        <v>84.257977414969957</v>
      </c>
      <c r="J2043" s="3">
        <f ca="1">1-I2043/MAX(I$2:I2043)</f>
        <v>5.4965728792339519E-2</v>
      </c>
      <c r="K2043" s="21">
        <v>187.35</v>
      </c>
      <c r="L2043" s="37">
        <v>75.2089</v>
      </c>
    </row>
    <row r="2044" spans="1:12" x14ac:dyDescent="0.15">
      <c r="A2044" s="1">
        <v>42157</v>
      </c>
      <c r="B2044" s="16">
        <v>81.242000000000004</v>
      </c>
      <c r="C2044" s="3">
        <f t="shared" si="95"/>
        <v>6.6043467364047981E-2</v>
      </c>
      <c r="D2044" s="3">
        <f>IFERROR(1-B2044/MAX(B$2:B2044),0)</f>
        <v>0</v>
      </c>
      <c r="E2044" s="3">
        <f ca="1">IFERROR(B2044/AVERAGE(OFFSET(B2044,0,0,-计算结果!B$17,1))-1,B2044/AVERAGE(OFFSET(B2044,0,0,-ROW(),1))-1)</f>
        <v>1.7510244569745632</v>
      </c>
      <c r="F2044" s="4" t="str">
        <f ca="1">IF(MONTH(A2044)&lt;&gt;MONTH(A2045),IF(OR(AND(E2044&lt;计算结果!B$18,E2044&gt;计算结果!B$19),E2044&lt;计算结果!B$20),"买","卖"),F2043)</f>
        <v>卖</v>
      </c>
      <c r="G2044" s="4" t="str">
        <f t="shared" ca="1" si="96"/>
        <v/>
      </c>
      <c r="H2044" s="3">
        <f ca="1">IF(F2043="买",B2044/B2043-1,计算结果!B$21*(计算结果!B$22*(B2044/B2043-1)+(1-计算结果!B$22)*(K2044/K2043-1-IF(G2044=1,计算结果!B$16,0))))-IF(AND(计算结果!B$21=0,G2044=1),计算结果!B$16,0)</f>
        <v>-1.067520683212253E-4</v>
      </c>
      <c r="I2044" s="2">
        <f t="shared" ca="1" si="97"/>
        <v>84.248982701608341</v>
      </c>
      <c r="J2044" s="3">
        <f ca="1">1-I2044/MAX(I$2:I2044)</f>
        <v>5.5066613155425381E-2</v>
      </c>
      <c r="K2044" s="21">
        <v>187.33</v>
      </c>
      <c r="L2044" s="37">
        <v>80.242000000000004</v>
      </c>
    </row>
    <row r="2045" spans="1:12" x14ac:dyDescent="0.15">
      <c r="A2045" s="1">
        <v>42158</v>
      </c>
      <c r="B2045" s="16">
        <v>83.821700000000007</v>
      </c>
      <c r="C2045" s="3">
        <f t="shared" si="95"/>
        <v>3.1753280322985633E-2</v>
      </c>
      <c r="D2045" s="3">
        <f>IFERROR(1-B2045/MAX(B$2:B2045),0)</f>
        <v>0</v>
      </c>
      <c r="E2045" s="3">
        <f ca="1">IFERROR(B2045/AVERAGE(OFFSET(B2045,0,0,-计算结果!B$17,1))-1,B2045/AVERAGE(OFFSET(B2045,0,0,-ROW(),1))-1)</f>
        <v>1.8139927981627473</v>
      </c>
      <c r="F2045" s="4" t="str">
        <f ca="1">IF(MONTH(A2045)&lt;&gt;MONTH(A2046),IF(OR(AND(E2045&lt;计算结果!B$18,E2045&gt;计算结果!B$19),E2045&lt;计算结果!B$20),"买","卖"),F2044)</f>
        <v>卖</v>
      </c>
      <c r="G2045" s="4" t="str">
        <f t="shared" ca="1" si="96"/>
        <v/>
      </c>
      <c r="H2045" s="3">
        <f ca="1">IF(F2044="买",B2045/B2044-1,计算结果!B$21*(计算结果!B$22*(B2045/B2044-1)+(1-计算结果!B$22)*(K2045/K2044-1-IF(G2045=1,计算结果!B$16,0))))-IF(AND(计算结果!B$21=0,G2045=1),计算结果!B$16,0)</f>
        <v>5.3381732771029533E-5</v>
      </c>
      <c r="I2045" s="2">
        <f t="shared" ca="1" si="97"/>
        <v>84.253480058289156</v>
      </c>
      <c r="J2045" s="3">
        <f ca="1">1-I2045/MAX(I$2:I2045)</f>
        <v>5.5016170973882339E-2</v>
      </c>
      <c r="K2045" s="21">
        <v>187.34</v>
      </c>
      <c r="L2045" s="37">
        <v>82.821700000000007</v>
      </c>
    </row>
    <row r="2046" spans="1:12" x14ac:dyDescent="0.15">
      <c r="A2046" s="1">
        <v>42159</v>
      </c>
      <c r="B2046" s="16">
        <v>82.721900000000005</v>
      </c>
      <c r="C2046" s="3">
        <f t="shared" si="95"/>
        <v>-1.3120707406316101E-2</v>
      </c>
      <c r="D2046" s="3">
        <f>IFERROR(1-B2046/MAX(B$2:B2046),0)</f>
        <v>1.3120707406316101E-2</v>
      </c>
      <c r="E2046" s="3">
        <f ca="1">IFERROR(B2046/AVERAGE(OFFSET(B2046,0,0,-计算结果!B$17,1))-1,B2046/AVERAGE(OFFSET(B2046,0,0,-ROW(),1))-1)</f>
        <v>1.7537018447211135</v>
      </c>
      <c r="F2046" s="4" t="str">
        <f ca="1">IF(MONTH(A2046)&lt;&gt;MONTH(A2047),IF(OR(AND(E2046&lt;计算结果!B$18,E2046&gt;计算结果!B$19),E2046&lt;计算结果!B$20),"买","卖"),F2045)</f>
        <v>卖</v>
      </c>
      <c r="G2046" s="4" t="str">
        <f t="shared" ca="1" si="96"/>
        <v/>
      </c>
      <c r="H2046" s="3">
        <f ca="1">IF(F2045="买",B2046/B2045-1,计算结果!B$21*(计算结果!B$22*(B2046/B2045-1)+(1-计算结果!B$22)*(K2046/K2045-1-IF(G2046=1,计算结果!B$16,0))))-IF(AND(计算结果!B$21=0,G2046=1),计算结果!B$16,0)</f>
        <v>2.1351553325499317E-4</v>
      </c>
      <c r="I2046" s="2">
        <f t="shared" ca="1" si="97"/>
        <v>84.271469485012389</v>
      </c>
      <c r="J2046" s="3">
        <f ca="1">1-I2046/MAX(I$2:I2046)</f>
        <v>5.4814402247710503E-2</v>
      </c>
      <c r="K2046" s="21">
        <v>187.38</v>
      </c>
      <c r="L2046" s="37">
        <v>81.721900000000005</v>
      </c>
    </row>
    <row r="2047" spans="1:12" x14ac:dyDescent="0.15">
      <c r="A2047" s="1">
        <v>42160</v>
      </c>
      <c r="B2047" s="16">
        <v>86.3386</v>
      </c>
      <c r="C2047" s="3">
        <f t="shared" si="95"/>
        <v>4.372119112351136E-2</v>
      </c>
      <c r="D2047" s="3">
        <f>IFERROR(1-B2047/MAX(B$2:B2047),0)</f>
        <v>0</v>
      </c>
      <c r="E2047" s="3">
        <f ca="1">IFERROR(B2047/AVERAGE(OFFSET(B2047,0,0,-计算结果!B$17,1))-1,B2047/AVERAGE(OFFSET(B2047,0,0,-ROW(),1))-1)</f>
        <v>1.8489958232309225</v>
      </c>
      <c r="F2047" s="4" t="str">
        <f ca="1">IF(MONTH(A2047)&lt;&gt;MONTH(A2048),IF(OR(AND(E2047&lt;计算结果!B$18,E2047&gt;计算结果!B$19),E2047&lt;计算结果!B$20),"买","卖"),F2046)</f>
        <v>卖</v>
      </c>
      <c r="G2047" s="4" t="str">
        <f t="shared" ca="1" si="96"/>
        <v/>
      </c>
      <c r="H2047" s="3">
        <f ca="1">IF(F2046="买",B2047/B2046-1,计算结果!B$21*(计算结果!B$22*(B2047/B2046-1)+(1-计算结果!B$22)*(K2047/K2046-1-IF(G2047=1,计算结果!B$16,0))))-IF(AND(计算结果!B$21=0,G2047=1),计算结果!B$16,0)</f>
        <v>4.2693990820796834E-4</v>
      </c>
      <c r="I2047" s="2">
        <f t="shared" ca="1" si="97"/>
        <v>84.307448338458869</v>
      </c>
      <c r="J2047" s="3">
        <f ca="1">1-I2047/MAX(I$2:I2047)</f>
        <v>5.441086479536672E-2</v>
      </c>
      <c r="K2047" s="21">
        <v>187.46</v>
      </c>
      <c r="L2047" s="37">
        <v>85.3386</v>
      </c>
    </row>
    <row r="2048" spans="1:12" x14ac:dyDescent="0.15">
      <c r="A2048" s="1">
        <v>42163</v>
      </c>
      <c r="B2048" s="16">
        <v>87.793300000000002</v>
      </c>
      <c r="C2048" s="3">
        <f t="shared" si="95"/>
        <v>1.6848779109228218E-2</v>
      </c>
      <c r="D2048" s="3">
        <f>IFERROR(1-B2048/MAX(B$2:B2048),0)</f>
        <v>0</v>
      </c>
      <c r="E2048" s="3">
        <f ca="1">IFERROR(B2048/AVERAGE(OFFSET(B2048,0,0,-计算结果!B$17,1))-1,B2048/AVERAGE(OFFSET(B2048,0,0,-ROW(),1))-1)</f>
        <v>1.8714518053096261</v>
      </c>
      <c r="F2048" s="4" t="str">
        <f ca="1">IF(MONTH(A2048)&lt;&gt;MONTH(A2049),IF(OR(AND(E2048&lt;计算结果!B$18,E2048&gt;计算结果!B$19),E2048&lt;计算结果!B$20),"买","卖"),F2047)</f>
        <v>卖</v>
      </c>
      <c r="G2048" s="4" t="str">
        <f t="shared" ca="1" si="96"/>
        <v/>
      </c>
      <c r="H2048" s="3">
        <f ca="1">IF(F2047="买",B2048/B2047-1,计算结果!B$21*(计算结果!B$22*(B2048/B2047-1)+(1-计算结果!B$22)*(K2048/K2047-1-IF(G2048=1,计算结果!B$16,0))))-IF(AND(计算结果!B$21=0,G2048=1),计算结果!B$16,0)</f>
        <v>5.3344713538883148E-4</v>
      </c>
      <c r="I2048" s="2">
        <f t="shared" ca="1" si="97"/>
        <v>84.352421905266965</v>
      </c>
      <c r="J2048" s="3">
        <f ca="1">1-I2048/MAX(I$2:I2048)</f>
        <v>5.3906442979936964E-2</v>
      </c>
      <c r="K2048" s="21">
        <v>187.56</v>
      </c>
      <c r="L2048" s="37">
        <v>86.793300000000002</v>
      </c>
    </row>
    <row r="2049" spans="1:12" x14ac:dyDescent="0.15">
      <c r="A2049" s="1">
        <v>42164</v>
      </c>
      <c r="B2049" s="16">
        <v>87.759399999999999</v>
      </c>
      <c r="C2049" s="3">
        <f t="shared" si="95"/>
        <v>-3.8613424942457453E-4</v>
      </c>
      <c r="D2049" s="3">
        <f>IFERROR(1-B2049/MAX(B$2:B2049),0)</f>
        <v>3.8613424942457453E-4</v>
      </c>
      <c r="E2049" s="3">
        <f ca="1">IFERROR(B2049/AVERAGE(OFFSET(B2049,0,0,-计算结果!B$17,1))-1,B2049/AVERAGE(OFFSET(B2049,0,0,-ROW(),1))-1)</f>
        <v>1.8453340151396738</v>
      </c>
      <c r="F2049" s="4" t="str">
        <f ca="1">IF(MONTH(A2049)&lt;&gt;MONTH(A2050),IF(OR(AND(E2049&lt;计算结果!B$18,E2049&gt;计算结果!B$19),E2049&lt;计算结果!B$20),"买","卖"),F2048)</f>
        <v>卖</v>
      </c>
      <c r="G2049" s="4" t="str">
        <f t="shared" ca="1" si="96"/>
        <v/>
      </c>
      <c r="H2049" s="3">
        <f ca="1">IF(F2048="买",B2049/B2048-1,计算结果!B$21*(计算结果!B$22*(B2049/B2048-1)+(1-计算结果!B$22)*(K2049/K2048-1-IF(G2049=1,计算结果!B$16,0))))-IF(AND(计算结果!B$21=0,G2049=1),计算结果!B$16,0)</f>
        <v>3.198976327576375E-4</v>
      </c>
      <c r="I2049" s="2">
        <f t="shared" ca="1" si="97"/>
        <v>84.379406045351828</v>
      </c>
      <c r="J2049" s="3">
        <f ca="1">1-I2049/MAX(I$2:I2049)</f>
        <v>5.3603789890679043E-2</v>
      </c>
      <c r="K2049" s="21">
        <v>187.62</v>
      </c>
      <c r="L2049" s="37">
        <v>86.759399999999999</v>
      </c>
    </row>
    <row r="2050" spans="1:12" x14ac:dyDescent="0.15">
      <c r="A2050" s="1">
        <v>42165</v>
      </c>
      <c r="B2050" s="16">
        <v>89.203699999999998</v>
      </c>
      <c r="C2050" s="3">
        <f t="shared" si="95"/>
        <v>1.6457496290995577E-2</v>
      </c>
      <c r="D2050" s="3">
        <f>IFERROR(1-B2050/MAX(B$2:B2050),0)</f>
        <v>0</v>
      </c>
      <c r="E2050" s="3">
        <f ca="1">IFERROR(B2050/AVERAGE(OFFSET(B2050,0,0,-计算结果!B$17,1))-1,B2050/AVERAGE(OFFSET(B2050,0,0,-ROW(),1))-1)</f>
        <v>1.8666766424082053</v>
      </c>
      <c r="F2050" s="4" t="str">
        <f ca="1">IF(MONTH(A2050)&lt;&gt;MONTH(A2051),IF(OR(AND(E2050&lt;计算结果!B$18,E2050&gt;计算结果!B$19),E2050&lt;计算结果!B$20),"买","卖"),F2049)</f>
        <v>卖</v>
      </c>
      <c r="G2050" s="4" t="str">
        <f t="shared" ca="1" si="96"/>
        <v/>
      </c>
      <c r="H2050" s="3">
        <f ca="1">IF(F2049="买",B2050/B2049-1,计算结果!B$21*(计算结果!B$22*(B2050/B2049-1)+(1-计算结果!B$22)*(K2050/K2049-1-IF(G2050=1,计算结果!B$16,0))))-IF(AND(计算结果!B$21=0,G2050=1),计算结果!B$16,0)</f>
        <v>2.1319688732535091E-4</v>
      </c>
      <c r="I2050" s="2">
        <f t="shared" ca="1" si="97"/>
        <v>84.397395472075061</v>
      </c>
      <c r="J2050" s="3">
        <f ca="1">1-I2050/MAX(I$2:I2050)</f>
        <v>5.3402021164507207E-2</v>
      </c>
      <c r="K2050" s="21">
        <v>187.66</v>
      </c>
      <c r="L2050" s="37">
        <v>88.203699999999998</v>
      </c>
    </row>
    <row r="2051" spans="1:12" x14ac:dyDescent="0.15">
      <c r="A2051" s="1">
        <v>42166</v>
      </c>
      <c r="B2051" s="16">
        <v>92.460899999999995</v>
      </c>
      <c r="C2051" s="3">
        <f t="shared" si="95"/>
        <v>3.6514180465608392E-2</v>
      </c>
      <c r="D2051" s="3">
        <f>IFERROR(1-B2051/MAX(B$2:B2051),0)</f>
        <v>0</v>
      </c>
      <c r="E2051" s="3">
        <f ca="1">IFERROR(B2051/AVERAGE(OFFSET(B2051,0,0,-计算结果!B$17,1))-1,B2051/AVERAGE(OFFSET(B2051,0,0,-ROW(),1))-1)</f>
        <v>1.94422316315501</v>
      </c>
      <c r="F2051" s="4" t="str">
        <f ca="1">IF(MONTH(A2051)&lt;&gt;MONTH(A2052),IF(OR(AND(E2051&lt;计算结果!B$18,E2051&gt;计算结果!B$19),E2051&lt;计算结果!B$20),"买","卖"),F2050)</f>
        <v>卖</v>
      </c>
      <c r="G2051" s="4" t="str">
        <f t="shared" ca="1" si="96"/>
        <v/>
      </c>
      <c r="H2051" s="3">
        <f ca="1">IF(F2050="买",B2051/B2050-1,计算结果!B$21*(计算结果!B$22*(B2051/B2050-1)+(1-计算结果!B$22)*(K2051/K2050-1-IF(G2051=1,计算结果!B$16,0))))-IF(AND(计算结果!B$21=0,G2051=1),计算结果!B$16,0)</f>
        <v>5.3287861025319572E-5</v>
      </c>
      <c r="I2051" s="2">
        <f t="shared" ca="1" si="97"/>
        <v>84.401892828755877</v>
      </c>
      <c r="J2051" s="3">
        <f ca="1">1-I2051/MAX(I$2:I2051)</f>
        <v>5.3351578982964165E-2</v>
      </c>
      <c r="K2051" s="21">
        <v>187.67</v>
      </c>
      <c r="L2051" s="37">
        <v>91.460899999999995</v>
      </c>
    </row>
    <row r="2052" spans="1:12" x14ac:dyDescent="0.15">
      <c r="A2052" s="1">
        <v>42167</v>
      </c>
      <c r="B2052" s="16">
        <v>98.279399999999995</v>
      </c>
      <c r="C2052" s="3">
        <f t="shared" ref="C2052:C2115" si="98">IFERROR(B2052/B2051-1,0)</f>
        <v>6.2929303089197752E-2</v>
      </c>
      <c r="D2052" s="3">
        <f>IFERROR(1-B2052/MAX(B$2:B2052),0)</f>
        <v>0</v>
      </c>
      <c r="E2052" s="3">
        <f ca="1">IFERROR(B2052/AVERAGE(OFFSET(B2052,0,0,-计算结果!B$17,1))-1,B2052/AVERAGE(OFFSET(B2052,0,0,-ROW(),1))-1)</f>
        <v>2.0990657022967847</v>
      </c>
      <c r="F2052" s="4" t="str">
        <f ca="1">IF(MONTH(A2052)&lt;&gt;MONTH(A2053),IF(OR(AND(E2052&lt;计算结果!B$18,E2052&gt;计算结果!B$19),E2052&lt;计算结果!B$20),"买","卖"),F2051)</f>
        <v>卖</v>
      </c>
      <c r="G2052" s="4" t="str">
        <f t="shared" ca="1" si="96"/>
        <v/>
      </c>
      <c r="H2052" s="3">
        <f ca="1">IF(F2051="买",B2052/B2051-1,计算结果!B$21*(计算结果!B$22*(B2052/B2051-1)+(1-计算结果!B$22)*(K2052/K2051-1-IF(G2052=1,计算结果!B$16,0))))-IF(AND(计算结果!B$21=0,G2052=1),计算结果!B$16,0)</f>
        <v>1.5985506474125444E-4</v>
      </c>
      <c r="I2052" s="2">
        <f t="shared" ca="1" si="97"/>
        <v>84.415384898798308</v>
      </c>
      <c r="J2052" s="3">
        <f ca="1">1-I2052/MAX(I$2:I2052)</f>
        <v>5.3200252438335149E-2</v>
      </c>
      <c r="K2052" s="21">
        <v>187.7</v>
      </c>
      <c r="L2052" s="37">
        <v>97.279399999999995</v>
      </c>
    </row>
    <row r="2053" spans="1:12" x14ac:dyDescent="0.15">
      <c r="A2053" s="1">
        <v>42170</v>
      </c>
      <c r="B2053" s="16">
        <v>99.173100000000005</v>
      </c>
      <c r="C2053" s="3">
        <f t="shared" si="98"/>
        <v>9.093462109048378E-3</v>
      </c>
      <c r="D2053" s="3">
        <f>IFERROR(1-B2053/MAX(B$2:B2053),0)</f>
        <v>0</v>
      </c>
      <c r="E2053" s="3">
        <f ca="1">IFERROR(B2053/AVERAGE(OFFSET(B2053,0,0,-计算结果!B$17,1))-1,B2053/AVERAGE(OFFSET(B2053,0,0,-ROW(),1))-1)</f>
        <v>2.0968025433884194</v>
      </c>
      <c r="F2053" s="4" t="str">
        <f ca="1">IF(MONTH(A2053)&lt;&gt;MONTH(A2054),IF(OR(AND(E2053&lt;计算结果!B$18,E2053&gt;计算结果!B$19),E2053&lt;计算结果!B$20),"买","卖"),F2052)</f>
        <v>卖</v>
      </c>
      <c r="G2053" s="4" t="str">
        <f t="shared" ca="1" si="96"/>
        <v/>
      </c>
      <c r="H2053" s="3">
        <f ca="1">IF(F2052="买",B2053/B2052-1,计算结果!B$21*(计算结果!B$22*(B2053/B2052-1)+(1-计算结果!B$22)*(K2053/K2052-1-IF(G2053=1,计算结果!B$16,0))))-IF(AND(计算结果!B$21=0,G2053=1),计算结果!B$16,0)</f>
        <v>2.1310602024526837E-4</v>
      </c>
      <c r="I2053" s="2">
        <f t="shared" ca="1" si="97"/>
        <v>84.433374325521569</v>
      </c>
      <c r="J2053" s="3">
        <f ca="1">1-I2053/MAX(I$2:I2053)</f>
        <v>5.2998483712163091E-2</v>
      </c>
      <c r="K2053" s="21">
        <v>187.74</v>
      </c>
      <c r="L2053" s="37">
        <v>98.173100000000005</v>
      </c>
    </row>
    <row r="2054" spans="1:12" x14ac:dyDescent="0.15">
      <c r="A2054" s="1">
        <v>42171</v>
      </c>
      <c r="B2054" s="16">
        <v>94.328299999999999</v>
      </c>
      <c r="C2054" s="3">
        <f t="shared" si="98"/>
        <v>-4.8851956831035936E-2</v>
      </c>
      <c r="D2054" s="3">
        <f>IFERROR(1-B2054/MAX(B$2:B2054),0)</f>
        <v>4.8851956831035936E-2</v>
      </c>
      <c r="E2054" s="3">
        <f ca="1">IFERROR(B2054/AVERAGE(OFFSET(B2054,0,0,-计算结果!B$17,1))-1,B2054/AVERAGE(OFFSET(B2054,0,0,-ROW(),1))-1)</f>
        <v>1.9187955987302114</v>
      </c>
      <c r="F2054" s="4" t="str">
        <f ca="1">IF(MONTH(A2054)&lt;&gt;MONTH(A2055),IF(OR(AND(E2054&lt;计算结果!B$18,E2054&gt;计算结果!B$19),E2054&lt;计算结果!B$20),"买","卖"),F2053)</f>
        <v>卖</v>
      </c>
      <c r="G2054" s="4" t="str">
        <f t="shared" ca="1" si="96"/>
        <v/>
      </c>
      <c r="H2054" s="3">
        <f ca="1">IF(F2053="买",B2054/B2053-1,计算结果!B$21*(计算结果!B$22*(B2054/B2053-1)+(1-计算结果!B$22)*(K2054/K2053-1-IF(G2054=1,计算结果!B$16,0))))-IF(AND(计算结果!B$21=0,G2054=1),计算结果!B$16,0)</f>
        <v>0</v>
      </c>
      <c r="I2054" s="2">
        <f t="shared" ca="1" si="97"/>
        <v>84.433374325521569</v>
      </c>
      <c r="J2054" s="3">
        <f ca="1">1-I2054/MAX(I$2:I2054)</f>
        <v>5.2998483712163091E-2</v>
      </c>
      <c r="K2054" s="21">
        <v>187.74</v>
      </c>
      <c r="L2054" s="37">
        <v>93.328299999999999</v>
      </c>
    </row>
    <row r="2055" spans="1:12" x14ac:dyDescent="0.15">
      <c r="A2055" s="1">
        <v>42172</v>
      </c>
      <c r="B2055" s="16">
        <v>95.861099999999993</v>
      </c>
      <c r="C2055" s="3">
        <f t="shared" si="98"/>
        <v>1.6249630280626315E-2</v>
      </c>
      <c r="D2055" s="3">
        <f>IFERROR(1-B2055/MAX(B$2:B2055),0)</f>
        <v>3.3396152787399158E-2</v>
      </c>
      <c r="E2055" s="3">
        <f ca="1">IFERROR(B2055/AVERAGE(OFFSET(B2055,0,0,-计算结果!B$17,1))-1,B2055/AVERAGE(OFFSET(B2055,0,0,-ROW(),1))-1)</f>
        <v>1.939031150100111</v>
      </c>
      <c r="F2055" s="4" t="str">
        <f ca="1">IF(MONTH(A2055)&lt;&gt;MONTH(A2056),IF(OR(AND(E2055&lt;计算结果!B$18,E2055&gt;计算结果!B$19),E2055&lt;计算结果!B$20),"买","卖"),F2054)</f>
        <v>卖</v>
      </c>
      <c r="G2055" s="4" t="str">
        <f t="shared" ca="1" si="96"/>
        <v/>
      </c>
      <c r="H2055" s="3">
        <f ca="1">IF(F2054="买",B2055/B2054-1,计算结果!B$21*(计算结果!B$22*(B2055/B2054-1)+(1-计算结果!B$22)*(K2055/K2054-1-IF(G2055=1,计算结果!B$16,0))))-IF(AND(计算结果!B$21=0,G2055=1),计算结果!B$16,0)</f>
        <v>4.7938638542666112E-4</v>
      </c>
      <c r="I2055" s="2">
        <f t="shared" ca="1" si="97"/>
        <v>84.473850535648864</v>
      </c>
      <c r="J2055" s="3">
        <f ca="1">1-I2055/MAX(I$2:I2055)</f>
        <v>5.2544504078276155E-2</v>
      </c>
      <c r="K2055" s="21">
        <v>187.83</v>
      </c>
      <c r="L2055" s="37">
        <v>94.861099999999993</v>
      </c>
    </row>
    <row r="2056" spans="1:12" x14ac:dyDescent="0.15">
      <c r="A2056" s="1">
        <v>42173</v>
      </c>
      <c r="B2056" s="16">
        <v>93.155900000000003</v>
      </c>
      <c r="C2056" s="3">
        <f t="shared" si="98"/>
        <v>-2.8219997475513958E-2</v>
      </c>
      <c r="D2056" s="3">
        <f>IFERROR(1-B2056/MAX(B$2:B2056),0)</f>
        <v>6.0673710915560841E-2</v>
      </c>
      <c r="E2056" s="3">
        <f ca="1">IFERROR(B2056/AVERAGE(OFFSET(B2056,0,0,-计算结果!B$17,1))-1,B2056/AVERAGE(OFFSET(B2056,0,0,-ROW(),1))-1)</f>
        <v>1.8310447901100733</v>
      </c>
      <c r="F2056" s="4" t="str">
        <f ca="1">IF(MONTH(A2056)&lt;&gt;MONTH(A2057),IF(OR(AND(E2056&lt;计算结果!B$18,E2056&gt;计算结果!B$19),E2056&lt;计算结果!B$20),"买","卖"),F2055)</f>
        <v>卖</v>
      </c>
      <c r="G2056" s="4" t="str">
        <f t="shared" ca="1" si="96"/>
        <v/>
      </c>
      <c r="H2056" s="3">
        <f ca="1">IF(F2055="买",B2056/B2055-1,计算结果!B$21*(计算结果!B$22*(B2056/B2055-1)+(1-计算结果!B$22)*(K2056/K2055-1-IF(G2056=1,计算结果!B$16,0))))-IF(AND(计算结果!B$21=0,G2056=1),计算结果!B$16,0)</f>
        <v>5.3239631581769586E-5</v>
      </c>
      <c r="I2056" s="2">
        <f t="shared" ca="1" si="97"/>
        <v>84.47834789232968</v>
      </c>
      <c r="J2056" s="3">
        <f ca="1">1-I2056/MAX(I$2:I2056)</f>
        <v>5.2494061896733113E-2</v>
      </c>
      <c r="K2056" s="21">
        <v>187.84</v>
      </c>
      <c r="L2056" s="37">
        <v>92.155900000000003</v>
      </c>
    </row>
    <row r="2057" spans="1:12" x14ac:dyDescent="0.15">
      <c r="A2057" s="1">
        <v>42174</v>
      </c>
      <c r="B2057" s="16">
        <v>86.445700000000002</v>
      </c>
      <c r="C2057" s="3">
        <f t="shared" si="98"/>
        <v>-7.203193785900841E-2</v>
      </c>
      <c r="D2057" s="3">
        <f>IFERROR(1-B2057/MAX(B$2:B2057),0)</f>
        <v>0.12833520380022412</v>
      </c>
      <c r="E2057" s="3">
        <f ca="1">IFERROR(B2057/AVERAGE(OFFSET(B2057,0,0,-计算结果!B$17,1))-1,B2057/AVERAGE(OFFSET(B2057,0,0,-ROW(),1))-1)</f>
        <v>1.6062008053244519</v>
      </c>
      <c r="F2057" s="4" t="str">
        <f ca="1">IF(MONTH(A2057)&lt;&gt;MONTH(A2058),IF(OR(AND(E2057&lt;计算结果!B$18,E2057&gt;计算结果!B$19),E2057&lt;计算结果!B$20),"买","卖"),F2056)</f>
        <v>卖</v>
      </c>
      <c r="G2057" s="4" t="str">
        <f t="shared" ca="1" si="96"/>
        <v/>
      </c>
      <c r="H2057" s="3">
        <f ca="1">IF(F2056="买",B2057/B2056-1,计算结果!B$21*(计算结果!B$22*(B2057/B2056-1)+(1-计算结果!B$22)*(K2057/K2056-1-IF(G2057=1,计算结果!B$16,0))))-IF(AND(计算结果!B$21=0,G2057=1),计算结果!B$16,0)</f>
        <v>4.2589437819406939E-4</v>
      </c>
      <c r="I2057" s="2">
        <f t="shared" ca="1" si="97"/>
        <v>84.514326745776145</v>
      </c>
      <c r="J2057" s="3">
        <f ca="1">1-I2057/MAX(I$2:I2057)</f>
        <v>5.2090524444389441E-2</v>
      </c>
      <c r="K2057" s="21">
        <v>187.92</v>
      </c>
      <c r="L2057" s="37">
        <v>85.445700000000002</v>
      </c>
    </row>
    <row r="2058" spans="1:12" x14ac:dyDescent="0.15">
      <c r="A2058" s="1">
        <v>42178</v>
      </c>
      <c r="B2058" s="16">
        <v>84.880200000000002</v>
      </c>
      <c r="C2058" s="3">
        <f t="shared" si="98"/>
        <v>-1.8109634140275332E-2</v>
      </c>
      <c r="D2058" s="3">
        <f>IFERROR(1-B2058/MAX(B$2:B2058),0)</f>
        <v>0.14412073435235973</v>
      </c>
      <c r="E2058" s="3">
        <f ca="1">IFERROR(B2058/AVERAGE(OFFSET(B2058,0,0,-计算结果!B$17,1))-1,B2058/AVERAGE(OFFSET(B2058,0,0,-ROW(),1))-1)</f>
        <v>1.5392200636469924</v>
      </c>
      <c r="F2058" s="4" t="str">
        <f ca="1">IF(MONTH(A2058)&lt;&gt;MONTH(A2059),IF(OR(AND(E2058&lt;计算结果!B$18,E2058&gt;计算结果!B$19),E2058&lt;计算结果!B$20),"买","卖"),F2057)</f>
        <v>卖</v>
      </c>
      <c r="G2058" s="4" t="str">
        <f t="shared" ca="1" si="96"/>
        <v/>
      </c>
      <c r="H2058" s="3">
        <f ca="1">IF(F2057="买",B2058/B2057-1,计算结果!B$21*(计算结果!B$22*(B2058/B2057-1)+(1-计算结果!B$22)*(K2058/K2057-1-IF(G2058=1,计算结果!B$16,0))))-IF(AND(计算结果!B$21=0,G2058=1),计算结果!B$16,0)</f>
        <v>6.9178373776090929E-4</v>
      </c>
      <c r="I2058" s="2">
        <f t="shared" ca="1" si="97"/>
        <v>84.572792382626687</v>
      </c>
      <c r="J2058" s="3">
        <f ca="1">1-I2058/MAX(I$2:I2058)</f>
        <v>5.1434776084330558E-2</v>
      </c>
      <c r="K2058" s="21">
        <v>188.05</v>
      </c>
      <c r="L2058" s="37">
        <v>83.880200000000002</v>
      </c>
    </row>
    <row r="2059" spans="1:12" x14ac:dyDescent="0.15">
      <c r="A2059" s="1">
        <v>42179</v>
      </c>
      <c r="B2059" s="16">
        <v>88.148300000000006</v>
      </c>
      <c r="C2059" s="3">
        <f t="shared" si="98"/>
        <v>3.8502501172240411E-2</v>
      </c>
      <c r="D2059" s="3">
        <f>IFERROR(1-B2059/MAX(B$2:B2059),0)</f>
        <v>0.11116724192346517</v>
      </c>
      <c r="E2059" s="3">
        <f ca="1">IFERROR(B2059/AVERAGE(OFFSET(B2059,0,0,-计算结果!B$17,1))-1,B2059/AVERAGE(OFFSET(B2059,0,0,-ROW(),1))-1)</f>
        <v>1.6158060401187466</v>
      </c>
      <c r="F2059" s="4" t="str">
        <f ca="1">IF(MONTH(A2059)&lt;&gt;MONTH(A2060),IF(OR(AND(E2059&lt;计算结果!B$18,E2059&gt;计算结果!B$19),E2059&lt;计算结果!B$20),"买","卖"),F2058)</f>
        <v>卖</v>
      </c>
      <c r="G2059" s="4" t="str">
        <f t="shared" ca="1" si="96"/>
        <v/>
      </c>
      <c r="H2059" s="3">
        <f ca="1">IF(F2058="买",B2059/B2058-1,计算结果!B$21*(计算结果!B$22*(B2059/B2058-1)+(1-计算结果!B$22)*(K2059/K2058-1-IF(G2059=1,计算结果!B$16,0))))-IF(AND(计算结果!B$21=0,G2059=1),计算结果!B$16,0)</f>
        <v>2.6588673225202974E-4</v>
      </c>
      <c r="I2059" s="2">
        <f t="shared" ca="1" si="97"/>
        <v>84.595279166030735</v>
      </c>
      <c r="J2059" s="3">
        <f ca="1">1-I2059/MAX(I$2:I2059)</f>
        <v>5.118256517661568E-2</v>
      </c>
      <c r="K2059" s="21">
        <v>188.1</v>
      </c>
      <c r="L2059" s="37">
        <v>87.148300000000006</v>
      </c>
    </row>
    <row r="2060" spans="1:12" x14ac:dyDescent="0.15">
      <c r="A2060" s="1">
        <v>42180</v>
      </c>
      <c r="B2060" s="16">
        <v>86.136600000000001</v>
      </c>
      <c r="C2060" s="3">
        <f t="shared" si="98"/>
        <v>-2.2821767407879778E-2</v>
      </c>
      <c r="D2060" s="3">
        <f>IFERROR(1-B2060/MAX(B$2:B2060),0)</f>
        <v>0.13145197639279205</v>
      </c>
      <c r="E2060" s="3">
        <f ca="1">IFERROR(B2060/AVERAGE(OFFSET(B2060,0,0,-计算结果!B$17,1))-1,B2060/AVERAGE(OFFSET(B2060,0,0,-ROW(),1))-1)</f>
        <v>1.5363223111537225</v>
      </c>
      <c r="F2060" s="4" t="str">
        <f ca="1">IF(MONTH(A2060)&lt;&gt;MONTH(A2061),IF(OR(AND(E2060&lt;计算结果!B$18,E2060&gt;计算结果!B$19),E2060&lt;计算结果!B$20),"买","卖"),F2059)</f>
        <v>卖</v>
      </c>
      <c r="G2060" s="4" t="str">
        <f t="shared" ca="1" si="96"/>
        <v/>
      </c>
      <c r="H2060" s="3">
        <f ca="1">IF(F2059="买",B2060/B2059-1,计算结果!B$21*(计算结果!B$22*(B2060/B2059-1)+(1-计算结果!B$22)*(K2060/K2059-1-IF(G2060=1,计算结果!B$16,0))))-IF(AND(计算结果!B$21=0,G2060=1),计算结果!B$16,0)</f>
        <v>3.1897926634760765E-4</v>
      </c>
      <c r="I2060" s="2">
        <f t="shared" ca="1" si="97"/>
        <v>84.622263306115585</v>
      </c>
      <c r="J2060" s="3">
        <f ca="1">1-I2060/MAX(I$2:I2060)</f>
        <v>5.0879912087357981E-2</v>
      </c>
      <c r="K2060" s="21">
        <v>188.16</v>
      </c>
      <c r="L2060" s="37">
        <v>85.136600000000001</v>
      </c>
    </row>
    <row r="2061" spans="1:12" x14ac:dyDescent="0.15">
      <c r="A2061" s="1">
        <v>42181</v>
      </c>
      <c r="B2061" s="16">
        <v>78.385099999999994</v>
      </c>
      <c r="C2061" s="3">
        <f t="shared" si="98"/>
        <v>-8.9990782083342102E-2</v>
      </c>
      <c r="D2061" s="3">
        <f>IFERROR(1-B2061/MAX(B$2:B2061),0)</f>
        <v>0.20961329231414572</v>
      </c>
      <c r="E2061" s="3">
        <f ca="1">IFERROR(B2061/AVERAGE(OFFSET(B2061,0,0,-计算结果!B$17,1))-1,B2061/AVERAGE(OFFSET(B2061,0,0,-ROW(),1))-1)</f>
        <v>1.2923023085591083</v>
      </c>
      <c r="F2061" s="4" t="str">
        <f ca="1">IF(MONTH(A2061)&lt;&gt;MONTH(A2062),IF(OR(AND(E2061&lt;计算结果!B$18,E2061&gt;计算结果!B$19),E2061&lt;计算结果!B$20),"买","卖"),F2060)</f>
        <v>卖</v>
      </c>
      <c r="G2061" s="4" t="str">
        <f t="shared" ca="1" si="96"/>
        <v/>
      </c>
      <c r="H2061" s="3">
        <f ca="1">IF(F2060="买",B2061/B2060-1,计算结果!B$21*(计算结果!B$22*(B2061/B2060-1)+(1-计算结果!B$22)*(K2061/K2060-1-IF(G2061=1,计算结果!B$16,0))))-IF(AND(计算结果!B$21=0,G2061=1),计算结果!B$16,0)</f>
        <v>3.7202380952372494E-4</v>
      </c>
      <c r="I2061" s="2">
        <f t="shared" ca="1" si="97"/>
        <v>84.653744802881249</v>
      </c>
      <c r="J2061" s="3">
        <f ca="1">1-I2061/MAX(I$2:I2061)</f>
        <v>5.052681681655713E-2</v>
      </c>
      <c r="K2061" s="21">
        <v>188.23</v>
      </c>
      <c r="L2061" s="37">
        <v>77.385099999999994</v>
      </c>
    </row>
    <row r="2062" spans="1:12" x14ac:dyDescent="0.15">
      <c r="A2062" s="1">
        <v>42184</v>
      </c>
      <c r="B2062" s="16">
        <v>73.52</v>
      </c>
      <c r="C2062" s="3">
        <f t="shared" si="98"/>
        <v>-6.2066642767566793E-2</v>
      </c>
      <c r="D2062" s="3">
        <f>IFERROR(1-B2062/MAX(B$2:B2062),0)</f>
        <v>0.25866994174831692</v>
      </c>
      <c r="E2062" s="3">
        <f ca="1">IFERROR(B2062/AVERAGE(OFFSET(B2062,0,0,-计算结果!B$17,1))-1,B2062/AVERAGE(OFFSET(B2062,0,0,-ROW(),1))-1)</f>
        <v>1.1365423919355409</v>
      </c>
      <c r="F2062" s="4" t="str">
        <f ca="1">IF(MONTH(A2062)&lt;&gt;MONTH(A2063),IF(OR(AND(E2062&lt;计算结果!B$18,E2062&gt;计算结果!B$19),E2062&lt;计算结果!B$20),"买","卖"),F2061)</f>
        <v>卖</v>
      </c>
      <c r="G2062" s="4" t="str">
        <f t="shared" ca="1" si="96"/>
        <v/>
      </c>
      <c r="H2062" s="3">
        <f ca="1">IF(F2061="买",B2062/B2061-1,计算结果!B$21*(计算结果!B$22*(B2062/B2061-1)+(1-计算结果!B$22)*(K2062/K2061-1-IF(G2062=1,计算结果!B$16,0))))-IF(AND(计算结果!B$21=0,G2062=1),计算结果!B$16,0)</f>
        <v>5.3126494182653694E-4</v>
      </c>
      <c r="I2062" s="2">
        <f t="shared" ca="1" si="97"/>
        <v>84.698718369689345</v>
      </c>
      <c r="J2062" s="3">
        <f ca="1">1-I2062/MAX(I$2:I2062)</f>
        <v>5.0022395001127373E-2</v>
      </c>
      <c r="K2062" s="21">
        <v>188.33</v>
      </c>
      <c r="L2062" s="37">
        <v>72.52</v>
      </c>
    </row>
    <row r="2063" spans="1:12" x14ac:dyDescent="0.15">
      <c r="A2063" s="1">
        <v>42185</v>
      </c>
      <c r="B2063" s="16">
        <v>75.792900000000003</v>
      </c>
      <c r="C2063" s="3">
        <f t="shared" si="98"/>
        <v>3.0915397170838022E-2</v>
      </c>
      <c r="D2063" s="3">
        <f>IFERROR(1-B2063/MAX(B$2:B2063),0)</f>
        <v>0.23575142856278564</v>
      </c>
      <c r="E2063" s="3">
        <f ca="1">IFERROR(B2063/AVERAGE(OFFSET(B2063,0,0,-计算结果!B$17,1))-1,B2063/AVERAGE(OFFSET(B2063,0,0,-ROW(),1))-1)</f>
        <v>1.188366917920769</v>
      </c>
      <c r="F2063" s="4" t="str">
        <f ca="1">IF(MONTH(A2063)&lt;&gt;MONTH(A2064),IF(OR(AND(E2063&lt;计算结果!B$18,E2063&gt;计算结果!B$19),E2063&lt;计算结果!B$20),"买","卖"),F2062)</f>
        <v>卖</v>
      </c>
      <c r="G2063" s="4" t="str">
        <f t="shared" ca="1" si="96"/>
        <v/>
      </c>
      <c r="H2063" s="3">
        <f ca="1">IF(F2062="买",B2063/B2062-1,计算结果!B$21*(计算结果!B$22*(B2063/B2062-1)+(1-计算结果!B$22)*(K2063/K2062-1-IF(G2063=1,计算结果!B$16,0))))-IF(AND(计算结果!B$21=0,G2063=1),计算结果!B$16,0)</f>
        <v>3.7168799447773182E-4</v>
      </c>
      <c r="I2063" s="2">
        <f t="shared" ca="1" si="97"/>
        <v>84.73019986645501</v>
      </c>
      <c r="J2063" s="3">
        <f ca="1">1-I2063/MAX(I$2:I2063)</f>
        <v>4.9669299730326633E-2</v>
      </c>
      <c r="K2063" s="21">
        <v>188.4</v>
      </c>
      <c r="L2063" s="37">
        <v>74.792900000000003</v>
      </c>
    </row>
    <row r="2064" spans="1:12" x14ac:dyDescent="0.15">
      <c r="A2064" s="1">
        <v>42186</v>
      </c>
      <c r="B2064" s="16">
        <v>72.004099999999994</v>
      </c>
      <c r="C2064" s="3">
        <f t="shared" si="98"/>
        <v>-4.9988851198463302E-2</v>
      </c>
      <c r="D2064" s="3">
        <f>IFERROR(1-B2064/MAX(B$2:B2064),0)</f>
        <v>0.27395533667899874</v>
      </c>
      <c r="E2064" s="3">
        <f ca="1">IFERROR(B2064/AVERAGE(OFFSET(B2064,0,0,-计算结果!B$17,1))-1,B2064/AVERAGE(OFFSET(B2064,0,0,-ROW(),1))-1)</f>
        <v>1.0664949801912651</v>
      </c>
      <c r="F2064" s="4" t="str">
        <f ca="1">IF(MONTH(A2064)&lt;&gt;MONTH(A2065),IF(OR(AND(E2064&lt;计算结果!B$18,E2064&gt;计算结果!B$19),E2064&lt;计算结果!B$20),"买","卖"),F2063)</f>
        <v>卖</v>
      </c>
      <c r="G2064" s="4" t="str">
        <f t="shared" ca="1" si="96"/>
        <v/>
      </c>
      <c r="H2064" s="3">
        <f ca="1">IF(F2063="买",B2064/B2063-1,计算结果!B$21*(计算结果!B$22*(B2064/B2063-1)+(1-计算结果!B$22)*(K2064/K2063-1-IF(G2064=1,计算结果!B$16,0))))-IF(AND(计算结果!B$21=0,G2064=1),计算结果!B$16,0)</f>
        <v>2.1231422505296749E-4</v>
      </c>
      <c r="I2064" s="2">
        <f t="shared" ca="1" si="97"/>
        <v>84.748189293178243</v>
      </c>
      <c r="J2064" s="3">
        <f ca="1">1-I2064/MAX(I$2:I2064)</f>
        <v>4.9467531004154797E-2</v>
      </c>
      <c r="K2064" s="21">
        <v>188.44</v>
      </c>
      <c r="L2064" s="37">
        <v>71.004099999999994</v>
      </c>
    </row>
    <row r="2065" spans="1:12" x14ac:dyDescent="0.15">
      <c r="A2065" s="1">
        <v>42187</v>
      </c>
      <c r="B2065" s="16">
        <v>67.442999999999998</v>
      </c>
      <c r="C2065" s="3">
        <f t="shared" si="98"/>
        <v>-6.3345003965051938E-2</v>
      </c>
      <c r="D2065" s="3">
        <f>IFERROR(1-B2065/MAX(B$2:B2065),0)</f>
        <v>0.31994663875587237</v>
      </c>
      <c r="E2065" s="3">
        <f ca="1">IFERROR(B2065/AVERAGE(OFFSET(B2065,0,0,-计算结果!B$17,1))-1,B2065/AVERAGE(OFFSET(B2065,0,0,-ROW(),1))-1)</f>
        <v>0.92496315984533517</v>
      </c>
      <c r="F2065" s="4" t="str">
        <f ca="1">IF(MONTH(A2065)&lt;&gt;MONTH(A2066),IF(OR(AND(E2065&lt;计算结果!B$18,E2065&gt;计算结果!B$19),E2065&lt;计算结果!B$20),"买","卖"),F2064)</f>
        <v>卖</v>
      </c>
      <c r="G2065" s="4" t="str">
        <f t="shared" ca="1" si="96"/>
        <v/>
      </c>
      <c r="H2065" s="3">
        <f ca="1">IF(F2064="买",B2065/B2064-1,计算结果!B$21*(计算结果!B$22*(B2065/B2064-1)+(1-计算结果!B$22)*(K2065/K2064-1-IF(G2065=1,计算结果!B$16,0))))-IF(AND(计算结果!B$21=0,G2065=1),计算结果!B$16,0)</f>
        <v>-5.30672893228612E-5</v>
      </c>
      <c r="I2065" s="2">
        <f t="shared" ca="1" si="97"/>
        <v>84.743691936497427</v>
      </c>
      <c r="J2065" s="3">
        <f ca="1">1-I2065/MAX(I$2:I2065)</f>
        <v>4.9517973185697839E-2</v>
      </c>
      <c r="K2065" s="21">
        <v>188.43</v>
      </c>
      <c r="L2065" s="37">
        <v>66.442999999999998</v>
      </c>
    </row>
    <row r="2066" spans="1:12" x14ac:dyDescent="0.15">
      <c r="A2066" s="1">
        <v>42188</v>
      </c>
      <c r="B2066" s="16">
        <v>63.824100000000001</v>
      </c>
      <c r="C2066" s="3">
        <f t="shared" si="98"/>
        <v>-5.3658645078065836E-2</v>
      </c>
      <c r="D2066" s="3">
        <f>IFERROR(1-B2066/MAX(B$2:B2066),0)</f>
        <v>0.35643738070101672</v>
      </c>
      <c r="E2066" s="3">
        <f ca="1">IFERROR(B2066/AVERAGE(OFFSET(B2066,0,0,-计算结果!B$17,1))-1,B2066/AVERAGE(OFFSET(B2066,0,0,-ROW(),1))-1)</f>
        <v>0.81242881296294489</v>
      </c>
      <c r="F2066" s="4" t="str">
        <f ca="1">IF(MONTH(A2066)&lt;&gt;MONTH(A2067),IF(OR(AND(E2066&lt;计算结果!B$18,E2066&gt;计算结果!B$19),E2066&lt;计算结果!B$20),"买","卖"),F2065)</f>
        <v>卖</v>
      </c>
      <c r="G2066" s="4" t="str">
        <f t="shared" ca="1" si="96"/>
        <v/>
      </c>
      <c r="H2066" s="3">
        <f ca="1">IF(F2065="买",B2066/B2065-1,计算结果!B$21*(计算结果!B$22*(B2066/B2065-1)+(1-计算结果!B$22)*(K2066/K2065-1-IF(G2066=1,计算结果!B$16,0))))-IF(AND(计算结果!B$21=0,G2066=1),计算结果!B$16,0)</f>
        <v>5.307010560939851E-5</v>
      </c>
      <c r="I2066" s="2">
        <f t="shared" ca="1" si="97"/>
        <v>84.748189293178228</v>
      </c>
      <c r="J2066" s="3">
        <f ca="1">1-I2066/MAX(I$2:I2066)</f>
        <v>4.9467531004154908E-2</v>
      </c>
      <c r="K2066" s="21">
        <v>188.44</v>
      </c>
      <c r="L2066" s="37">
        <v>62.824100000000001</v>
      </c>
    </row>
    <row r="2067" spans="1:12" x14ac:dyDescent="0.15">
      <c r="A2067" s="1">
        <v>42191</v>
      </c>
      <c r="B2067" s="16">
        <v>59.903500000000001</v>
      </c>
      <c r="C2067" s="3">
        <f t="shared" si="98"/>
        <v>-6.1428206586540246E-2</v>
      </c>
      <c r="D2067" s="3">
        <f>IFERROR(1-B2067/MAX(B$2:B2067),0)</f>
        <v>0.39597027823068964</v>
      </c>
      <c r="E2067" s="3">
        <f ca="1">IFERROR(B2067/AVERAGE(OFFSET(B2067,0,0,-计算结果!B$17,1))-1,B2067/AVERAGE(OFFSET(B2067,0,0,-ROW(),1))-1)</f>
        <v>0.69317670394072439</v>
      </c>
      <c r="F2067" s="4" t="str">
        <f ca="1">IF(MONTH(A2067)&lt;&gt;MONTH(A2068),IF(OR(AND(E2067&lt;计算结果!B$18,E2067&gt;计算结果!B$19),E2067&lt;计算结果!B$20),"买","卖"),F2066)</f>
        <v>卖</v>
      </c>
      <c r="G2067" s="4" t="str">
        <f t="shared" ca="1" si="96"/>
        <v/>
      </c>
      <c r="H2067" s="3">
        <f ca="1">IF(F2066="买",B2067/B2066-1,计算结果!B$21*(计算结果!B$22*(B2067/B2066-1)+(1-计算结果!B$22)*(K2067/K2066-1-IF(G2067=1,计算结果!B$16,0))))-IF(AND(计算结果!B$21=0,G2067=1),计算结果!B$16,0)</f>
        <v>6.368074718743344E-4</v>
      </c>
      <c r="I2067" s="2">
        <f t="shared" ca="1" si="97"/>
        <v>84.802157573347941</v>
      </c>
      <c r="J2067" s="3">
        <f ca="1">1-I2067/MAX(I$2:I2067)</f>
        <v>4.8862224825639289E-2</v>
      </c>
      <c r="K2067" s="21">
        <v>188.56</v>
      </c>
      <c r="L2067" s="37">
        <v>58.903500000000001</v>
      </c>
    </row>
    <row r="2068" spans="1:12" x14ac:dyDescent="0.15">
      <c r="A2068" s="1">
        <v>42192</v>
      </c>
      <c r="B2068" s="16">
        <v>56.064</v>
      </c>
      <c r="C2068" s="3">
        <f t="shared" si="98"/>
        <v>-6.4094752393432763E-2</v>
      </c>
      <c r="D2068" s="3">
        <f>IFERROR(1-B2068/MAX(B$2:B2068),0)</f>
        <v>0.43468541368576763</v>
      </c>
      <c r="E2068" s="3">
        <f ca="1">IFERROR(B2068/AVERAGE(OFFSET(B2068,0,0,-计算结果!B$17,1))-1,B2068/AVERAGE(OFFSET(B2068,0,0,-ROW(),1))-1)</f>
        <v>0.57797968775219077</v>
      </c>
      <c r="F2068" s="4" t="str">
        <f ca="1">IF(MONTH(A2068)&lt;&gt;MONTH(A2069),IF(OR(AND(E2068&lt;计算结果!B$18,E2068&gt;计算结果!B$19),E2068&lt;计算结果!B$20),"买","卖"),F2067)</f>
        <v>卖</v>
      </c>
      <c r="G2068" s="4" t="str">
        <f t="shared" ca="1" si="96"/>
        <v/>
      </c>
      <c r="H2068" s="3">
        <f ca="1">IF(F2067="买",B2068/B2067-1,计算结果!B$21*(计算结果!B$22*(B2068/B2067-1)+(1-计算结果!B$22)*(K2068/K2067-1-IF(G2068=1,计算结果!B$16,0))))-IF(AND(计算结果!B$21=0,G2068=1),计算结果!B$16,0)</f>
        <v>5.83368689011321E-4</v>
      </c>
      <c r="I2068" s="2">
        <f t="shared" ca="1" si="97"/>
        <v>84.851628496836838</v>
      </c>
      <c r="J2068" s="3">
        <f ca="1">1-I2068/MAX(I$2:I2068)</f>
        <v>4.8307360828666601E-2</v>
      </c>
      <c r="K2068" s="21">
        <v>188.67</v>
      </c>
      <c r="L2068" s="37">
        <v>55.064</v>
      </c>
    </row>
    <row r="2069" spans="1:12" x14ac:dyDescent="0.15">
      <c r="A2069" s="1">
        <v>42193</v>
      </c>
      <c r="B2069" s="16">
        <v>53.151800000000001</v>
      </c>
      <c r="C2069" s="3">
        <f t="shared" si="98"/>
        <v>-5.1944206621004518E-2</v>
      </c>
      <c r="D2069" s="3">
        <f>IFERROR(1-B2069/MAX(B$2:B2069),0)</f>
        <v>0.46405023136314183</v>
      </c>
      <c r="E2069" s="3">
        <f ca="1">IFERROR(B2069/AVERAGE(OFFSET(B2069,0,0,-计算结果!B$17,1))-1,B2069/AVERAGE(OFFSET(B2069,0,0,-ROW(),1))-1)</f>
        <v>0.49019490565923207</v>
      </c>
      <c r="F2069" s="4" t="str">
        <f ca="1">IF(MONTH(A2069)&lt;&gt;MONTH(A2070),IF(OR(AND(E2069&lt;计算结果!B$18,E2069&gt;计算结果!B$19),E2069&lt;计算结果!B$20),"买","卖"),F2068)</f>
        <v>卖</v>
      </c>
      <c r="G2069" s="4" t="str">
        <f t="shared" ca="1" si="96"/>
        <v/>
      </c>
      <c r="H2069" s="3">
        <f ca="1">IF(F2068="买",B2069/B2068-1,计算结果!B$21*(计算结果!B$22*(B2069/B2068-1)+(1-计算结果!B$22)*(K2069/K2068-1-IF(G2069=1,计算结果!B$16,0))))-IF(AND(计算结果!B$21=0,G2069=1),计算结果!B$16,0)</f>
        <v>5.3002597127260742E-5</v>
      </c>
      <c r="I2069" s="2">
        <f t="shared" ca="1" si="97"/>
        <v>84.856125853517653</v>
      </c>
      <c r="J2069" s="3">
        <f ca="1">1-I2069/MAX(I$2:I2069)</f>
        <v>4.8256918647123559E-2</v>
      </c>
      <c r="K2069" s="21">
        <v>188.68</v>
      </c>
      <c r="L2069" s="37">
        <v>52.151800000000001</v>
      </c>
    </row>
    <row r="2070" spans="1:12" x14ac:dyDescent="0.15">
      <c r="A2070" s="1">
        <v>42194</v>
      </c>
      <c r="B2070" s="16">
        <v>56.161299999999997</v>
      </c>
      <c r="C2070" s="3">
        <f t="shared" si="98"/>
        <v>5.6620848212101782E-2</v>
      </c>
      <c r="D2070" s="3">
        <f>IFERROR(1-B2070/MAX(B$2:B2070),0)</f>
        <v>0.43370430086384315</v>
      </c>
      <c r="E2070" s="3">
        <f ca="1">IFERROR(B2070/AVERAGE(OFFSET(B2070,0,0,-计算结果!B$17,1))-1,B2070/AVERAGE(OFFSET(B2070,0,0,-ROW(),1))-1)</f>
        <v>0.56796530520701105</v>
      </c>
      <c r="F2070" s="4" t="str">
        <f ca="1">IF(MONTH(A2070)&lt;&gt;MONTH(A2071),IF(OR(AND(E2070&lt;计算结果!B$18,E2070&gt;计算结果!B$19),E2070&lt;计算结果!B$20),"买","卖"),F2069)</f>
        <v>卖</v>
      </c>
      <c r="G2070" s="4" t="str">
        <f t="shared" ca="1" si="96"/>
        <v/>
      </c>
      <c r="H2070" s="3">
        <f ca="1">IF(F2069="买",B2070/B2069-1,计算结果!B$21*(计算结果!B$22*(B2070/B2069-1)+(1-计算结果!B$22)*(K2070/K2069-1-IF(G2070=1,计算结果!B$16,0))))-IF(AND(计算结果!B$21=0,G2070=1),计算结果!B$16,0)</f>
        <v>3.7099851600586042E-4</v>
      </c>
      <c r="I2070" s="2">
        <f t="shared" ca="1" si="97"/>
        <v>84.887607350283318</v>
      </c>
      <c r="J2070" s="3">
        <f ca="1">1-I2070/MAX(I$2:I2070)</f>
        <v>4.7903823376322818E-2</v>
      </c>
      <c r="K2070" s="21">
        <v>188.75</v>
      </c>
      <c r="L2070" s="37">
        <v>55.161299999999997</v>
      </c>
    </row>
    <row r="2071" spans="1:12" x14ac:dyDescent="0.15">
      <c r="A2071" s="1">
        <v>42195</v>
      </c>
      <c r="B2071" s="16">
        <v>58.9283</v>
      </c>
      <c r="C2071" s="3">
        <f t="shared" si="98"/>
        <v>4.9268802538402934E-2</v>
      </c>
      <c r="D2071" s="3">
        <f>IFERROR(1-B2071/MAX(B$2:B2071),0)</f>
        <v>0.40580358988475707</v>
      </c>
      <c r="E2071" s="3">
        <f ca="1">IFERROR(B2071/AVERAGE(OFFSET(B2071,0,0,-计算结果!B$17,1))-1,B2071/AVERAGE(OFFSET(B2071,0,0,-ROW(),1))-1)</f>
        <v>0.63789785648676878</v>
      </c>
      <c r="F2071" s="4" t="str">
        <f ca="1">IF(MONTH(A2071)&lt;&gt;MONTH(A2072),IF(OR(AND(E2071&lt;计算结果!B$18,E2071&gt;计算结果!B$19),E2071&lt;计算结果!B$20),"买","卖"),F2070)</f>
        <v>卖</v>
      </c>
      <c r="G2071" s="4" t="str">
        <f t="shared" ca="1" si="96"/>
        <v/>
      </c>
      <c r="H2071" s="3">
        <f ca="1">IF(F2070="买",B2071/B2070-1,计算结果!B$21*(计算结果!B$22*(B2071/B2070-1)+(1-计算结果!B$22)*(K2071/K2070-1-IF(G2071=1,计算结果!B$16,0))))-IF(AND(计算结果!B$21=0,G2071=1),计算结果!B$16,0)</f>
        <v>2.6490066225171027E-4</v>
      </c>
      <c r="I2071" s="2">
        <f t="shared" ca="1" si="97"/>
        <v>84.910094133687366</v>
      </c>
      <c r="J2071" s="3">
        <f ca="1">1-I2071/MAX(I$2:I2071)</f>
        <v>4.765161246860794E-2</v>
      </c>
      <c r="K2071" s="21">
        <v>188.8</v>
      </c>
      <c r="L2071" s="37">
        <v>57.9283</v>
      </c>
    </row>
    <row r="2072" spans="1:12" x14ac:dyDescent="0.15">
      <c r="A2072" s="1">
        <v>42198</v>
      </c>
      <c r="B2072" s="16">
        <v>61.546599999999998</v>
      </c>
      <c r="C2072" s="3">
        <f t="shared" si="98"/>
        <v>4.4431962232068356E-2</v>
      </c>
      <c r="D2072" s="3">
        <f>IFERROR(1-B2072/MAX(B$2:B2072),0)</f>
        <v>0.37940227743208599</v>
      </c>
      <c r="E2072" s="3">
        <f ca="1">IFERROR(B2072/AVERAGE(OFFSET(B2072,0,0,-计算结果!B$17,1))-1,B2072/AVERAGE(OFFSET(B2072,0,0,-ROW(),1))-1)</f>
        <v>0.70264350608874881</v>
      </c>
      <c r="F2072" s="4" t="str">
        <f ca="1">IF(MONTH(A2072)&lt;&gt;MONTH(A2073),IF(OR(AND(E2072&lt;计算结果!B$18,E2072&gt;计算结果!B$19),E2072&lt;计算结果!B$20),"买","卖"),F2071)</f>
        <v>卖</v>
      </c>
      <c r="G2072" s="4" t="str">
        <f t="shared" ca="1" si="96"/>
        <v/>
      </c>
      <c r="H2072" s="3">
        <f ca="1">IF(F2071="买",B2072/B2071-1,计算结果!B$21*(计算结果!B$22*(B2072/B2071-1)+(1-计算结果!B$22)*(K2072/K2071-1-IF(G2072=1,计算结果!B$16,0))))-IF(AND(计算结果!B$21=0,G2072=1),计算结果!B$16,0)</f>
        <v>6.3559322033879262E-4</v>
      </c>
      <c r="I2072" s="2">
        <f t="shared" ca="1" si="97"/>
        <v>84.964062413857064</v>
      </c>
      <c r="J2072" s="3">
        <f ca="1">1-I2072/MAX(I$2:I2072)</f>
        <v>4.7046306290092432E-2</v>
      </c>
      <c r="K2072" s="21">
        <v>188.92</v>
      </c>
      <c r="L2072" s="37">
        <v>60.546599999999998</v>
      </c>
    </row>
    <row r="2073" spans="1:12" x14ac:dyDescent="0.15">
      <c r="A2073" s="1">
        <v>42199</v>
      </c>
      <c r="B2073" s="16">
        <v>61.969000000000001</v>
      </c>
      <c r="C2073" s="3">
        <f t="shared" si="98"/>
        <v>6.8630923560359935E-3</v>
      </c>
      <c r="D2073" s="3">
        <f>IFERROR(1-B2073/MAX(B$2:B2073),0)</f>
        <v>0.37514305794615677</v>
      </c>
      <c r="E2073" s="3">
        <f ca="1">IFERROR(B2073/AVERAGE(OFFSET(B2073,0,0,-计算结果!B$17,1))-1,B2073/AVERAGE(OFFSET(B2073,0,0,-ROW(),1))-1)</f>
        <v>0.70623242913693951</v>
      </c>
      <c r="F2073" s="4" t="str">
        <f ca="1">IF(MONTH(A2073)&lt;&gt;MONTH(A2074),IF(OR(AND(E2073&lt;计算结果!B$18,E2073&gt;计算结果!B$19),E2073&lt;计算结果!B$20),"买","卖"),F2072)</f>
        <v>卖</v>
      </c>
      <c r="G2073" s="4" t="str">
        <f t="shared" ca="1" si="96"/>
        <v/>
      </c>
      <c r="H2073" s="3">
        <f ca="1">IF(F2072="买",B2073/B2072-1,计算结果!B$21*(计算结果!B$22*(B2073/B2072-1)+(1-计算结果!B$22)*(K2073/K2072-1-IF(G2073=1,计算结果!B$16,0))))-IF(AND(计算结果!B$21=0,G2073=1),计算结果!B$16,0)</f>
        <v>3.7052720728358857E-4</v>
      </c>
      <c r="I2073" s="2">
        <f t="shared" ca="1" si="97"/>
        <v>84.995543910622743</v>
      </c>
      <c r="J2073" s="3">
        <f ca="1">1-I2073/MAX(I$2:I2073)</f>
        <v>4.669321101929147E-2</v>
      </c>
      <c r="K2073" s="21">
        <v>188.99</v>
      </c>
      <c r="L2073" s="37">
        <v>60.969000000000001</v>
      </c>
    </row>
    <row r="2074" spans="1:12" x14ac:dyDescent="0.15">
      <c r="A2074" s="1">
        <v>42200</v>
      </c>
      <c r="B2074" s="16">
        <v>57.832599999999999</v>
      </c>
      <c r="C2074" s="3">
        <f t="shared" si="98"/>
        <v>-6.6749503784150122E-2</v>
      </c>
      <c r="D2074" s="3">
        <f>IFERROR(1-B2074/MAX(B$2:B2074),0)</f>
        <v>0.41685194876433229</v>
      </c>
      <c r="E2074" s="3">
        <f ca="1">IFERROR(B2074/AVERAGE(OFFSET(B2074,0,0,-计算结果!B$17,1))-1,B2074/AVERAGE(OFFSET(B2074,0,0,-ROW(),1))-1)</f>
        <v>0.58557191882914283</v>
      </c>
      <c r="F2074" s="4" t="str">
        <f ca="1">IF(MONTH(A2074)&lt;&gt;MONTH(A2075),IF(OR(AND(E2074&lt;计算结果!B$18,E2074&gt;计算结果!B$19),E2074&lt;计算结果!B$20),"买","卖"),F2073)</f>
        <v>卖</v>
      </c>
      <c r="G2074" s="4" t="str">
        <f t="shared" ca="1" si="96"/>
        <v/>
      </c>
      <c r="H2074" s="3">
        <f ca="1">IF(F2073="买",B2074/B2073-1,计算结果!B$21*(计算结果!B$22*(B2074/B2073-1)+(1-计算结果!B$22)*(K2074/K2073-1-IF(G2074=1,计算结果!B$16,0))))-IF(AND(计算结果!B$21=0,G2074=1),计算结果!B$16,0)</f>
        <v>3.7038996772320587E-4</v>
      </c>
      <c r="I2074" s="2">
        <f t="shared" ca="1" si="97"/>
        <v>85.027025407388422</v>
      </c>
      <c r="J2074" s="3">
        <f ca="1">1-I2074/MAX(I$2:I2074)</f>
        <v>4.6340115748490507E-2</v>
      </c>
      <c r="K2074" s="21">
        <v>189.06</v>
      </c>
      <c r="L2074" s="37">
        <v>56.832599999999999</v>
      </c>
    </row>
    <row r="2075" spans="1:12" x14ac:dyDescent="0.15">
      <c r="A2075" s="1">
        <v>42201</v>
      </c>
      <c r="B2075" s="16">
        <v>57.9694</v>
      </c>
      <c r="C2075" s="3">
        <f t="shared" si="98"/>
        <v>2.3654478615866559E-3</v>
      </c>
      <c r="D2075" s="3">
        <f>IFERROR(1-B2075/MAX(B$2:B2075),0)</f>
        <v>0.41547254245354837</v>
      </c>
      <c r="E2075" s="3">
        <f ca="1">IFERROR(B2075/AVERAGE(OFFSET(B2075,0,0,-计算结果!B$17,1))-1,B2075/AVERAGE(OFFSET(B2075,0,0,-ROW(),1))-1)</f>
        <v>0.58259977446463518</v>
      </c>
      <c r="F2075" s="4" t="str">
        <f ca="1">IF(MONTH(A2075)&lt;&gt;MONTH(A2076),IF(OR(AND(E2075&lt;计算结果!B$18,E2075&gt;计算结果!B$19),E2075&lt;计算结果!B$20),"买","卖"),F2074)</f>
        <v>卖</v>
      </c>
      <c r="G2075" s="4" t="str">
        <f t="shared" ca="1" si="96"/>
        <v/>
      </c>
      <c r="H2075" s="3">
        <f ca="1">IF(F2074="买",B2075/B2074-1,计算结果!B$21*(计算结果!B$22*(B2075/B2074-1)+(1-计算结果!B$22)*(K2075/K2074-1-IF(G2075=1,计算结果!B$16,0))))-IF(AND(计算结果!B$21=0,G2075=1),计算结果!B$16,0)</f>
        <v>4.2314609118787594E-4</v>
      </c>
      <c r="I2075" s="2">
        <f t="shared" ca="1" si="97"/>
        <v>85.063004260834887</v>
      </c>
      <c r="J2075" s="3">
        <f ca="1">1-I2075/MAX(I$2:I2075)</f>
        <v>4.5936578296146835E-2</v>
      </c>
      <c r="K2075" s="21">
        <v>189.14</v>
      </c>
      <c r="L2075" s="37">
        <v>56.9694</v>
      </c>
    </row>
    <row r="2076" spans="1:12" x14ac:dyDescent="0.15">
      <c r="A2076" s="1">
        <v>42202</v>
      </c>
      <c r="B2076" s="16">
        <v>61.272500000000001</v>
      </c>
      <c r="C2076" s="3">
        <f t="shared" si="98"/>
        <v>5.6980061894723821E-2</v>
      </c>
      <c r="D2076" s="3">
        <f>IFERROR(1-B2076/MAX(B$2:B2076),0)</f>
        <v>0.38216613174338609</v>
      </c>
      <c r="E2076" s="3">
        <f ca="1">IFERROR(B2076/AVERAGE(OFFSET(B2076,0,0,-计算结果!B$17,1))-1,B2076/AVERAGE(OFFSET(B2076,0,0,-ROW(),1))-1)</f>
        <v>0.6652276230069798</v>
      </c>
      <c r="F2076" s="4" t="str">
        <f ca="1">IF(MONTH(A2076)&lt;&gt;MONTH(A2077),IF(OR(AND(E2076&lt;计算结果!B$18,E2076&gt;计算结果!B$19),E2076&lt;计算结果!B$20),"买","卖"),F2075)</f>
        <v>卖</v>
      </c>
      <c r="G2076" s="4" t="str">
        <f t="shared" ca="1" si="96"/>
        <v/>
      </c>
      <c r="H2076" s="3">
        <f ca="1">IF(F2075="买",B2076/B2075-1,计算结果!B$21*(计算结果!B$22*(B2076/B2075-1)+(1-计算结果!B$22)*(K2076/K2075-1-IF(G2076=1,计算结果!B$16,0))))-IF(AND(计算结果!B$21=0,G2076=1),计算结果!B$16,0)</f>
        <v>5.2870889288358924E-4</v>
      </c>
      <c r="I2076" s="2">
        <f t="shared" ca="1" si="97"/>
        <v>85.107977827642983</v>
      </c>
      <c r="J2076" s="3">
        <f ca="1">1-I2076/MAX(I$2:I2076)</f>
        <v>4.5432156480717079E-2</v>
      </c>
      <c r="K2076" s="21">
        <v>189.24</v>
      </c>
      <c r="L2076" s="37">
        <v>60.272500000000001</v>
      </c>
    </row>
    <row r="2077" spans="1:12" x14ac:dyDescent="0.15">
      <c r="A2077" s="1">
        <v>42205</v>
      </c>
      <c r="B2077" s="16">
        <v>62.942300000000003</v>
      </c>
      <c r="C2077" s="3">
        <f t="shared" si="98"/>
        <v>2.7252029866579708E-2</v>
      </c>
      <c r="D2077" s="3">
        <f>IFERROR(1-B2077/MAX(B$2:B2077),0)</f>
        <v>0.36532890471307244</v>
      </c>
      <c r="E2077" s="3">
        <f ca="1">IFERROR(B2077/AVERAGE(OFFSET(B2077,0,0,-计算结果!B$17,1))-1,B2077/AVERAGE(OFFSET(B2077,0,0,-ROW(),1))-1)</f>
        <v>0.7027115274852711</v>
      </c>
      <c r="F2077" s="4" t="str">
        <f ca="1">IF(MONTH(A2077)&lt;&gt;MONTH(A2078),IF(OR(AND(E2077&lt;计算结果!B$18,E2077&gt;计算结果!B$19),E2077&lt;计算结果!B$20),"买","卖"),F2076)</f>
        <v>卖</v>
      </c>
      <c r="G2077" s="4" t="str">
        <f t="shared" ca="1" si="96"/>
        <v/>
      </c>
      <c r="H2077" s="3">
        <f ca="1">IF(F2076="买",B2077/B2076-1,计算结果!B$21*(计算结果!B$22*(B2077/B2076-1)+(1-计算结果!B$22)*(K2077/K2076-1-IF(G2077=1,计算结果!B$16,0))))-IF(AND(计算结果!B$21=0,G2077=1),计算结果!B$16,0)</f>
        <v>7.39801310505106E-4</v>
      </c>
      <c r="I2077" s="2">
        <f t="shared" ca="1" si="97"/>
        <v>85.170940821174312</v>
      </c>
      <c r="J2077" s="3">
        <f ca="1">1-I2077/MAX(I$2:I2077)</f>
        <v>4.4725965939115486E-2</v>
      </c>
      <c r="K2077" s="21">
        <v>189.38</v>
      </c>
      <c r="L2077" s="37">
        <v>61.942300000000003</v>
      </c>
    </row>
    <row r="2078" spans="1:12" x14ac:dyDescent="0.15">
      <c r="A2078" s="1">
        <v>42206</v>
      </c>
      <c r="B2078" s="16">
        <v>63.9358</v>
      </c>
      <c r="C2078" s="3">
        <f t="shared" si="98"/>
        <v>1.5784297682162718E-2</v>
      </c>
      <c r="D2078" s="3">
        <f>IFERROR(1-B2078/MAX(B$2:B2078),0)</f>
        <v>0.35531106721479921</v>
      </c>
      <c r="E2078" s="3">
        <f ca="1">IFERROR(B2078/AVERAGE(OFFSET(B2078,0,0,-计算结果!B$17,1))-1,B2078/AVERAGE(OFFSET(B2078,0,0,-ROW(),1))-1)</f>
        <v>0.72155698819410796</v>
      </c>
      <c r="F2078" s="4" t="str">
        <f ca="1">IF(MONTH(A2078)&lt;&gt;MONTH(A2079),IF(OR(AND(E2078&lt;计算结果!B$18,E2078&gt;计算结果!B$19),E2078&lt;计算结果!B$20),"买","卖"),F2077)</f>
        <v>卖</v>
      </c>
      <c r="G2078" s="4" t="str">
        <f t="shared" ca="1" si="96"/>
        <v/>
      </c>
      <c r="H2078" s="3">
        <f ca="1">IF(F2077="买",B2078/B2077-1,计算结果!B$21*(计算结果!B$22*(B2078/B2077-1)+(1-计算结果!B$22)*(K2078/K2077-1-IF(G2078=1,计算结果!B$16,0))))-IF(AND(计算结果!B$21=0,G2078=1),计算结果!B$16,0)</f>
        <v>3.696272045621285E-4</v>
      </c>
      <c r="I2078" s="2">
        <f t="shared" ca="1" si="97"/>
        <v>85.202422317939963</v>
      </c>
      <c r="J2078" s="3">
        <f ca="1">1-I2078/MAX(I$2:I2078)</f>
        <v>4.4372870668314857E-2</v>
      </c>
      <c r="K2078" s="21">
        <v>189.45</v>
      </c>
      <c r="L2078" s="37">
        <v>62.9358</v>
      </c>
    </row>
    <row r="2079" spans="1:12" x14ac:dyDescent="0.15">
      <c r="A2079" s="1">
        <v>42207</v>
      </c>
      <c r="B2079" s="16">
        <v>64.804200000000009</v>
      </c>
      <c r="C2079" s="3">
        <f t="shared" si="98"/>
        <v>1.3582374819741228E-2</v>
      </c>
      <c r="D2079" s="3">
        <f>IFERROR(1-B2079/MAX(B$2:B2079),0)</f>
        <v>0.34655466048757166</v>
      </c>
      <c r="E2079" s="3">
        <f ca="1">IFERROR(B2079/AVERAGE(OFFSET(B2079,0,0,-计算结果!B$17,1))-1,B2079/AVERAGE(OFFSET(B2079,0,0,-ROW(),1))-1)</f>
        <v>0.7367676382306878</v>
      </c>
      <c r="F2079" s="4" t="str">
        <f ca="1">IF(MONTH(A2079)&lt;&gt;MONTH(A2080),IF(OR(AND(E2079&lt;计算结果!B$18,E2079&gt;计算结果!B$19),E2079&lt;计算结果!B$20),"买","卖"),F2078)</f>
        <v>卖</v>
      </c>
      <c r="G2079" s="4" t="str">
        <f t="shared" ca="1" si="96"/>
        <v/>
      </c>
      <c r="H2079" s="3">
        <f ca="1">IF(F2078="买",B2079/B2078-1,计算结果!B$21*(计算结果!B$22*(B2079/B2078-1)+(1-计算结果!B$22)*(K2079/K2078-1-IF(G2079=1,计算结果!B$16,0))))-IF(AND(计算结果!B$21=0,G2079=1),计算结果!B$16,0)</f>
        <v>5.8062813407233627E-4</v>
      </c>
      <c r="I2079" s="2">
        <f t="shared" ca="1" si="97"/>
        <v>85.251893241428874</v>
      </c>
      <c r="J2079" s="3">
        <f ca="1">1-I2079/MAX(I$2:I2079)</f>
        <v>4.3818006671342058E-2</v>
      </c>
      <c r="K2079" s="21">
        <v>189.56</v>
      </c>
      <c r="L2079" s="37">
        <v>63.804200000000002</v>
      </c>
    </row>
    <row r="2080" spans="1:12" x14ac:dyDescent="0.15">
      <c r="A2080" s="1">
        <v>42208</v>
      </c>
      <c r="B2080" s="16">
        <v>66.601299999999995</v>
      </c>
      <c r="C2080" s="3">
        <f t="shared" si="98"/>
        <v>2.7731227296996064E-2</v>
      </c>
      <c r="D2080" s="3">
        <f>IFERROR(1-B2080/MAX(B$2:B2080),0)</f>
        <v>0.32843381925138981</v>
      </c>
      <c r="E2080" s="3">
        <f ca="1">IFERROR(B2080/AVERAGE(OFFSET(B2080,0,0,-计算结果!B$17,1))-1,B2080/AVERAGE(OFFSET(B2080,0,0,-ROW(),1))-1)</f>
        <v>0.77626844990976385</v>
      </c>
      <c r="F2080" s="4" t="str">
        <f ca="1">IF(MONTH(A2080)&lt;&gt;MONTH(A2081),IF(OR(AND(E2080&lt;计算结果!B$18,E2080&gt;计算结果!B$19),E2080&lt;计算结果!B$20),"买","卖"),F2079)</f>
        <v>卖</v>
      </c>
      <c r="G2080" s="4" t="str">
        <f t="shared" ref="G2080:G2143" ca="1" si="99">IF(F2079&lt;&gt;F2080,1,"")</f>
        <v/>
      </c>
      <c r="H2080" s="3">
        <f ca="1">IF(F2079="买",B2080/B2079-1,计算结果!B$21*(计算结果!B$22*(B2080/B2079-1)+(1-计算结果!B$22)*(K2080/K2079-1-IF(G2080=1,计算结果!B$16,0))))-IF(AND(计算结果!B$21=0,G2080=1),计算结果!B$16,0)</f>
        <v>5.8029120067515372E-4</v>
      </c>
      <c r="I2080" s="2">
        <f t="shared" ref="I2080:I2143" ca="1" si="100">IFERROR(I2079*(1+H2080),I2079)</f>
        <v>85.301364164917771</v>
      </c>
      <c r="J2080" s="3">
        <f ca="1">1-I2080/MAX(I$2:I2080)</f>
        <v>4.3263142674369481E-2</v>
      </c>
      <c r="K2080" s="21">
        <v>189.67</v>
      </c>
      <c r="L2080" s="37">
        <v>65.601299999999995</v>
      </c>
    </row>
    <row r="2081" spans="1:12" x14ac:dyDescent="0.15">
      <c r="A2081" s="1">
        <v>42209</v>
      </c>
      <c r="B2081" s="16">
        <v>64.945700000000002</v>
      </c>
      <c r="C2081" s="3">
        <f t="shared" si="98"/>
        <v>-2.4858373635349373E-2</v>
      </c>
      <c r="D2081" s="3">
        <f>IFERROR(1-B2081/MAX(B$2:B2081),0)</f>
        <v>0.34512786229330339</v>
      </c>
      <c r="E2081" s="3">
        <f ca="1">IFERROR(B2081/AVERAGE(OFFSET(B2081,0,0,-计算结果!B$17,1))-1,B2081/AVERAGE(OFFSET(B2081,0,0,-ROW(),1))-1)</f>
        <v>0.72395974976394561</v>
      </c>
      <c r="F2081" s="4" t="str">
        <f ca="1">IF(MONTH(A2081)&lt;&gt;MONTH(A2082),IF(OR(AND(E2081&lt;计算结果!B$18,E2081&gt;计算结果!B$19),E2081&lt;计算结果!B$20),"买","卖"),F2080)</f>
        <v>卖</v>
      </c>
      <c r="G2081" s="4" t="str">
        <f t="shared" ca="1" si="99"/>
        <v/>
      </c>
      <c r="H2081" s="3">
        <f ca="1">IF(F2080="买",B2081/B2080-1,计算结果!B$21*(计算结果!B$22*(B2081/B2080-1)+(1-计算结果!B$22)*(K2081/K2080-1-IF(G2081=1,计算结果!B$16,0))))-IF(AND(计算结果!B$21=0,G2081=1),计算结果!B$16,0)</f>
        <v>4.2178520588387336E-4</v>
      </c>
      <c r="I2081" s="2">
        <f t="shared" ca="1" si="100"/>
        <v>85.337343018364251</v>
      </c>
      <c r="J2081" s="3">
        <f ca="1">1-I2081/MAX(I$2:I2081)</f>
        <v>4.2859605222025587E-2</v>
      </c>
      <c r="K2081" s="21">
        <v>189.75</v>
      </c>
      <c r="L2081" s="37">
        <v>63.945700000000002</v>
      </c>
    </row>
    <row r="2082" spans="1:12" x14ac:dyDescent="0.15">
      <c r="A2082" s="1">
        <v>42212</v>
      </c>
      <c r="B2082" s="16">
        <v>59.731699999999996</v>
      </c>
      <c r="C2082" s="3">
        <f t="shared" si="98"/>
        <v>-8.0282451340119576E-2</v>
      </c>
      <c r="D2082" s="3">
        <f>IFERROR(1-B2082/MAX(B$2:B2082),0)</f>
        <v>0.39770260282274128</v>
      </c>
      <c r="E2082" s="3">
        <f ca="1">IFERROR(B2082/AVERAGE(OFFSET(B2082,0,0,-计算结果!B$17,1))-1,B2082/AVERAGE(OFFSET(B2082,0,0,-ROW(),1))-1)</f>
        <v>0.5789687014057705</v>
      </c>
      <c r="F2082" s="4" t="str">
        <f ca="1">IF(MONTH(A2082)&lt;&gt;MONTH(A2083),IF(OR(AND(E2082&lt;计算结果!B$18,E2082&gt;计算结果!B$19),E2082&lt;计算结果!B$20),"买","卖"),F2081)</f>
        <v>卖</v>
      </c>
      <c r="G2082" s="4" t="str">
        <f t="shared" ca="1" si="99"/>
        <v/>
      </c>
      <c r="H2082" s="3">
        <f ca="1">IF(F2081="买",B2082/B2081-1,计算结果!B$21*(计算结果!B$22*(B2082/B2081-1)+(1-计算结果!B$22)*(K2082/K2081-1-IF(G2082=1,计算结果!B$16,0))))-IF(AND(计算结果!B$21=0,G2082=1),计算结果!B$16,0)</f>
        <v>4.2160737812912963E-4</v>
      </c>
      <c r="I2082" s="2">
        <f t="shared" ca="1" si="100"/>
        <v>85.373321871810731</v>
      </c>
      <c r="J2082" s="3">
        <f ca="1">1-I2082/MAX(I$2:I2082)</f>
        <v>4.2456067769681805E-2</v>
      </c>
      <c r="K2082" s="21">
        <v>189.83</v>
      </c>
      <c r="L2082" s="37">
        <v>58.731699999999996</v>
      </c>
    </row>
    <row r="2083" spans="1:12" x14ac:dyDescent="0.15">
      <c r="A2083" s="1">
        <v>42213</v>
      </c>
      <c r="B2083" s="16">
        <v>56.714399999999998</v>
      </c>
      <c r="C2083" s="3">
        <f t="shared" si="98"/>
        <v>-5.051421606952422E-2</v>
      </c>
      <c r="D2083" s="3">
        <f>IFERROR(1-B2083/MAX(B$2:B2083),0)</f>
        <v>0.42812718368186542</v>
      </c>
      <c r="E2083" s="3">
        <f ca="1">IFERROR(B2083/AVERAGE(OFFSET(B2083,0,0,-计算结果!B$17,1))-1,B2083/AVERAGE(OFFSET(B2083,0,0,-ROW(),1))-1)</f>
        <v>0.49346111750467014</v>
      </c>
      <c r="F2083" s="4" t="str">
        <f ca="1">IF(MONTH(A2083)&lt;&gt;MONTH(A2084),IF(OR(AND(E2083&lt;计算结果!B$18,E2083&gt;计算结果!B$19),E2083&lt;计算结果!B$20),"买","卖"),F2082)</f>
        <v>卖</v>
      </c>
      <c r="G2083" s="4" t="str">
        <f t="shared" ca="1" si="99"/>
        <v/>
      </c>
      <c r="H2083" s="3">
        <f ca="1">IF(F2082="买",B2083/B2082-1,计算结果!B$21*(计算结果!B$22*(B2083/B2082-1)+(1-计算结果!B$22)*(K2083/K2082-1-IF(G2083=1,计算结果!B$16,0))))-IF(AND(计算结果!B$21=0,G2083=1),计算结果!B$16,0)</f>
        <v>3.6875098772592985E-4</v>
      </c>
      <c r="I2083" s="2">
        <f t="shared" ca="1" si="100"/>
        <v>85.40480336857641</v>
      </c>
      <c r="J2083" s="3">
        <f ca="1">1-I2083/MAX(I$2:I2083)</f>
        <v>4.2102972498880842E-2</v>
      </c>
      <c r="K2083" s="21">
        <v>189.9</v>
      </c>
      <c r="L2083" s="37">
        <v>55.714399999999998</v>
      </c>
    </row>
    <row r="2084" spans="1:12" x14ac:dyDescent="0.15">
      <c r="A2084" s="1">
        <v>42214</v>
      </c>
      <c r="B2084" s="16">
        <v>59.502299999999998</v>
      </c>
      <c r="C2084" s="3">
        <f t="shared" si="98"/>
        <v>4.9156827895560973E-2</v>
      </c>
      <c r="D2084" s="3">
        <f>IFERROR(1-B2084/MAX(B$2:B2084),0)</f>
        <v>0.40001573007196511</v>
      </c>
      <c r="E2084" s="3">
        <f ca="1">IFERROR(B2084/AVERAGE(OFFSET(B2084,0,0,-计算结果!B$17,1))-1,B2084/AVERAGE(OFFSET(B2084,0,0,-ROW(),1))-1)</f>
        <v>0.56051143865550546</v>
      </c>
      <c r="F2084" s="4" t="str">
        <f ca="1">IF(MONTH(A2084)&lt;&gt;MONTH(A2085),IF(OR(AND(E2084&lt;计算结果!B$18,E2084&gt;计算结果!B$19),E2084&lt;计算结果!B$20),"买","卖"),F2083)</f>
        <v>卖</v>
      </c>
      <c r="G2084" s="4" t="str">
        <f t="shared" ca="1" si="99"/>
        <v/>
      </c>
      <c r="H2084" s="3">
        <f ca="1">IF(F2083="买",B2084/B2083-1,计算结果!B$21*(计算结果!B$22*(B2084/B2083-1)+(1-计算结果!B$22)*(K2084/K2083-1-IF(G2084=1,计算结果!B$16,0))))-IF(AND(计算结果!B$21=0,G2084=1),计算结果!B$16,0)</f>
        <v>5.2659294365442477E-4</v>
      </c>
      <c r="I2084" s="2">
        <f t="shared" ca="1" si="100"/>
        <v>85.449776935384492</v>
      </c>
      <c r="J2084" s="3">
        <f ca="1">1-I2084/MAX(I$2:I2084)</f>
        <v>4.1598550683451196E-2</v>
      </c>
      <c r="K2084" s="21">
        <v>190</v>
      </c>
      <c r="L2084" s="37">
        <v>58.502299999999998</v>
      </c>
    </row>
    <row r="2085" spans="1:12" x14ac:dyDescent="0.15">
      <c r="A2085" s="1">
        <v>42215</v>
      </c>
      <c r="B2085" s="16">
        <v>58.906999999999996</v>
      </c>
      <c r="C2085" s="3">
        <f t="shared" si="98"/>
        <v>-1.0004655282232822E-2</v>
      </c>
      <c r="D2085" s="3">
        <f>IFERROR(1-B2085/MAX(B$2:B2085),0)</f>
        <v>0.40601836586735729</v>
      </c>
      <c r="E2085" s="3">
        <f ca="1">IFERROR(B2085/AVERAGE(OFFSET(B2085,0,0,-计算结果!B$17,1))-1,B2085/AVERAGE(OFFSET(B2085,0,0,-ROW(),1))-1)</f>
        <v>0.53871271729170744</v>
      </c>
      <c r="F2085" s="4" t="str">
        <f ca="1">IF(MONTH(A2085)&lt;&gt;MONTH(A2086),IF(OR(AND(E2085&lt;计算结果!B$18,E2085&gt;计算结果!B$19),E2085&lt;计算结果!B$20),"买","卖"),F2084)</f>
        <v>卖</v>
      </c>
      <c r="G2085" s="4" t="str">
        <f t="shared" ca="1" si="99"/>
        <v/>
      </c>
      <c r="H2085" s="3">
        <f ca="1">IF(F2084="买",B2085/B2084-1,计算结果!B$21*(计算结果!B$22*(B2085/B2084-1)+(1-计算结果!B$22)*(K2085/K2084-1-IF(G2085=1,计算结果!B$16,0))))-IF(AND(计算结果!B$21=0,G2085=1),计算结果!B$16,0)</f>
        <v>4.7368421052640386E-4</v>
      </c>
      <c r="I2085" s="2">
        <f t="shared" ca="1" si="100"/>
        <v>85.490253145511787</v>
      </c>
      <c r="J2085" s="3">
        <f ca="1">1-I2085/MAX(I$2:I2085)</f>
        <v>4.1144571049564371E-2</v>
      </c>
      <c r="K2085" s="21">
        <v>190.09</v>
      </c>
      <c r="L2085" s="37">
        <v>57.906999999999996</v>
      </c>
    </row>
    <row r="2086" spans="1:12" hidden="1" x14ac:dyDescent="0.15">
      <c r="A2086" s="1">
        <v>42216</v>
      </c>
      <c r="B2086" s="16">
        <v>58.348399999999998</v>
      </c>
      <c r="C2086" s="3">
        <f t="shared" si="98"/>
        <v>-9.4827439862834595E-3</v>
      </c>
      <c r="D2086" s="3">
        <f>IFERROR(1-B2086/MAX(B$2:B2086),0)</f>
        <v>0.41165094163639138</v>
      </c>
      <c r="E2086" s="3">
        <f ca="1">IFERROR(B2086/AVERAGE(OFFSET(B2086,0,0,-计算结果!B$17,1))-1,B2086/AVERAGE(OFFSET(B2086,0,0,-ROW(),1))-1)</f>
        <v>0.51817599795115621</v>
      </c>
      <c r="F2086" s="4" t="str">
        <f ca="1">IF(MONTH(A2086)&lt;&gt;MONTH(A2087),IF(OR(AND(E2086&lt;计算结果!B$18,E2086&gt;计算结果!B$19),E2086&lt;计算结果!B$20),"买","卖"),F2085)</f>
        <v>买</v>
      </c>
      <c r="G2086" s="4">
        <f t="shared" ca="1" si="99"/>
        <v>1</v>
      </c>
      <c r="H2086" s="3">
        <f ca="1">IF(F2085="买",B2086/B2085-1,计算结果!B$21*(计算结果!B$22*(B2086/B2085-1)+(1-计算结果!B$22)*(K2086/K2085-1-IF(G2086=1,计算结果!B$16,0))))-IF(AND(计算结果!B$21=0,G2086=1),计算结果!B$16,0)</f>
        <v>-1.4739333999684839E-3</v>
      </c>
      <c r="I2086" s="2">
        <f t="shared" ca="1" si="100"/>
        <v>85.364246206028852</v>
      </c>
      <c r="J2086" s="3">
        <f ca="1">1-I2086/MAX(I$2:I2086)</f>
        <v>4.2557860092035549E-2</v>
      </c>
      <c r="K2086" s="21">
        <v>190.19</v>
      </c>
      <c r="L2086" s="37">
        <v>57.348399999999998</v>
      </c>
    </row>
    <row r="2087" spans="1:12" hidden="1" x14ac:dyDescent="0.15">
      <c r="A2087" s="1">
        <v>42219</v>
      </c>
      <c r="B2087" s="16">
        <v>56.397199999999998</v>
      </c>
      <c r="C2087" s="3">
        <f t="shared" si="98"/>
        <v>-3.3440505652254426E-2</v>
      </c>
      <c r="D2087" s="3">
        <f>IFERROR(1-B2087/MAX(B$2:B2087),0)</f>
        <v>0.43132563164809812</v>
      </c>
      <c r="E2087" s="3">
        <f ca="1">IFERROR(B2087/AVERAGE(OFFSET(B2087,0,0,-计算结果!B$17,1))-1,B2087/AVERAGE(OFFSET(B2087,0,0,-ROW(),1))-1)</f>
        <v>0.46205134528364011</v>
      </c>
      <c r="F2087" s="4" t="str">
        <f ca="1">IF(MONTH(A2087)&lt;&gt;MONTH(A2088),IF(OR(AND(E2087&lt;计算结果!B$18,E2087&gt;计算结果!B$19),E2087&lt;计算结果!B$20),"买","卖"),F2086)</f>
        <v>买</v>
      </c>
      <c r="G2087" s="4" t="str">
        <f t="shared" ca="1" si="99"/>
        <v/>
      </c>
      <c r="H2087" s="3">
        <f ca="1">IF(F2086="买",B2087/B2086-1,计算结果!B$21*(计算结果!B$22*(B2087/B2086-1)+(1-计算结果!B$22)*(K2087/K2086-1-IF(G2087=1,计算结果!B$16,0))))-IF(AND(计算结果!B$21=0,G2087=1),计算结果!B$16,0)</f>
        <v>-3.3440505652254426E-2</v>
      </c>
      <c r="I2087" s="2">
        <f t="shared" ca="1" si="100"/>
        <v>82.509622648275709</v>
      </c>
      <c r="J2087" s="3">
        <f ca="1">1-I2087/MAX(I$2:I2087)</f>
        <v>7.4575209383334395E-2</v>
      </c>
      <c r="K2087" s="21">
        <v>190.32</v>
      </c>
      <c r="L2087" s="37">
        <v>55.397199999999998</v>
      </c>
    </row>
    <row r="2088" spans="1:12" hidden="1" x14ac:dyDescent="0.15">
      <c r="A2088" s="1">
        <v>42220</v>
      </c>
      <c r="B2088" s="16">
        <v>59.523499999999999</v>
      </c>
      <c r="C2088" s="3">
        <f t="shared" si="98"/>
        <v>5.5433603086677996E-2</v>
      </c>
      <c r="D2088" s="3">
        <f>IFERROR(1-B2088/MAX(B$2:B2088),0)</f>
        <v>0.39980196242731147</v>
      </c>
      <c r="E2088" s="3">
        <f ca="1">IFERROR(B2088/AVERAGE(OFFSET(B2088,0,0,-计算结果!B$17,1))-1,B2088/AVERAGE(OFFSET(B2088,0,0,-ROW(),1))-1)</f>
        <v>0.53701666066958431</v>
      </c>
      <c r="F2088" s="4" t="str">
        <f ca="1">IF(MONTH(A2088)&lt;&gt;MONTH(A2089),IF(OR(AND(E2088&lt;计算结果!B$18,E2088&gt;计算结果!B$19),E2088&lt;计算结果!B$20),"买","卖"),F2087)</f>
        <v>买</v>
      </c>
      <c r="G2088" s="4" t="str">
        <f t="shared" ca="1" si="99"/>
        <v/>
      </c>
      <c r="H2088" s="3">
        <f ca="1">IF(F2087="买",B2088/B2087-1,计算结果!B$21*(计算结果!B$22*(B2088/B2087-1)+(1-计算结果!B$22)*(K2088/K2087-1-IF(G2088=1,计算结果!B$16,0))))-IF(AND(计算结果!B$21=0,G2088=1),计算结果!B$16,0)</f>
        <v>5.5433603086677996E-2</v>
      </c>
      <c r="I2088" s="2">
        <f t="shared" ca="1" si="100"/>
        <v>87.0834283209918</v>
      </c>
      <c r="J2088" s="3">
        <f ca="1">1-I2088/MAX(I$2:I2088)</f>
        <v>2.3275578853718115E-2</v>
      </c>
      <c r="K2088" s="21">
        <v>190.38</v>
      </c>
      <c r="L2088" s="37">
        <v>58.523499999999999</v>
      </c>
    </row>
    <row r="2089" spans="1:12" hidden="1" x14ac:dyDescent="0.15">
      <c r="A2089" s="1">
        <v>42221</v>
      </c>
      <c r="B2089" s="16">
        <v>59.408200000000001</v>
      </c>
      <c r="C2089" s="3">
        <f t="shared" si="98"/>
        <v>-1.9370500726603179E-3</v>
      </c>
      <c r="D2089" s="3">
        <f>IFERROR(1-B2089/MAX(B$2:B2089),0)</f>
        <v>0.40096457607960223</v>
      </c>
      <c r="E2089" s="3">
        <f ca="1">IFERROR(B2089/AVERAGE(OFFSET(B2089,0,0,-计算结果!B$17,1))-1,B2089/AVERAGE(OFFSET(B2089,0,0,-ROW(),1))-1)</f>
        <v>0.52803550992832204</v>
      </c>
      <c r="F2089" s="4" t="str">
        <f ca="1">IF(MONTH(A2089)&lt;&gt;MONTH(A2090),IF(OR(AND(E2089&lt;计算结果!B$18,E2089&gt;计算结果!B$19),E2089&lt;计算结果!B$20),"买","卖"),F2088)</f>
        <v>买</v>
      </c>
      <c r="G2089" s="4" t="str">
        <f t="shared" ca="1" si="99"/>
        <v/>
      </c>
      <c r="H2089" s="3">
        <f ca="1">IF(F2088="买",B2089/B2088-1,计算结果!B$21*(计算结果!B$22*(B2089/B2088-1)+(1-计算结果!B$22)*(K2089/K2088-1-IF(G2089=1,计算结果!B$16,0))))-IF(AND(计算结果!B$21=0,G2089=1),计算结果!B$16,0)</f>
        <v>-1.9370500726603179E-3</v>
      </c>
      <c r="I2089" s="2">
        <f t="shared" ca="1" si="100"/>
        <v>86.914743359835114</v>
      </c>
      <c r="J2089" s="3">
        <f ca="1">1-I2089/MAX(I$2:I2089)</f>
        <v>2.516754296466861E-2</v>
      </c>
      <c r="K2089" s="21">
        <v>190.49</v>
      </c>
      <c r="L2089" s="37">
        <v>58.408200000000001</v>
      </c>
    </row>
    <row r="2090" spans="1:12" hidden="1" x14ac:dyDescent="0.15">
      <c r="A2090" s="1">
        <v>42222</v>
      </c>
      <c r="B2090" s="16">
        <v>60.484499999999997</v>
      </c>
      <c r="C2090" s="3">
        <f t="shared" si="98"/>
        <v>1.8117027615716319E-2</v>
      </c>
      <c r="D2090" s="3">
        <f>IFERROR(1-B2090/MAX(B$2:B2090),0)</f>
        <v>0.39011183476164413</v>
      </c>
      <c r="E2090" s="3">
        <f ca="1">IFERROR(B2090/AVERAGE(OFFSET(B2090,0,0,-计算结果!B$17,1))-1,B2090/AVERAGE(OFFSET(B2090,0,0,-ROW(),1))-1)</f>
        <v>0.54952687373163811</v>
      </c>
      <c r="F2090" s="4" t="str">
        <f ca="1">IF(MONTH(A2090)&lt;&gt;MONTH(A2091),IF(OR(AND(E2090&lt;计算结果!B$18,E2090&gt;计算结果!B$19),E2090&lt;计算结果!B$20),"买","卖"),F2089)</f>
        <v>买</v>
      </c>
      <c r="G2090" s="4" t="str">
        <f t="shared" ca="1" si="99"/>
        <v/>
      </c>
      <c r="H2090" s="3">
        <f ca="1">IF(F2089="买",B2090/B2089-1,计算结果!B$21*(计算结果!B$22*(B2090/B2089-1)+(1-计算结果!B$22)*(K2090/K2089-1-IF(G2090=1,计算结果!B$16,0))))-IF(AND(计算结果!B$21=0,G2090=1),计算结果!B$16,0)</f>
        <v>1.8117027615716319E-2</v>
      </c>
      <c r="I2090" s="2">
        <f t="shared" ca="1" si="100"/>
        <v>88.489380165498147</v>
      </c>
      <c r="J2090" s="3">
        <f ca="1">1-I2090/MAX(I$2:I2090)</f>
        <v>7.5064764198627953E-3</v>
      </c>
      <c r="K2090" s="21">
        <v>190.55</v>
      </c>
      <c r="L2090" s="37">
        <v>59.484499999999997</v>
      </c>
    </row>
    <row r="2091" spans="1:12" hidden="1" x14ac:dyDescent="0.15">
      <c r="A2091" s="1">
        <v>42223</v>
      </c>
      <c r="B2091" s="16">
        <v>62.797699999999999</v>
      </c>
      <c r="C2091" s="3">
        <f t="shared" si="98"/>
        <v>3.8244508923773957E-2</v>
      </c>
      <c r="D2091" s="3">
        <f>IFERROR(1-B2091/MAX(B$2:B2091),0)</f>
        <v>0.36678696138368172</v>
      </c>
      <c r="E2091" s="3">
        <f ca="1">IFERROR(B2091/AVERAGE(OFFSET(B2091,0,0,-计算结果!B$17,1))-1,B2091/AVERAGE(OFFSET(B2091,0,0,-ROW(),1))-1)</f>
        <v>0.60204367259570302</v>
      </c>
      <c r="F2091" s="4" t="str">
        <f ca="1">IF(MONTH(A2091)&lt;&gt;MONTH(A2092),IF(OR(AND(E2091&lt;计算结果!B$18,E2091&gt;计算结果!B$19),E2091&lt;计算结果!B$20),"买","卖"),F2090)</f>
        <v>买</v>
      </c>
      <c r="G2091" s="4" t="str">
        <f t="shared" ca="1" si="99"/>
        <v/>
      </c>
      <c r="H2091" s="3">
        <f ca="1">IF(F2090="买",B2091/B2090-1,计算结果!B$21*(计算结果!B$22*(B2091/B2090-1)+(1-计算结果!B$22)*(K2091/K2090-1-IF(G2091=1,计算结果!B$16,0))))-IF(AND(计算结果!B$21=0,G2091=1),计算结果!B$16,0)</f>
        <v>3.8244508923773957E-2</v>
      </c>
      <c r="I2091" s="2">
        <f t="shared" ca="1" si="100"/>
        <v>91.873613054896765</v>
      </c>
      <c r="J2091" s="3">
        <f ca="1">1-I2091/MAX(I$2:I2091)</f>
        <v>0</v>
      </c>
      <c r="K2091" s="21">
        <v>190.64</v>
      </c>
      <c r="L2091" s="37">
        <v>61.797699999999999</v>
      </c>
    </row>
    <row r="2092" spans="1:12" hidden="1" x14ac:dyDescent="0.15">
      <c r="A2092" s="1">
        <v>42226</v>
      </c>
      <c r="B2092" s="16">
        <v>65.045900000000003</v>
      </c>
      <c r="C2092" s="3">
        <f t="shared" si="98"/>
        <v>3.580067422851485E-2</v>
      </c>
      <c r="D2092" s="3">
        <f>IFERROR(1-B2092/MAX(B$2:B2092),0)</f>
        <v>0.34411750767093097</v>
      </c>
      <c r="E2092" s="3">
        <f ca="1">IFERROR(B2092/AVERAGE(OFFSET(B2092,0,0,-计算结果!B$17,1))-1,B2092/AVERAGE(OFFSET(B2092,0,0,-ROW(),1))-1)</f>
        <v>0.65209910100050639</v>
      </c>
      <c r="F2092" s="4" t="str">
        <f ca="1">IF(MONTH(A2092)&lt;&gt;MONTH(A2093),IF(OR(AND(E2092&lt;计算结果!B$18,E2092&gt;计算结果!B$19),E2092&lt;计算结果!B$20),"买","卖"),F2091)</f>
        <v>买</v>
      </c>
      <c r="G2092" s="4" t="str">
        <f t="shared" ca="1" si="99"/>
        <v/>
      </c>
      <c r="H2092" s="3">
        <f ca="1">IF(F2091="买",B2092/B2091-1,计算结果!B$21*(计算结果!B$22*(B2092/B2091-1)+(1-计算结果!B$22)*(K2092/K2091-1-IF(G2092=1,计算结果!B$16,0))))-IF(AND(计算结果!B$21=0,G2092=1),计算结果!B$16,0)</f>
        <v>3.580067422851485E-2</v>
      </c>
      <c r="I2092" s="2">
        <f t="shared" ca="1" si="100"/>
        <v>95.162750346071746</v>
      </c>
      <c r="J2092" s="3">
        <f ca="1">1-I2092/MAX(I$2:I2092)</f>
        <v>0</v>
      </c>
      <c r="K2092" s="21">
        <v>190.78</v>
      </c>
      <c r="L2092" s="37">
        <v>64.045900000000003</v>
      </c>
    </row>
    <row r="2093" spans="1:12" hidden="1" x14ac:dyDescent="0.15">
      <c r="A2093" s="1">
        <v>42227</v>
      </c>
      <c r="B2093" s="16">
        <v>65.723600000000005</v>
      </c>
      <c r="C2093" s="3">
        <f t="shared" si="98"/>
        <v>1.0418796572881694E-2</v>
      </c>
      <c r="D2093" s="3">
        <f>IFERROR(1-B2093/MAX(B$2:B2093),0)</f>
        <v>0.33728400140763981</v>
      </c>
      <c r="E2093" s="3">
        <f ca="1">IFERROR(B2093/AVERAGE(OFFSET(B2093,0,0,-计算结果!B$17,1))-1,B2093/AVERAGE(OFFSET(B2093,0,0,-ROW(),1))-1)</f>
        <v>0.66190077792183533</v>
      </c>
      <c r="F2093" s="4" t="str">
        <f ca="1">IF(MONTH(A2093)&lt;&gt;MONTH(A2094),IF(OR(AND(E2093&lt;计算结果!B$18,E2093&gt;计算结果!B$19),E2093&lt;计算结果!B$20),"买","卖"),F2092)</f>
        <v>买</v>
      </c>
      <c r="G2093" s="4" t="str">
        <f t="shared" ca="1" si="99"/>
        <v/>
      </c>
      <c r="H2093" s="3">
        <f ca="1">IF(F2092="买",B2093/B2092-1,计算结果!B$21*(计算结果!B$22*(B2093/B2092-1)+(1-计算结果!B$22)*(K2093/K2092-1-IF(G2093=1,计算结果!B$16,0))))-IF(AND(计算结果!B$21=0,G2093=1),计算结果!B$16,0)</f>
        <v>1.0418796572881694E-2</v>
      </c>
      <c r="I2093" s="2">
        <f t="shared" ca="1" si="100"/>
        <v>96.154231683243395</v>
      </c>
      <c r="J2093" s="3">
        <f ca="1">1-I2093/MAX(I$2:I2093)</f>
        <v>0</v>
      </c>
      <c r="K2093" s="21">
        <v>190.71</v>
      </c>
      <c r="L2093" s="37">
        <v>64.723600000000005</v>
      </c>
    </row>
    <row r="2094" spans="1:12" hidden="1" x14ac:dyDescent="0.15">
      <c r="A2094" s="1">
        <v>42228</v>
      </c>
      <c r="B2094" s="16">
        <v>65.75</v>
      </c>
      <c r="C2094" s="3">
        <f t="shared" si="98"/>
        <v>4.0168219634950653E-4</v>
      </c>
      <c r="D2094" s="3">
        <f>IFERROR(1-B2094/MAX(B$2:B2094),0)</f>
        <v>0.33701780018976923</v>
      </c>
      <c r="E2094" s="3">
        <f ca="1">IFERROR(B2094/AVERAGE(OFFSET(B2094,0,0,-计算结果!B$17,1))-1,B2094/AVERAGE(OFFSET(B2094,0,0,-ROW(),1))-1)</f>
        <v>0.65523421421941075</v>
      </c>
      <c r="F2094" s="4" t="str">
        <f ca="1">IF(MONTH(A2094)&lt;&gt;MONTH(A2095),IF(OR(AND(E2094&lt;计算结果!B$18,E2094&gt;计算结果!B$19),E2094&lt;计算结果!B$20),"买","卖"),F2093)</f>
        <v>买</v>
      </c>
      <c r="G2094" s="4" t="str">
        <f t="shared" ca="1" si="99"/>
        <v/>
      </c>
      <c r="H2094" s="3">
        <f ca="1">IF(F2093="买",B2094/B2093-1,计算结果!B$21*(计算结果!B$22*(B2094/B2093-1)+(1-计算结果!B$22)*(K2094/K2093-1-IF(G2094=1,计算结果!B$16,0))))-IF(AND(计算结果!B$21=0,G2094=1),计算结果!B$16,0)</f>
        <v>4.0168219634950653E-4</v>
      </c>
      <c r="I2094" s="2">
        <f t="shared" ca="1" si="100"/>
        <v>96.192855126214226</v>
      </c>
      <c r="J2094" s="3">
        <f ca="1">1-I2094/MAX(I$2:I2094)</f>
        <v>0</v>
      </c>
      <c r="K2094" s="21">
        <v>190.75</v>
      </c>
      <c r="L2094" s="37">
        <v>64.75</v>
      </c>
    </row>
    <row r="2095" spans="1:12" hidden="1" x14ac:dyDescent="0.15">
      <c r="A2095" s="1">
        <v>42229</v>
      </c>
      <c r="B2095" s="16">
        <v>67.238699999999994</v>
      </c>
      <c r="C2095" s="3">
        <f t="shared" si="98"/>
        <v>2.2641825095056856E-2</v>
      </c>
      <c r="D2095" s="3">
        <f>IFERROR(1-B2095/MAX(B$2:B2095),0)</f>
        <v>0.32200667318052989</v>
      </c>
      <c r="E2095" s="3">
        <f ca="1">IFERROR(B2095/AVERAGE(OFFSET(B2095,0,0,-计算结果!B$17,1))-1,B2095/AVERAGE(OFFSET(B2095,0,0,-ROW(),1))-1)</f>
        <v>0.68500375487404863</v>
      </c>
      <c r="F2095" s="4" t="str">
        <f ca="1">IF(MONTH(A2095)&lt;&gt;MONTH(A2096),IF(OR(AND(E2095&lt;计算结果!B$18,E2095&gt;计算结果!B$19),E2095&lt;计算结果!B$20),"买","卖"),F2094)</f>
        <v>买</v>
      </c>
      <c r="G2095" s="4" t="str">
        <f t="shared" ca="1" si="99"/>
        <v/>
      </c>
      <c r="H2095" s="3">
        <f ca="1">IF(F2094="买",B2095/B2094-1,计算结果!B$21*(计算结果!B$22*(B2095/B2094-1)+(1-计算结果!B$22)*(K2095/K2094-1-IF(G2095=1,计算结果!B$16,0))))-IF(AND(计算结果!B$21=0,G2095=1),计算结果!B$16,0)</f>
        <v>2.2641825095056856E-2</v>
      </c>
      <c r="I2095" s="2">
        <f t="shared" ca="1" si="100"/>
        <v>98.370836927376118</v>
      </c>
      <c r="J2095" s="3">
        <f ca="1">1-I2095/MAX(I$2:I2095)</f>
        <v>0</v>
      </c>
      <c r="K2095" s="21">
        <v>190.81</v>
      </c>
      <c r="L2095" s="37">
        <v>66.238699999999994</v>
      </c>
    </row>
    <row r="2096" spans="1:12" hidden="1" x14ac:dyDescent="0.15">
      <c r="A2096" s="1">
        <v>42230</v>
      </c>
      <c r="B2096" s="16">
        <v>68.713800000000006</v>
      </c>
      <c r="C2096" s="3">
        <f t="shared" si="98"/>
        <v>2.1938258770618946E-2</v>
      </c>
      <c r="D2096" s="3">
        <f>IFERROR(1-B2096/MAX(B$2:B2096),0)</f>
        <v>0.30713268013201156</v>
      </c>
      <c r="E2096" s="3">
        <f ca="1">IFERROR(B2096/AVERAGE(OFFSET(B2096,0,0,-计算结果!B$17,1))-1,B2096/AVERAGE(OFFSET(B2096,0,0,-ROW(),1))-1)</f>
        <v>0.71393468974487928</v>
      </c>
      <c r="F2096" s="4" t="str">
        <f ca="1">IF(MONTH(A2096)&lt;&gt;MONTH(A2097),IF(OR(AND(E2096&lt;计算结果!B$18,E2096&gt;计算结果!B$19),E2096&lt;计算结果!B$20),"买","卖"),F2095)</f>
        <v>买</v>
      </c>
      <c r="G2096" s="4" t="str">
        <f t="shared" ca="1" si="99"/>
        <v/>
      </c>
      <c r="H2096" s="3">
        <f ca="1">IF(F2095="买",B2096/B2095-1,计算结果!B$21*(计算结果!B$22*(B2096/B2095-1)+(1-计算结果!B$22)*(K2096/K2095-1-IF(G2096=1,计算结果!B$16,0))))-IF(AND(计算结果!B$21=0,G2096=1),计算结果!B$16,0)</f>
        <v>2.1938258770618946E-2</v>
      </c>
      <c r="I2096" s="2">
        <f t="shared" ca="1" si="100"/>
        <v>100.52892180337125</v>
      </c>
      <c r="J2096" s="3">
        <f ca="1">1-I2096/MAX(I$2:I2096)</f>
        <v>0</v>
      </c>
      <c r="K2096" s="21">
        <v>190.92</v>
      </c>
      <c r="L2096" s="37">
        <v>67.713800000000006</v>
      </c>
    </row>
    <row r="2097" spans="1:12" hidden="1" x14ac:dyDescent="0.15">
      <c r="A2097" s="1">
        <v>42233</v>
      </c>
      <c r="B2097" s="16">
        <v>70.868499999999997</v>
      </c>
      <c r="C2097" s="3">
        <f t="shared" si="98"/>
        <v>3.1357602111948379E-2</v>
      </c>
      <c r="D2097" s="3">
        <f>IFERROR(1-B2097/MAX(B$2:B2097),0)</f>
        <v>0.28540602239921919</v>
      </c>
      <c r="E2097" s="3">
        <f ca="1">IFERROR(B2097/AVERAGE(OFFSET(B2097,0,0,-计算结果!B$17,1))-1,B2097/AVERAGE(OFFSET(B2097,0,0,-ROW(),1))-1)</f>
        <v>0.7591491939744448</v>
      </c>
      <c r="F2097" s="4" t="str">
        <f ca="1">IF(MONTH(A2097)&lt;&gt;MONTH(A2098),IF(OR(AND(E2097&lt;计算结果!B$18,E2097&gt;计算结果!B$19),E2097&lt;计算结果!B$20),"买","卖"),F2096)</f>
        <v>买</v>
      </c>
      <c r="G2097" s="4" t="str">
        <f t="shared" ca="1" si="99"/>
        <v/>
      </c>
      <c r="H2097" s="3">
        <f ca="1">IF(F2096="买",B2097/B2096-1,计算结果!B$21*(计算结果!B$22*(B2097/B2096-1)+(1-计算结果!B$22)*(K2097/K2096-1-IF(G2097=1,计算结果!B$16,0))))-IF(AND(计算结果!B$21=0,G2097=1),计算结果!B$16,0)</f>
        <v>3.1357602111948379E-2</v>
      </c>
      <c r="I2097" s="2">
        <f t="shared" ca="1" si="100"/>
        <v>103.68126773402453</v>
      </c>
      <c r="J2097" s="3">
        <f ca="1">1-I2097/MAX(I$2:I2097)</f>
        <v>0</v>
      </c>
      <c r="K2097" s="21">
        <v>191.07</v>
      </c>
      <c r="L2097" s="37">
        <v>69.868499999999997</v>
      </c>
    </row>
    <row r="2098" spans="1:12" hidden="1" x14ac:dyDescent="0.15">
      <c r="A2098" s="1">
        <v>42234</v>
      </c>
      <c r="B2098" s="16">
        <v>65.269199999999998</v>
      </c>
      <c r="C2098" s="3">
        <f t="shared" si="98"/>
        <v>-7.9009715176700523E-2</v>
      </c>
      <c r="D2098" s="3">
        <f>IFERROR(1-B2098/MAX(B$2:B2098),0)</f>
        <v>0.34186588903644244</v>
      </c>
      <c r="E2098" s="3">
        <f ca="1">IFERROR(B2098/AVERAGE(OFFSET(B2098,0,0,-计算结果!B$17,1))-1,B2098/AVERAGE(OFFSET(B2098,0,0,-ROW(),1))-1)</f>
        <v>0.6132395413117897</v>
      </c>
      <c r="F2098" s="4" t="str">
        <f ca="1">IF(MONTH(A2098)&lt;&gt;MONTH(A2099),IF(OR(AND(E2098&lt;计算结果!B$18,E2098&gt;计算结果!B$19),E2098&lt;计算结果!B$20),"买","卖"),F2097)</f>
        <v>买</v>
      </c>
      <c r="G2098" s="4" t="str">
        <f t="shared" ca="1" si="99"/>
        <v/>
      </c>
      <c r="H2098" s="3">
        <f ca="1">IF(F2097="买",B2098/B2097-1,计算结果!B$21*(计算结果!B$22*(B2098/B2097-1)+(1-计算结果!B$22)*(K2098/K2097-1-IF(G2098=1,计算结果!B$16,0))))-IF(AND(计算结果!B$21=0,G2098=1),计算结果!B$16,0)</f>
        <v>-7.9009715176700523E-2</v>
      </c>
      <c r="I2098" s="2">
        <f t="shared" ca="1" si="100"/>
        <v>95.48944030120002</v>
      </c>
      <c r="J2098" s="3">
        <f ca="1">1-I2098/MAX(I$2:I2098)</f>
        <v>7.9009715176700523E-2</v>
      </c>
      <c r="K2098" s="21">
        <v>191.1</v>
      </c>
      <c r="L2098" s="37">
        <v>64.269199999999998</v>
      </c>
    </row>
    <row r="2099" spans="1:12" hidden="1" x14ac:dyDescent="0.15">
      <c r="A2099" s="1">
        <v>42235</v>
      </c>
      <c r="B2099" s="16">
        <v>66.905100000000004</v>
      </c>
      <c r="C2099" s="3">
        <f t="shared" si="98"/>
        <v>2.5063889246382809E-2</v>
      </c>
      <c r="D2099" s="3">
        <f>IFERROR(1-B2099/MAX(B$2:B2099),0)</f>
        <v>0.32537048856998518</v>
      </c>
      <c r="E2099" s="3">
        <f ca="1">IFERROR(B2099/AVERAGE(OFFSET(B2099,0,0,-计算结果!B$17,1))-1,B2099/AVERAGE(OFFSET(B2099,0,0,-ROW(),1))-1)</f>
        <v>0.64637564400662351</v>
      </c>
      <c r="F2099" s="4" t="str">
        <f ca="1">IF(MONTH(A2099)&lt;&gt;MONTH(A2100),IF(OR(AND(E2099&lt;计算结果!B$18,E2099&gt;计算结果!B$19),E2099&lt;计算结果!B$20),"买","卖"),F2098)</f>
        <v>买</v>
      </c>
      <c r="G2099" s="4" t="str">
        <f t="shared" ca="1" si="99"/>
        <v/>
      </c>
      <c r="H2099" s="3">
        <f ca="1">IF(F2098="买",B2099/B2098-1,计算结果!B$21*(计算结果!B$22*(B2099/B2098-1)+(1-计算结果!B$22)*(K2099/K2098-1-IF(G2099=1,计算结果!B$16,0))))-IF(AND(计算结果!B$21=0,G2099=1),计算结果!B$16,0)</f>
        <v>2.5063889246382809E-2</v>
      </c>
      <c r="I2099" s="2">
        <f t="shared" ca="1" si="100"/>
        <v>97.882777057108385</v>
      </c>
      <c r="J2099" s="3">
        <f ca="1">1-I2099/MAX(I$2:I2099)</f>
        <v>5.5926116680894755E-2</v>
      </c>
      <c r="K2099" s="21">
        <v>191.15</v>
      </c>
      <c r="L2099" s="37">
        <v>65.905100000000004</v>
      </c>
    </row>
    <row r="2100" spans="1:12" hidden="1" x14ac:dyDescent="0.15">
      <c r="A2100" s="1">
        <v>42236</v>
      </c>
      <c r="B2100" s="16">
        <v>64.399900000000002</v>
      </c>
      <c r="C2100" s="3">
        <f t="shared" si="98"/>
        <v>-3.7444081243432903E-2</v>
      </c>
      <c r="D2100" s="3">
        <f>IFERROR(1-B2100/MAX(B$2:B2100),0)</f>
        <v>0.35063137080518814</v>
      </c>
      <c r="E2100" s="3">
        <f ca="1">IFERROR(B2100/AVERAGE(OFFSET(B2100,0,0,-计算结果!B$17,1))-1,B2100/AVERAGE(OFFSET(B2100,0,0,-ROW(),1))-1)</f>
        <v>0.57811458796034043</v>
      </c>
      <c r="F2100" s="4" t="str">
        <f ca="1">IF(MONTH(A2100)&lt;&gt;MONTH(A2101),IF(OR(AND(E2100&lt;计算结果!B$18,E2100&gt;计算结果!B$19),E2100&lt;计算结果!B$20),"买","卖"),F2099)</f>
        <v>买</v>
      </c>
      <c r="G2100" s="4" t="str">
        <f t="shared" ca="1" si="99"/>
        <v/>
      </c>
      <c r="H2100" s="3">
        <f ca="1">IF(F2099="买",B2100/B2099-1,计算结果!B$21*(计算结果!B$22*(B2100/B2099-1)+(1-计算结果!B$22)*(K2100/K2099-1-IF(G2100=1,计算结果!B$16,0))))-IF(AND(计算结果!B$21=0,G2100=1),计算结果!B$16,0)</f>
        <v>-3.7444081243432903E-2</v>
      </c>
      <c r="I2100" s="2">
        <f t="shared" ca="1" si="100"/>
        <v>94.217646400649187</v>
      </c>
      <c r="J2100" s="3">
        <f ca="1">1-I2100/MAX(I$2:I2100)</f>
        <v>9.1276095867698581E-2</v>
      </c>
      <c r="K2100" s="21">
        <v>191.23</v>
      </c>
      <c r="L2100" s="37">
        <v>63.399900000000002</v>
      </c>
    </row>
    <row r="2101" spans="1:12" hidden="1" x14ac:dyDescent="0.15">
      <c r="A2101" s="1">
        <v>42237</v>
      </c>
      <c r="B2101" s="16">
        <v>61.059100000000001</v>
      </c>
      <c r="C2101" s="3">
        <f t="shared" si="98"/>
        <v>-5.187585695008845E-2</v>
      </c>
      <c r="D2101" s="3">
        <f>IFERROR(1-B2101/MAX(B$2:B2101),0)</f>
        <v>0.38431792492117323</v>
      </c>
      <c r="E2101" s="3">
        <f ca="1">IFERROR(B2101/AVERAGE(OFFSET(B2101,0,0,-计算结果!B$17,1))-1,B2101/AVERAGE(OFFSET(B2101,0,0,-ROW(),1))-1)</f>
        <v>0.49047396960795875</v>
      </c>
      <c r="F2101" s="4" t="str">
        <f ca="1">IF(MONTH(A2101)&lt;&gt;MONTH(A2102),IF(OR(AND(E2101&lt;计算结果!B$18,E2101&gt;计算结果!B$19),E2101&lt;计算结果!B$20),"买","卖"),F2100)</f>
        <v>买</v>
      </c>
      <c r="G2101" s="4" t="str">
        <f t="shared" ca="1" si="99"/>
        <v/>
      </c>
      <c r="H2101" s="3">
        <f ca="1">IF(F2100="买",B2101/B2100-1,计算结果!B$21*(计算结果!B$22*(B2101/B2100-1)+(1-计算结果!B$22)*(K2101/K2100-1-IF(G2101=1,计算结果!B$16,0))))-IF(AND(计算结果!B$21=0,G2101=1),计算结果!B$16,0)</f>
        <v>-5.187585695008845E-2</v>
      </c>
      <c r="I2101" s="2">
        <f t="shared" ca="1" si="100"/>
        <v>89.3300252537951</v>
      </c>
      <c r="J2101" s="3">
        <f ca="1">1-I2101/MAX(I$2:I2101)</f>
        <v>0.13841692712559162</v>
      </c>
      <c r="K2101" s="21">
        <v>191.29</v>
      </c>
      <c r="L2101" s="37">
        <v>60.059100000000001</v>
      </c>
    </row>
    <row r="2102" spans="1:12" hidden="1" x14ac:dyDescent="0.15">
      <c r="A2102" s="1">
        <v>42240</v>
      </c>
      <c r="B2102" s="16">
        <v>56.264800000000001</v>
      </c>
      <c r="C2102" s="3">
        <f t="shared" si="98"/>
        <v>-7.8519008632619847E-2</v>
      </c>
      <c r="D2102" s="3">
        <f>IFERROR(1-B2102/MAX(B$2:B2102),0)</f>
        <v>0.43266067108923689</v>
      </c>
      <c r="E2102" s="3">
        <f ca="1">IFERROR(B2102/AVERAGE(OFFSET(B2102,0,0,-计算结果!B$17,1))-1,B2102/AVERAGE(OFFSET(B2102,0,0,-ROW(),1))-1)</f>
        <v>0.36878120946319837</v>
      </c>
      <c r="F2102" s="4" t="str">
        <f ca="1">IF(MONTH(A2102)&lt;&gt;MONTH(A2103),IF(OR(AND(E2102&lt;计算结果!B$18,E2102&gt;计算结果!B$19),E2102&lt;计算结果!B$20),"买","卖"),F2101)</f>
        <v>买</v>
      </c>
      <c r="G2102" s="4" t="str">
        <f t="shared" ca="1" si="99"/>
        <v/>
      </c>
      <c r="H2102" s="3">
        <f ca="1">IF(F2101="买",B2102/B2101-1,计算结果!B$21*(计算结果!B$22*(B2102/B2101-1)+(1-计算结果!B$22)*(K2102/K2101-1-IF(G2102=1,计算结果!B$16,0))))-IF(AND(计算结果!B$21=0,G2102=1),计算结果!B$16,0)</f>
        <v>-7.8519008632619847E-2</v>
      </c>
      <c r="I2102" s="2">
        <f t="shared" ca="1" si="100"/>
        <v>82.315920229740215</v>
      </c>
      <c r="J2102" s="3">
        <f ca="1">1-I2102/MAX(I$2:I2102)</f>
        <v>0.20606757586233648</v>
      </c>
      <c r="K2102" s="21">
        <v>191.4</v>
      </c>
      <c r="L2102" s="37">
        <v>55.264800000000001</v>
      </c>
    </row>
    <row r="2103" spans="1:12" hidden="1" x14ac:dyDescent="0.15">
      <c r="A2103" s="1">
        <v>42241</v>
      </c>
      <c r="B2103" s="16">
        <v>51.121400000000001</v>
      </c>
      <c r="C2103" s="3">
        <f t="shared" si="98"/>
        <v>-9.1414170138345852E-2</v>
      </c>
      <c r="D2103" s="3">
        <f>IFERROR(1-B2103/MAX(B$2:B2103),0)</f>
        <v>0.4845235250284603</v>
      </c>
      <c r="E2103" s="3">
        <f ca="1">IFERROR(B2103/AVERAGE(OFFSET(B2103,0,0,-计算结果!B$17,1))-1,B2103/AVERAGE(OFFSET(B2103,0,0,-ROW(),1))-1)</f>
        <v>0.24005256872490821</v>
      </c>
      <c r="F2103" s="4" t="str">
        <f ca="1">IF(MONTH(A2103)&lt;&gt;MONTH(A2104),IF(OR(AND(E2103&lt;计算结果!B$18,E2103&gt;计算结果!B$19),E2103&lt;计算结果!B$20),"买","卖"),F2102)</f>
        <v>买</v>
      </c>
      <c r="G2103" s="4" t="str">
        <f t="shared" ca="1" si="99"/>
        <v/>
      </c>
      <c r="H2103" s="3">
        <f ca="1">IF(F2102="买",B2103/B2102-1,计算结果!B$21*(计算结果!B$22*(B2103/B2102-1)+(1-计算结果!B$22)*(K2103/K2102-1-IF(G2103=1,计算结果!B$16,0))))-IF(AND(计算结果!B$21=0,G2103=1),计算结果!B$16,0)</f>
        <v>-9.1414170138345852E-2</v>
      </c>
      <c r="I2103" s="2">
        <f t="shared" ca="1" si="100"/>
        <v>74.791078692764231</v>
      </c>
      <c r="J2103" s="3">
        <f ca="1">1-I2103/MAX(I$2:I2103)</f>
        <v>0.27864424956080625</v>
      </c>
      <c r="K2103" s="21">
        <v>191.45</v>
      </c>
      <c r="L2103" s="37">
        <v>50.121400000000001</v>
      </c>
    </row>
    <row r="2104" spans="1:12" hidden="1" x14ac:dyDescent="0.15">
      <c r="A2104" s="1">
        <v>42242</v>
      </c>
      <c r="B2104" s="16">
        <v>48.285499999999999</v>
      </c>
      <c r="C2104" s="3">
        <f t="shared" si="98"/>
        <v>-5.5473832876251516E-2</v>
      </c>
      <c r="D2104" s="3">
        <f>IFERROR(1-B2104/MAX(B$2:B2104),0)</f>
        <v>0.51311898085267083</v>
      </c>
      <c r="E2104" s="3">
        <f ca="1">IFERROR(B2104/AVERAGE(OFFSET(B2104,0,0,-计算结果!B$17,1))-1,B2104/AVERAGE(OFFSET(B2104,0,0,-ROW(),1))-1)</f>
        <v>0.1681976015806026</v>
      </c>
      <c r="F2104" s="4" t="str">
        <f ca="1">IF(MONTH(A2104)&lt;&gt;MONTH(A2105),IF(OR(AND(E2104&lt;计算结果!B$18,E2104&gt;计算结果!B$19),E2104&lt;计算结果!B$20),"买","卖"),F2103)</f>
        <v>买</v>
      </c>
      <c r="G2104" s="4" t="str">
        <f t="shared" ca="1" si="99"/>
        <v/>
      </c>
      <c r="H2104" s="3">
        <f ca="1">IF(F2103="买",B2104/B2103-1,计算结果!B$21*(计算结果!B$22*(B2104/B2103-1)+(1-计算结果!B$22)*(K2104/K2103-1-IF(G2104=1,计算结果!B$16,0))))-IF(AND(计算结果!B$21=0,G2104=1),计算结果!B$16,0)</f>
        <v>-5.5473832876251516E-2</v>
      </c>
      <c r="I2104" s="2">
        <f t="shared" ca="1" si="100"/>
        <v>70.642130892727252</v>
      </c>
      <c r="J2104" s="3">
        <f ca="1">1-I2104/MAX(I$2:I2104)</f>
        <v>0.31866061790499312</v>
      </c>
      <c r="K2104" s="21">
        <v>191.57</v>
      </c>
      <c r="L2104" s="37">
        <v>47.285499999999999</v>
      </c>
    </row>
    <row r="2105" spans="1:12" hidden="1" x14ac:dyDescent="0.15">
      <c r="A2105" s="1">
        <v>42243</v>
      </c>
      <c r="B2105" s="16">
        <v>49.933700000000002</v>
      </c>
      <c r="C2105" s="3">
        <f t="shared" si="98"/>
        <v>3.4134471010966116E-2</v>
      </c>
      <c r="D2105" s="3">
        <f>IFERROR(1-B2105/MAX(B$2:B2105),0)</f>
        <v>0.4964995548187966</v>
      </c>
      <c r="E2105" s="3">
        <f ca="1">IFERROR(B2105/AVERAGE(OFFSET(B2105,0,0,-计算结果!B$17,1))-1,B2105/AVERAGE(OFFSET(B2105,0,0,-ROW(),1))-1)</f>
        <v>0.20470793401129894</v>
      </c>
      <c r="F2105" s="4" t="str">
        <f ca="1">IF(MONTH(A2105)&lt;&gt;MONTH(A2106),IF(OR(AND(E2105&lt;计算结果!B$18,E2105&gt;计算结果!B$19),E2105&lt;计算结果!B$20),"买","卖"),F2104)</f>
        <v>买</v>
      </c>
      <c r="G2105" s="4" t="str">
        <f t="shared" ca="1" si="99"/>
        <v/>
      </c>
      <c r="H2105" s="3">
        <f ca="1">IF(F2104="买",B2105/B2104-1,计算结果!B$21*(计算结果!B$22*(B2105/B2104-1)+(1-计算结果!B$22)*(K2105/K2104-1-IF(G2105=1,计算结果!B$16,0))))-IF(AND(计算结果!B$21=0,G2105=1),计算结果!B$16,0)</f>
        <v>3.4134471010966116E-2</v>
      </c>
      <c r="I2105" s="2">
        <f t="shared" ca="1" si="100"/>
        <v>73.053462661837926</v>
      </c>
      <c r="J2105" s="3">
        <f ca="1">1-I2105/MAX(I$2:I2105)</f>
        <v>0.29540345851824146</v>
      </c>
      <c r="K2105" s="21">
        <v>191.63</v>
      </c>
      <c r="L2105" s="37">
        <v>48.933700000000002</v>
      </c>
    </row>
    <row r="2106" spans="1:12" hidden="1" x14ac:dyDescent="0.15">
      <c r="A2106" s="1">
        <v>42244</v>
      </c>
      <c r="B2106" s="16">
        <v>52.579099999999997</v>
      </c>
      <c r="C2106" s="3">
        <f t="shared" si="98"/>
        <v>5.2978249158383894E-2</v>
      </c>
      <c r="D2106" s="3">
        <f>IFERROR(1-B2106/MAX(B$2:B2106),0)</f>
        <v>0.46982498278262963</v>
      </c>
      <c r="E2106" s="3">
        <f ca="1">IFERROR(B2106/AVERAGE(OFFSET(B2106,0,0,-计算结果!B$17,1))-1,B2106/AVERAGE(OFFSET(B2106,0,0,-ROW(),1))-1)</f>
        <v>0.26468005535054351</v>
      </c>
      <c r="F2106" s="4" t="str">
        <f ca="1">IF(MONTH(A2106)&lt;&gt;MONTH(A2107),IF(OR(AND(E2106&lt;计算结果!B$18,E2106&gt;计算结果!B$19),E2106&lt;计算结果!B$20),"买","卖"),F2105)</f>
        <v>买</v>
      </c>
      <c r="G2106" s="4" t="str">
        <f t="shared" ca="1" si="99"/>
        <v/>
      </c>
      <c r="H2106" s="3">
        <f ca="1">IF(F2105="买",B2106/B2105-1,计算结果!B$21*(计算结果!B$22*(B2106/B2105-1)+(1-计算结果!B$22)*(K2106/K2105-1-IF(G2106=1,计算结果!B$16,0))))-IF(AND(计算结果!B$21=0,G2106=1),计算结果!B$16,0)</f>
        <v>5.2978249158383894E-2</v>
      </c>
      <c r="I2106" s="2">
        <f t="shared" ca="1" si="100"/>
        <v>76.923707208619476</v>
      </c>
      <c r="J2106" s="3">
        <f ca="1">1-I2106/MAX(I$2:I2106)</f>
        <v>0.25807516738748526</v>
      </c>
      <c r="K2106" s="21">
        <v>191.7</v>
      </c>
      <c r="L2106" s="37">
        <v>51.579099999999997</v>
      </c>
    </row>
    <row r="2107" spans="1:12" hidden="1" x14ac:dyDescent="0.15">
      <c r="A2107" s="1">
        <v>42247</v>
      </c>
      <c r="B2107" s="16">
        <v>51.818300000000001</v>
      </c>
      <c r="C2107" s="3">
        <f t="shared" si="98"/>
        <v>-1.4469627665745444E-2</v>
      </c>
      <c r="D2107" s="3">
        <f>IFERROR(1-B2107/MAX(B$2:B2107),0)</f>
        <v>0.47749641787944519</v>
      </c>
      <c r="E2107" s="3">
        <f ca="1">IFERROR(B2107/AVERAGE(OFFSET(B2107,0,0,-计算结果!B$17,1))-1,B2107/AVERAGE(OFFSET(B2107,0,0,-ROW(),1))-1)</f>
        <v>0.24270776567547148</v>
      </c>
      <c r="F2107" s="4" t="str">
        <f ca="1">IF(MONTH(A2107)&lt;&gt;MONTH(A2108),IF(OR(AND(E2107&lt;计算结果!B$18,E2107&gt;计算结果!B$19),E2107&lt;计算结果!B$20),"买","卖"),F2106)</f>
        <v>买</v>
      </c>
      <c r="G2107" s="4" t="str">
        <f t="shared" ca="1" si="99"/>
        <v/>
      </c>
      <c r="H2107" s="3">
        <f ca="1">IF(F2106="买",B2107/B2106-1,计算结果!B$21*(计算结果!B$22*(B2107/B2106-1)+(1-计算结果!B$22)*(K2107/K2106-1-IF(G2107=1,计算结果!B$16,0))))-IF(AND(计算结果!B$21=0,G2107=1),计算结果!B$16,0)</f>
        <v>-1.4469627665745444E-2</v>
      </c>
      <c r="I2107" s="2">
        <f t="shared" ca="1" si="100"/>
        <v>75.810649806641933</v>
      </c>
      <c r="J2107" s="3">
        <f ca="1">1-I2107/MAX(I$2:I2107)</f>
        <v>0.2688105434713588</v>
      </c>
      <c r="K2107" s="21">
        <v>191.79</v>
      </c>
      <c r="L2107" s="37">
        <v>50.818300000000001</v>
      </c>
    </row>
    <row r="2108" spans="1:12" hidden="1" x14ac:dyDescent="0.15">
      <c r="A2108" s="1">
        <v>42248</v>
      </c>
      <c r="B2108" s="16">
        <v>48.847000000000001</v>
      </c>
      <c r="C2108" s="3">
        <f t="shared" si="98"/>
        <v>-5.7340746415841526E-2</v>
      </c>
      <c r="D2108" s="3">
        <f>IFERROR(1-B2108/MAX(B$2:B2108),0)</f>
        <v>0.50745716328318868</v>
      </c>
      <c r="E2108" s="3">
        <f ca="1">IFERROR(B2108/AVERAGE(OFFSET(B2108,0,0,-计算结果!B$17,1))-1,B2108/AVERAGE(OFFSET(B2108,0,0,-ROW(),1))-1)</f>
        <v>0.16834101810153523</v>
      </c>
      <c r="F2108" s="4" t="str">
        <f ca="1">IF(MONTH(A2108)&lt;&gt;MONTH(A2109),IF(OR(AND(E2108&lt;计算结果!B$18,E2108&gt;计算结果!B$19),E2108&lt;计算结果!B$20),"买","卖"),F2107)</f>
        <v>买</v>
      </c>
      <c r="G2108" s="4" t="str">
        <f t="shared" ca="1" si="99"/>
        <v/>
      </c>
      <c r="H2108" s="3">
        <f ca="1">IF(F2107="买",B2108/B2107-1,计算结果!B$21*(计算结果!B$22*(B2108/B2107-1)+(1-计算结果!B$22)*(K2108/K2107-1-IF(G2108=1,计算结果!B$16,0))))-IF(AND(计算结果!B$21=0,G2108=1),计算结果!B$16,0)</f>
        <v>-5.7340746415841526E-2</v>
      </c>
      <c r="I2108" s="2">
        <f t="shared" ca="1" si="100"/>
        <v>71.463610560459117</v>
      </c>
      <c r="J2108" s="3">
        <f ca="1">1-I2108/MAX(I$2:I2108)</f>
        <v>0.31073749268010464</v>
      </c>
      <c r="K2108" s="21">
        <v>191.93</v>
      </c>
      <c r="L2108" s="37">
        <v>47.847000000000001</v>
      </c>
    </row>
    <row r="2109" spans="1:12" hidden="1" x14ac:dyDescent="0.15">
      <c r="A2109" s="1">
        <v>42249</v>
      </c>
      <c r="B2109" s="16">
        <v>46.0623</v>
      </c>
      <c r="C2109" s="3">
        <f t="shared" si="98"/>
        <v>-5.7008618748336626E-2</v>
      </c>
      <c r="D2109" s="3">
        <f>IFERROR(1-B2109/MAX(B$2:B2109),0)</f>
        <v>0.53553635007880163</v>
      </c>
      <c r="E2109" s="3">
        <f ca="1">IFERROR(B2109/AVERAGE(OFFSET(B2109,0,0,-计算结果!B$17,1))-1,B2109/AVERAGE(OFFSET(B2109,0,0,-ROW(),1))-1)</f>
        <v>9.9104993796246932E-2</v>
      </c>
      <c r="F2109" s="4" t="str">
        <f ca="1">IF(MONTH(A2109)&lt;&gt;MONTH(A2110),IF(OR(AND(E2109&lt;计算结果!B$18,E2109&gt;计算结果!B$19),E2109&lt;计算结果!B$20),"买","卖"),F2108)</f>
        <v>买</v>
      </c>
      <c r="G2109" s="4" t="str">
        <f t="shared" ca="1" si="99"/>
        <v/>
      </c>
      <c r="H2109" s="3">
        <f ca="1">IF(F2108="买",B2109/B2108-1,计算结果!B$21*(计算结果!B$22*(B2109/B2108-1)+(1-计算结果!B$22)*(K2109/K2108-1-IF(G2109=1,计算结果!B$16,0))))-IF(AND(计算结果!B$21=0,G2109=1),计算结果!B$16,0)</f>
        <v>-5.7008618748336626E-2</v>
      </c>
      <c r="I2109" s="2">
        <f t="shared" ca="1" si="100"/>
        <v>67.3895688316383</v>
      </c>
      <c r="J2109" s="3">
        <f ca="1">1-I2109/MAX(I$2:I2109)</f>
        <v>0.35003139617742707</v>
      </c>
      <c r="K2109" s="21">
        <v>191.97</v>
      </c>
      <c r="L2109" s="37">
        <v>45.0623</v>
      </c>
    </row>
    <row r="2110" spans="1:12" hidden="1" x14ac:dyDescent="0.15">
      <c r="A2110" s="1">
        <v>42254</v>
      </c>
      <c r="B2110" s="16">
        <v>46.050199999999997</v>
      </c>
      <c r="C2110" s="3">
        <f t="shared" si="98"/>
        <v>-2.6268770773507644E-4</v>
      </c>
      <c r="D2110" s="3">
        <f>IFERROR(1-B2110/MAX(B$2:B2110),0)</f>
        <v>0.53565835897032565</v>
      </c>
      <c r="E2110" s="3">
        <f ca="1">IFERROR(B2110/AVERAGE(OFFSET(B2110,0,0,-计算结果!B$17,1))-1,B2110/AVERAGE(OFFSET(B2110,0,0,-ROW(),1))-1)</f>
        <v>9.6207479792259187E-2</v>
      </c>
      <c r="F2110" s="4" t="str">
        <f ca="1">IF(MONTH(A2110)&lt;&gt;MONTH(A2111),IF(OR(AND(E2110&lt;计算结果!B$18,E2110&gt;计算结果!B$19),E2110&lt;计算结果!B$20),"买","卖"),F2109)</f>
        <v>买</v>
      </c>
      <c r="G2110" s="4" t="str">
        <f t="shared" ca="1" si="99"/>
        <v/>
      </c>
      <c r="H2110" s="3">
        <f ca="1">IF(F2109="买",B2110/B2109-1,计算结果!B$21*(计算结果!B$22*(B2110/B2109-1)+(1-计算结果!B$22)*(K2110/K2109-1-IF(G2110=1,计算结果!B$16,0))))-IF(AND(计算结果!B$21=0,G2110=1),计算结果!B$16,0)</f>
        <v>-2.6268770773507644E-4</v>
      </c>
      <c r="I2110" s="2">
        <f t="shared" ca="1" si="100"/>
        <v>67.37186642027666</v>
      </c>
      <c r="J2110" s="3">
        <f ca="1">1-I2110/MAX(I$2:I2110)</f>
        <v>0.35020213494006502</v>
      </c>
      <c r="K2110" s="21">
        <v>192.14</v>
      </c>
      <c r="L2110" s="37">
        <v>45.050199999999997</v>
      </c>
    </row>
    <row r="2111" spans="1:12" hidden="1" x14ac:dyDescent="0.15">
      <c r="A2111" s="1">
        <v>42255</v>
      </c>
      <c r="B2111" s="16">
        <v>48.1038</v>
      </c>
      <c r="C2111" s="3">
        <f t="shared" si="98"/>
        <v>4.4594811748917662E-2</v>
      </c>
      <c r="D2111" s="3">
        <f>IFERROR(1-B2111/MAX(B$2:B2111),0)</f>
        <v>0.51495113090142386</v>
      </c>
      <c r="E2111" s="3">
        <f ca="1">IFERROR(B2111/AVERAGE(OFFSET(B2111,0,0,-计算结果!B$17,1))-1,B2111/AVERAGE(OFFSET(B2111,0,0,-ROW(),1))-1)</f>
        <v>0.14218392956935877</v>
      </c>
      <c r="F2111" s="4" t="str">
        <f ca="1">IF(MONTH(A2111)&lt;&gt;MONTH(A2112),IF(OR(AND(E2111&lt;计算结果!B$18,E2111&gt;计算结果!B$19),E2111&lt;计算结果!B$20),"买","卖"),F2110)</f>
        <v>买</v>
      </c>
      <c r="G2111" s="4" t="str">
        <f t="shared" ca="1" si="99"/>
        <v/>
      </c>
      <c r="H2111" s="3">
        <f ca="1">IF(F2110="买",B2111/B2110-1,计算结果!B$21*(计算结果!B$22*(B2111/B2110-1)+(1-计算结果!B$22)*(K2111/K2110-1-IF(G2111=1,计算结果!B$16,0))))-IF(AND(计算结果!B$21=0,G2111=1),计算结果!B$16,0)</f>
        <v>4.4594811748917662E-2</v>
      </c>
      <c r="I2111" s="2">
        <f t="shared" ca="1" si="100"/>
        <v>70.376302120462128</v>
      </c>
      <c r="J2111" s="3">
        <f ca="1">1-I2111/MAX(I$2:I2111)</f>
        <v>0.32122452147286862</v>
      </c>
      <c r="K2111" s="21">
        <v>192.21</v>
      </c>
      <c r="L2111" s="37">
        <v>47.1038</v>
      </c>
    </row>
    <row r="2112" spans="1:12" hidden="1" x14ac:dyDescent="0.15">
      <c r="A2112" s="1">
        <v>42256</v>
      </c>
      <c r="B2112" s="16">
        <v>50.202800000000003</v>
      </c>
      <c r="C2112" s="3">
        <f t="shared" si="98"/>
        <v>4.3634806397831349E-2</v>
      </c>
      <c r="D2112" s="3">
        <f>IFERROR(1-B2112/MAX(B$2:B2112),0)</f>
        <v>0.49378611740482048</v>
      </c>
      <c r="E2112" s="3">
        <f ca="1">IFERROR(B2112/AVERAGE(OFFSET(B2112,0,0,-计算结果!B$17,1))-1,B2112/AVERAGE(OFFSET(B2112,0,0,-ROW(),1))-1)</f>
        <v>0.1887795155017542</v>
      </c>
      <c r="F2112" s="4" t="str">
        <f ca="1">IF(MONTH(A2112)&lt;&gt;MONTH(A2113),IF(OR(AND(E2112&lt;计算结果!B$18,E2112&gt;计算结果!B$19),E2112&lt;计算结果!B$20),"买","卖"),F2111)</f>
        <v>买</v>
      </c>
      <c r="G2112" s="4" t="str">
        <f t="shared" ca="1" si="99"/>
        <v/>
      </c>
      <c r="H2112" s="3">
        <f ca="1">IF(F2111="买",B2112/B2111-1,计算结果!B$21*(计算结果!B$22*(B2112/B2111-1)+(1-计算结果!B$22)*(K2112/K2111-1-IF(G2112=1,计算结果!B$16,0))))-IF(AND(计算结果!B$21=0,G2112=1),计算结果!B$16,0)</f>
        <v>4.3634806397831349E-2</v>
      </c>
      <c r="I2112" s="2">
        <f t="shared" ca="1" si="100"/>
        <v>73.447158438483783</v>
      </c>
      <c r="J2112" s="3">
        <f ca="1">1-I2112/MAX(I$2:I2112)</f>
        <v>0.29160628487974194</v>
      </c>
      <c r="K2112" s="21">
        <v>192.28</v>
      </c>
      <c r="L2112" s="37">
        <v>49.202800000000003</v>
      </c>
    </row>
    <row r="2113" spans="1:12" hidden="1" x14ac:dyDescent="0.15">
      <c r="A2113" s="1">
        <v>42257</v>
      </c>
      <c r="B2113" s="16">
        <v>49.707799999999999</v>
      </c>
      <c r="C2113" s="3">
        <f t="shared" si="98"/>
        <v>-9.8600078083295184E-3</v>
      </c>
      <c r="D2113" s="3">
        <f>IFERROR(1-B2113/MAX(B$2:B2113),0)</f>
        <v>0.49877739023989376</v>
      </c>
      <c r="E2113" s="3">
        <f ca="1">IFERROR(B2113/AVERAGE(OFFSET(B2113,0,0,-计算结果!B$17,1))-1,B2113/AVERAGE(OFFSET(B2113,0,0,-ROW(),1))-1)</f>
        <v>0.17392537541020969</v>
      </c>
      <c r="F2113" s="4" t="str">
        <f ca="1">IF(MONTH(A2113)&lt;&gt;MONTH(A2114),IF(OR(AND(E2113&lt;计算结果!B$18,E2113&gt;计算结果!B$19),E2113&lt;计算结果!B$20),"买","卖"),F2112)</f>
        <v>买</v>
      </c>
      <c r="G2113" s="4" t="str">
        <f t="shared" ca="1" si="99"/>
        <v/>
      </c>
      <c r="H2113" s="3">
        <f ca="1">IF(F2112="买",B2113/B2112-1,计算结果!B$21*(计算结果!B$22*(B2113/B2112-1)+(1-计算结果!B$22)*(K2113/K2112-1-IF(G2113=1,计算结果!B$16,0))))-IF(AND(计算结果!B$21=0,G2113=1),计算结果!B$16,0)</f>
        <v>-9.8600078083295184E-3</v>
      </c>
      <c r="I2113" s="2">
        <f t="shared" ca="1" si="100"/>
        <v>72.722968882780719</v>
      </c>
      <c r="J2113" s="3">
        <f ca="1">1-I2113/MAX(I$2:I2113)</f>
        <v>0.29859105244219919</v>
      </c>
      <c r="K2113" s="21">
        <v>192.35</v>
      </c>
      <c r="L2113" s="37">
        <v>48.707799999999999</v>
      </c>
    </row>
    <row r="2114" spans="1:12" hidden="1" x14ac:dyDescent="0.15">
      <c r="A2114" s="1">
        <v>42258</v>
      </c>
      <c r="B2114" s="16">
        <v>50.579900000000002</v>
      </c>
      <c r="C2114" s="3">
        <f t="shared" si="98"/>
        <v>1.7544530234691713E-2</v>
      </c>
      <c r="D2114" s="3">
        <f>IFERROR(1-B2114/MAX(B$2:B2114),0)</f>
        <v>0.48998367500864648</v>
      </c>
      <c r="E2114" s="3">
        <f ca="1">IFERROR(B2114/AVERAGE(OFFSET(B2114,0,0,-计算结果!B$17,1))-1,B2114/AVERAGE(OFFSET(B2114,0,0,-ROW(),1))-1)</f>
        <v>0.19126652993961812</v>
      </c>
      <c r="F2114" s="4" t="str">
        <f ca="1">IF(MONTH(A2114)&lt;&gt;MONTH(A2115),IF(OR(AND(E2114&lt;计算结果!B$18,E2114&gt;计算结果!B$19),E2114&lt;计算结果!B$20),"买","卖"),F2113)</f>
        <v>买</v>
      </c>
      <c r="G2114" s="4" t="str">
        <f t="shared" ca="1" si="99"/>
        <v/>
      </c>
      <c r="H2114" s="3">
        <f ca="1">IF(F2113="买",B2114/B2113-1,计算结果!B$21*(计算结果!B$22*(B2114/B2113-1)+(1-计算结果!B$22)*(K2114/K2113-1-IF(G2114=1,计算结果!B$16,0))))-IF(AND(计算结果!B$21=0,G2114=1),计算结果!B$16,0)</f>
        <v>1.7544530234691713E-2</v>
      </c>
      <c r="I2114" s="2">
        <f t="shared" ca="1" si="100"/>
        <v>73.998859209101212</v>
      </c>
      <c r="J2114" s="3">
        <f ca="1">1-I2114/MAX(I$2:I2114)</f>
        <v>0.28628516195488807</v>
      </c>
      <c r="K2114" s="21">
        <v>192.41</v>
      </c>
      <c r="L2114" s="37">
        <v>49.579900000000002</v>
      </c>
    </row>
    <row r="2115" spans="1:12" hidden="1" x14ac:dyDescent="0.15">
      <c r="A2115" s="1">
        <v>42261</v>
      </c>
      <c r="B2115" s="16">
        <v>48.0227</v>
      </c>
      <c r="C2115" s="3">
        <f t="shared" si="98"/>
        <v>-5.0557632577367673E-2</v>
      </c>
      <c r="D2115" s="3">
        <f>IFERROR(1-B2115/MAX(B$2:B2115),0)</f>
        <v>0.51576889297601869</v>
      </c>
      <c r="E2115" s="3">
        <f ca="1">IFERROR(B2115/AVERAGE(OFFSET(B2115,0,0,-计算结果!B$17,1))-1,B2115/AVERAGE(OFFSET(B2115,0,0,-ROW(),1))-1)</f>
        <v>0.12823205116480629</v>
      </c>
      <c r="F2115" s="4" t="str">
        <f ca="1">IF(MONTH(A2115)&lt;&gt;MONTH(A2116),IF(OR(AND(E2115&lt;计算结果!B$18,E2115&gt;计算结果!B$19),E2115&lt;计算结果!B$20),"买","卖"),F2114)</f>
        <v>买</v>
      </c>
      <c r="G2115" s="4" t="str">
        <f t="shared" ca="1" si="99"/>
        <v/>
      </c>
      <c r="H2115" s="3">
        <f ca="1">IF(F2114="买",B2115/B2114-1,计算结果!B$21*(计算结果!B$22*(B2115/B2114-1)+(1-计算结果!B$22)*(K2115/K2114-1-IF(G2115=1,计算结果!B$16,0))))-IF(AND(计算结果!B$21=0,G2115=1),计算结果!B$16,0)</f>
        <v>-5.0557632577367673E-2</v>
      </c>
      <c r="I2115" s="2">
        <f t="shared" ca="1" si="100"/>
        <v>70.257652074063117</v>
      </c>
      <c r="J2115" s="3">
        <f ca="1">1-I2115/MAX(I$2:I2115)</f>
        <v>0.32236889450178818</v>
      </c>
      <c r="K2115" s="21">
        <v>192.55</v>
      </c>
      <c r="L2115" s="37">
        <v>47.0227</v>
      </c>
    </row>
    <row r="2116" spans="1:12" hidden="1" x14ac:dyDescent="0.15">
      <c r="A2116" s="1">
        <v>42262</v>
      </c>
      <c r="B2116" s="16">
        <v>46.551200000000001</v>
      </c>
      <c r="C2116" s="3">
        <f t="shared" ref="C2116:C2179" si="101">IFERROR(B2116/B2115-1,0)</f>
        <v>-3.0641759001472146E-2</v>
      </c>
      <c r="D2116" s="3">
        <f>IFERROR(1-B2116/MAX(B$2:B2116),0)</f>
        <v>0.53060658585846365</v>
      </c>
      <c r="E2116" s="3">
        <f ca="1">IFERROR(B2116/AVERAGE(OFFSET(B2116,0,0,-计算结果!B$17,1))-1,B2116/AVERAGE(OFFSET(B2116,0,0,-ROW(),1))-1)</f>
        <v>9.1081104373921251E-2</v>
      </c>
      <c r="F2116" s="4" t="str">
        <f ca="1">IF(MONTH(A2116)&lt;&gt;MONTH(A2117),IF(OR(AND(E2116&lt;计算结果!B$18,E2116&gt;计算结果!B$19),E2116&lt;计算结果!B$20),"买","卖"),F2115)</f>
        <v>买</v>
      </c>
      <c r="G2116" s="4" t="str">
        <f t="shared" ca="1" si="99"/>
        <v/>
      </c>
      <c r="H2116" s="3">
        <f ca="1">IF(F2115="买",B2116/B2115-1,计算结果!B$21*(计算结果!B$22*(B2116/B2115-1)+(1-计算结果!B$22)*(K2116/K2115-1-IF(G2116=1,计算结果!B$16,0))))-IF(AND(计算结果!B$21=0,G2116=1),计算结果!B$16,0)</f>
        <v>-3.0641759001472146E-2</v>
      </c>
      <c r="I2116" s="2">
        <f t="shared" ca="1" si="100"/>
        <v>68.104834031200397</v>
      </c>
      <c r="J2116" s="3">
        <f ca="1">1-I2116/MAX(I$2:I2116)</f>
        <v>0.34313270352836556</v>
      </c>
      <c r="K2116" s="21">
        <v>192.6</v>
      </c>
      <c r="L2116" s="37">
        <v>45.551200000000001</v>
      </c>
    </row>
    <row r="2117" spans="1:12" hidden="1" x14ac:dyDescent="0.15">
      <c r="A2117" s="1">
        <v>42263</v>
      </c>
      <c r="B2117" s="16">
        <v>49.417099999999998</v>
      </c>
      <c r="C2117" s="3">
        <f t="shared" si="101"/>
        <v>6.1564470948117345E-2</v>
      </c>
      <c r="D2117" s="3">
        <f>IFERROR(1-B2117/MAX(B$2:B2117),0)</f>
        <v>0.50170862865030941</v>
      </c>
      <c r="E2117" s="3">
        <f ca="1">IFERROR(B2117/AVERAGE(OFFSET(B2117,0,0,-计算结果!B$17,1))-1,B2117/AVERAGE(OFFSET(B2117,0,0,-ROW(),1))-1)</f>
        <v>0.1552887960282765</v>
      </c>
      <c r="F2117" s="4" t="str">
        <f ca="1">IF(MONTH(A2117)&lt;&gt;MONTH(A2118),IF(OR(AND(E2117&lt;计算结果!B$18,E2117&gt;计算结果!B$19),E2117&lt;计算结果!B$20),"买","卖"),F2116)</f>
        <v>买</v>
      </c>
      <c r="G2117" s="4" t="str">
        <f t="shared" ca="1" si="99"/>
        <v/>
      </c>
      <c r="H2117" s="3">
        <f ca="1">IF(F2116="买",B2117/B2116-1,计算结果!B$21*(计算结果!B$22*(B2117/B2116-1)+(1-计算结果!B$22)*(K2117/K2116-1-IF(G2117=1,计算结果!B$16,0))))-IF(AND(计算结果!B$21=0,G2117=1),计算结果!B$16,0)</f>
        <v>6.1564470948117345E-2</v>
      </c>
      <c r="I2117" s="2">
        <f t="shared" ca="1" si="100"/>
        <v>72.297672107340588</v>
      </c>
      <c r="J2117" s="3">
        <f ca="1">1-I2117/MAX(I$2:I2117)</f>
        <v>0.30269301593796927</v>
      </c>
      <c r="K2117" s="21">
        <v>192.67</v>
      </c>
      <c r="L2117" s="37">
        <v>48.417099999999998</v>
      </c>
    </row>
    <row r="2118" spans="1:12" hidden="1" x14ac:dyDescent="0.15">
      <c r="A2118" s="1">
        <v>42264</v>
      </c>
      <c r="B2118" s="16">
        <v>48.710099999999997</v>
      </c>
      <c r="C2118" s="3">
        <f t="shared" si="101"/>
        <v>-1.4306788540808801E-2</v>
      </c>
      <c r="D2118" s="3">
        <f>IFERROR(1-B2118/MAX(B$2:B2118),0)</f>
        <v>0.50883757793191908</v>
      </c>
      <c r="E2118" s="3">
        <f ca="1">IFERROR(B2118/AVERAGE(OFFSET(B2118,0,0,-计算结果!B$17,1))-1,B2118/AVERAGE(OFFSET(B2118,0,0,-ROW(),1))-1)</f>
        <v>0.13594870048683871</v>
      </c>
      <c r="F2118" s="4" t="str">
        <f ca="1">IF(MONTH(A2118)&lt;&gt;MONTH(A2119),IF(OR(AND(E2118&lt;计算结果!B$18,E2118&gt;计算结果!B$19),E2118&lt;计算结果!B$20),"买","卖"),F2117)</f>
        <v>买</v>
      </c>
      <c r="G2118" s="4" t="str">
        <f t="shared" ca="1" si="99"/>
        <v/>
      </c>
      <c r="H2118" s="3">
        <f ca="1">IF(F2117="买",B2118/B2117-1,计算结果!B$21*(计算结果!B$22*(B2118/B2117-1)+(1-计算结果!B$22)*(K2118/K2117-1-IF(G2118=1,计算结果!B$16,0))))-IF(AND(计算结果!B$21=0,G2118=1),计算结果!B$16,0)</f>
        <v>-1.4306788540808801E-2</v>
      </c>
      <c r="I2118" s="2">
        <f t="shared" ca="1" si="100"/>
        <v>71.263324600508142</v>
      </c>
      <c r="J2118" s="3">
        <f ca="1">1-I2118/MAX(I$2:I2118)</f>
        <v>0.31266923950697378</v>
      </c>
      <c r="K2118" s="21">
        <v>192.75</v>
      </c>
      <c r="L2118" s="37">
        <v>47.710099999999997</v>
      </c>
    </row>
    <row r="2119" spans="1:12" hidden="1" x14ac:dyDescent="0.15">
      <c r="A2119" s="1">
        <v>42265</v>
      </c>
      <c r="B2119" s="16">
        <v>50.106900000000003</v>
      </c>
      <c r="C2119" s="3">
        <f t="shared" si="101"/>
        <v>2.8675777713451645E-2</v>
      </c>
      <c r="D2119" s="3">
        <f>IFERROR(1-B2119/MAX(B$2:B2119),0)</f>
        <v>0.49475311349549422</v>
      </c>
      <c r="E2119" s="3">
        <f ca="1">IFERROR(B2119/AVERAGE(OFFSET(B2119,0,0,-计算结果!B$17,1))-1,B2119/AVERAGE(OFFSET(B2119,0,0,-ROW(),1))-1)</f>
        <v>0.16551848135254987</v>
      </c>
      <c r="F2119" s="4" t="str">
        <f ca="1">IF(MONTH(A2119)&lt;&gt;MONTH(A2120),IF(OR(AND(E2119&lt;计算结果!B$18,E2119&gt;计算结果!B$19),E2119&lt;计算结果!B$20),"买","卖"),F2118)</f>
        <v>买</v>
      </c>
      <c r="G2119" s="4" t="str">
        <f t="shared" ca="1" si="99"/>
        <v/>
      </c>
      <c r="H2119" s="3">
        <f ca="1">IF(F2118="买",B2119/B2118-1,计算结果!B$21*(计算结果!B$22*(B2119/B2118-1)+(1-计算结果!B$22)*(K2119/K2118-1-IF(G2119=1,计算结果!B$16,0))))-IF(AND(计算结果!B$21=0,G2119=1),计算结果!B$16,0)</f>
        <v>2.8675777713451645E-2</v>
      </c>
      <c r="I2119" s="2">
        <f t="shared" ca="1" si="100"/>
        <v>73.306855855873863</v>
      </c>
      <c r="J2119" s="3">
        <f ca="1">1-I2119/MAX(I$2:I2119)</f>
        <v>0.29295949540345811</v>
      </c>
      <c r="K2119" s="21">
        <v>192.8</v>
      </c>
      <c r="L2119" s="37">
        <v>49.106900000000003</v>
      </c>
    </row>
    <row r="2120" spans="1:12" hidden="1" x14ac:dyDescent="0.15">
      <c r="A2120" s="1">
        <v>42268</v>
      </c>
      <c r="B2120" s="16">
        <v>51.775100000000002</v>
      </c>
      <c r="C2120" s="3">
        <f t="shared" si="101"/>
        <v>3.3292819950944796E-2</v>
      </c>
      <c r="D2120" s="3">
        <f>IFERROR(1-B2120/MAX(B$2:B2120),0)</f>
        <v>0.47793201987232425</v>
      </c>
      <c r="E2120" s="3">
        <f ca="1">IFERROR(B2120/AVERAGE(OFFSET(B2120,0,0,-计算结果!B$17,1))-1,B2120/AVERAGE(OFFSET(B2120,0,0,-ROW(),1))-1)</f>
        <v>0.20107446564822862</v>
      </c>
      <c r="F2120" s="4" t="str">
        <f ca="1">IF(MONTH(A2120)&lt;&gt;MONTH(A2121),IF(OR(AND(E2120&lt;计算结果!B$18,E2120&gt;计算结果!B$19),E2120&lt;计算结果!B$20),"买","卖"),F2119)</f>
        <v>买</v>
      </c>
      <c r="G2120" s="4" t="str">
        <f t="shared" ca="1" si="99"/>
        <v/>
      </c>
      <c r="H2120" s="3">
        <f ca="1">IF(F2119="买",B2120/B2119-1,计算结果!B$21*(计算结果!B$22*(B2120/B2119-1)+(1-计算结果!B$22)*(K2120/K2119-1-IF(G2120=1,计算结果!B$16,0))))-IF(AND(计算结果!B$21=0,G2120=1),计算结果!B$16,0)</f>
        <v>3.3292819950944796E-2</v>
      </c>
      <c r="I2120" s="2">
        <f t="shared" ca="1" si="100"/>
        <v>75.747447809053341</v>
      </c>
      <c r="J2120" s="3">
        <f ca="1">1-I2120/MAX(I$2:I2120)</f>
        <v>0.26942012318590025</v>
      </c>
      <c r="K2120" s="21">
        <v>192.9</v>
      </c>
      <c r="L2120" s="37">
        <v>50.775100000000002</v>
      </c>
    </row>
    <row r="2121" spans="1:12" hidden="1" x14ac:dyDescent="0.15">
      <c r="A2121" s="1">
        <v>42269</v>
      </c>
      <c r="B2121" s="16">
        <v>52.0167</v>
      </c>
      <c r="C2121" s="3">
        <f t="shared" si="101"/>
        <v>4.666335748265027E-3</v>
      </c>
      <c r="D2121" s="3">
        <f>IFERROR(1-B2121/MAX(B$2:B2121),0)</f>
        <v>0.47549587539362992</v>
      </c>
      <c r="E2121" s="3">
        <f ca="1">IFERROR(B2121/AVERAGE(OFFSET(B2121,0,0,-计算结果!B$17,1))-1,B2121/AVERAGE(OFFSET(B2121,0,0,-ROW(),1))-1)</f>
        <v>0.20341084175606161</v>
      </c>
      <c r="F2121" s="4" t="str">
        <f ca="1">IF(MONTH(A2121)&lt;&gt;MONTH(A2122),IF(OR(AND(E2121&lt;计算结果!B$18,E2121&gt;计算结果!B$19),E2121&lt;计算结果!B$20),"买","卖"),F2120)</f>
        <v>买</v>
      </c>
      <c r="G2121" s="4" t="str">
        <f t="shared" ca="1" si="99"/>
        <v/>
      </c>
      <c r="H2121" s="3">
        <f ca="1">IF(F2120="买",B2121/B2120-1,计算结果!B$21*(计算结果!B$22*(B2121/B2120-1)+(1-计算结果!B$22)*(K2121/K2120-1-IF(G2121=1,计算结果!B$16,0))))-IF(AND(计算结果!B$21=0,G2121=1),计算结果!B$16,0)</f>
        <v>4.666335748265027E-3</v>
      </c>
      <c r="I2121" s="2">
        <f t="shared" ca="1" si="100"/>
        <v>76.100910832604569</v>
      </c>
      <c r="J2121" s="3">
        <f ca="1">1-I2121/MAX(I$2:I2121)</f>
        <v>0.26601099218975943</v>
      </c>
      <c r="K2121" s="21">
        <v>192.94</v>
      </c>
      <c r="L2121" s="37">
        <v>51.0167</v>
      </c>
    </row>
    <row r="2122" spans="1:12" hidden="1" x14ac:dyDescent="0.15">
      <c r="A2122" s="1">
        <v>42270</v>
      </c>
      <c r="B2122" s="16">
        <v>52.106000000000002</v>
      </c>
      <c r="C2122" s="3">
        <f t="shared" si="101"/>
        <v>1.716756349403159E-3</v>
      </c>
      <c r="D2122" s="3">
        <f>IFERROR(1-B2122/MAX(B$2:B2122),0)</f>
        <v>0.47459542960742385</v>
      </c>
      <c r="E2122" s="3">
        <f ca="1">IFERROR(B2122/AVERAGE(OFFSET(B2122,0,0,-计算结果!B$17,1))-1,B2122/AVERAGE(OFFSET(B2122,0,0,-ROW(),1))-1)</f>
        <v>0.20223428317363479</v>
      </c>
      <c r="F2122" s="4" t="str">
        <f ca="1">IF(MONTH(A2122)&lt;&gt;MONTH(A2123),IF(OR(AND(E2122&lt;计算结果!B$18,E2122&gt;计算结果!B$19),E2122&lt;计算结果!B$20),"买","卖"),F2121)</f>
        <v>买</v>
      </c>
      <c r="G2122" s="4" t="str">
        <f t="shared" ca="1" si="99"/>
        <v/>
      </c>
      <c r="H2122" s="3">
        <f ca="1">IF(F2121="买",B2122/B2121-1,计算结果!B$21*(计算结果!B$22*(B2122/B2121-1)+(1-计算结果!B$22)*(K2122/K2121-1-IF(G2122=1,计算结果!B$16,0))))-IF(AND(计算结果!B$21=0,G2122=1),计算结果!B$16,0)</f>
        <v>1.716756349403159E-3</v>
      </c>
      <c r="I2122" s="2">
        <f t="shared" ca="1" si="100"/>
        <v>76.231557554471806</v>
      </c>
      <c r="J2122" s="3">
        <f ca="1">1-I2122/MAX(I$2:I2122)</f>
        <v>0.26475091190020916</v>
      </c>
      <c r="K2122" s="21">
        <v>193.02</v>
      </c>
      <c r="L2122" s="37">
        <v>51.106000000000002</v>
      </c>
    </row>
    <row r="2123" spans="1:12" hidden="1" x14ac:dyDescent="0.15">
      <c r="A2123" s="1">
        <v>42271</v>
      </c>
      <c r="B2123" s="16">
        <v>53.201900000000002</v>
      </c>
      <c r="C2123" s="3">
        <f t="shared" si="101"/>
        <v>2.1032126818408603E-2</v>
      </c>
      <c r="D2123" s="3">
        <f>IFERROR(1-B2123/MAX(B$2:B2123),0)</f>
        <v>0.46354505405195567</v>
      </c>
      <c r="E2123" s="3">
        <f ca="1">IFERROR(B2123/AVERAGE(OFFSET(B2123,0,0,-计算结果!B$17,1))-1,B2123/AVERAGE(OFFSET(B2123,0,0,-ROW(),1))-1)</f>
        <v>0.22417526863952109</v>
      </c>
      <c r="F2123" s="4" t="str">
        <f ca="1">IF(MONTH(A2123)&lt;&gt;MONTH(A2124),IF(OR(AND(E2123&lt;计算结果!B$18,E2123&gt;计算结果!B$19),E2123&lt;计算结果!B$20),"买","卖"),F2122)</f>
        <v>买</v>
      </c>
      <c r="G2123" s="4" t="str">
        <f t="shared" ca="1" si="99"/>
        <v/>
      </c>
      <c r="H2123" s="3">
        <f ca="1">IF(F2122="买",B2123/B2122-1,计算结果!B$21*(计算结果!B$22*(B2123/B2122-1)+(1-计算结果!B$22)*(K2123/K2122-1-IF(G2123=1,计算结果!B$16,0))))-IF(AND(计算结果!B$21=0,G2123=1),计算结果!B$16,0)</f>
        <v>2.1032126818408603E-2</v>
      </c>
      <c r="I2123" s="2">
        <f t="shared" ca="1" si="100"/>
        <v>77.834869340522275</v>
      </c>
      <c r="J2123" s="3">
        <f ca="1">1-I2123/MAX(I$2:I2123)</f>
        <v>0.24928705983617505</v>
      </c>
      <c r="K2123" s="21">
        <v>193.03</v>
      </c>
      <c r="L2123" s="37">
        <v>52.201900000000002</v>
      </c>
    </row>
    <row r="2124" spans="1:12" hidden="1" x14ac:dyDescent="0.15">
      <c r="A2124" s="1">
        <v>42272</v>
      </c>
      <c r="B2124" s="16">
        <v>51.3645</v>
      </c>
      <c r="C2124" s="3">
        <f t="shared" si="101"/>
        <v>-3.4536360543514499E-2</v>
      </c>
      <c r="D2124" s="3">
        <f>IFERROR(1-B2124/MAX(B$2:B2124),0)</f>
        <v>0.48207225548056887</v>
      </c>
      <c r="E2124" s="3">
        <f ca="1">IFERROR(B2124/AVERAGE(OFFSET(B2124,0,0,-计算结果!B$17,1))-1,B2124/AVERAGE(OFFSET(B2124,0,0,-ROW(),1))-1)</f>
        <v>0.17886668773398573</v>
      </c>
      <c r="F2124" s="4" t="str">
        <f ca="1">IF(MONTH(A2124)&lt;&gt;MONTH(A2125),IF(OR(AND(E2124&lt;计算结果!B$18,E2124&gt;计算结果!B$19),E2124&lt;计算结果!B$20),"买","卖"),F2123)</f>
        <v>买</v>
      </c>
      <c r="G2124" s="4" t="str">
        <f t="shared" ca="1" si="99"/>
        <v/>
      </c>
      <c r="H2124" s="3">
        <f ca="1">IF(F2123="买",B2124/B2123-1,计算结果!B$21*(计算结果!B$22*(B2124/B2123-1)+(1-计算结果!B$22)*(K2124/K2123-1-IF(G2124=1,计算结果!B$16,0))))-IF(AND(计算结果!B$21=0,G2124=1),计算结果!B$16,0)</f>
        <v>-3.4536360543514499E-2</v>
      </c>
      <c r="I2124" s="2">
        <f t="shared" ca="1" si="100"/>
        <v>75.146736230120652</v>
      </c>
      <c r="J2124" s="3">
        <f ca="1">1-I2124/MAX(I$2:I2124)</f>
        <v>0.27521395260235471</v>
      </c>
      <c r="K2124" s="21">
        <v>193.09</v>
      </c>
      <c r="L2124" s="37">
        <v>50.3645</v>
      </c>
    </row>
    <row r="2125" spans="1:12" hidden="1" x14ac:dyDescent="0.15">
      <c r="A2125" s="1">
        <v>42275</v>
      </c>
      <c r="B2125" s="16">
        <v>53.125999999999998</v>
      </c>
      <c r="C2125" s="3">
        <f t="shared" si="101"/>
        <v>3.4294113638797086E-2</v>
      </c>
      <c r="D2125" s="3">
        <f>IFERROR(1-B2125/MAX(B$2:B2125),0)</f>
        <v>0.46431038255333357</v>
      </c>
      <c r="E2125" s="3">
        <f ca="1">IFERROR(B2125/AVERAGE(OFFSET(B2125,0,0,-计算结果!B$17,1))-1,B2125/AVERAGE(OFFSET(B2125,0,0,-ROW(),1))-1)</f>
        <v>0.21600965698860319</v>
      </c>
      <c r="F2125" s="4" t="str">
        <f ca="1">IF(MONTH(A2125)&lt;&gt;MONTH(A2126),IF(OR(AND(E2125&lt;计算结果!B$18,E2125&gt;计算结果!B$19),E2125&lt;计算结果!B$20),"买","卖"),F2124)</f>
        <v>买</v>
      </c>
      <c r="G2125" s="4" t="str">
        <f t="shared" ca="1" si="99"/>
        <v/>
      </c>
      <c r="H2125" s="3">
        <f ca="1">IF(F2124="买",B2125/B2124-1,计算结果!B$21*(计算结果!B$22*(B2125/B2124-1)+(1-计算结果!B$22)*(K2125/K2124-1-IF(G2125=1,计算结果!B$16,0))))-IF(AND(计算结果!B$21=0,G2125=1),计算结果!B$16,0)</f>
        <v>3.4294113638797086E-2</v>
      </c>
      <c r="I2125" s="2">
        <f t="shared" ca="1" si="100"/>
        <v>77.723826941981116</v>
      </c>
      <c r="J2125" s="3">
        <f ca="1">1-I2125/MAX(I$2:I2125)</f>
        <v>0.25035805752908535</v>
      </c>
      <c r="K2125" s="21">
        <v>193.17</v>
      </c>
      <c r="L2125" s="37">
        <v>52.125999999999998</v>
      </c>
    </row>
    <row r="2126" spans="1:12" hidden="1" x14ac:dyDescent="0.15">
      <c r="A2126" s="1">
        <v>42276</v>
      </c>
      <c r="B2126" s="16">
        <v>52.917499999999997</v>
      </c>
      <c r="C2126" s="3">
        <f t="shared" si="101"/>
        <v>-3.9246320069269425E-3</v>
      </c>
      <c r="D2126" s="3">
        <f>IFERROR(1-B2126/MAX(B$2:B2126),0)</f>
        <v>0.46641276717174318</v>
      </c>
      <c r="E2126" s="3">
        <f ca="1">IFERROR(B2126/AVERAGE(OFFSET(B2126,0,0,-计算结果!B$17,1))-1,B2126/AVERAGE(OFFSET(B2126,0,0,-ROW(),1))-1)</f>
        <v>0.20805186802208886</v>
      </c>
      <c r="F2126" s="4" t="str">
        <f ca="1">IF(MONTH(A2126)&lt;&gt;MONTH(A2127),IF(OR(AND(E2126&lt;计算结果!B$18,E2126&gt;计算结果!B$19),E2126&lt;计算结果!B$20),"买","卖"),F2125)</f>
        <v>买</v>
      </c>
      <c r="G2126" s="4" t="str">
        <f t="shared" ca="1" si="99"/>
        <v/>
      </c>
      <c r="H2126" s="3">
        <f ca="1">IF(F2125="买",B2126/B2125-1,计算结果!B$21*(计算结果!B$22*(B2126/B2125-1)+(1-计算结果!B$22)*(K2126/K2125-1-IF(G2126=1,计算结果!B$16,0))))-IF(AND(计算结果!B$21=0,G2126=1),计算结果!B$16,0)</f>
        <v>-3.9246320069269425E-3</v>
      </c>
      <c r="I2126" s="2">
        <f t="shared" ca="1" si="100"/>
        <v>77.418789523063765</v>
      </c>
      <c r="J2126" s="3">
        <f ca="1">1-I2126/MAX(I$2:I2126)</f>
        <v>0.25330012629024157</v>
      </c>
      <c r="K2126" s="21">
        <v>193.26</v>
      </c>
      <c r="L2126" s="37">
        <v>51.917499999999997</v>
      </c>
    </row>
    <row r="2127" spans="1:12" hidden="1" x14ac:dyDescent="0.15">
      <c r="A2127" s="1">
        <v>42277</v>
      </c>
      <c r="B2127" s="16">
        <v>54.036900000000003</v>
      </c>
      <c r="C2127" s="3">
        <f t="shared" si="101"/>
        <v>2.1153682619171388E-2</v>
      </c>
      <c r="D2127" s="3">
        <f>IFERROR(1-B2127/MAX(B$2:B2127),0)</f>
        <v>0.45512543219885226</v>
      </c>
      <c r="E2127" s="3">
        <f ca="1">IFERROR(B2127/AVERAGE(OFFSET(B2127,0,0,-计算结果!B$17,1))-1,B2127/AVERAGE(OFFSET(B2127,0,0,-ROW(),1))-1)</f>
        <v>0.23031416451219244</v>
      </c>
      <c r="F2127" s="4" t="str">
        <f ca="1">IF(MONTH(A2127)&lt;&gt;MONTH(A2128),IF(OR(AND(E2127&lt;计算结果!B$18,E2127&gt;计算结果!B$19),E2127&lt;计算结果!B$20),"买","卖"),F2126)</f>
        <v>买</v>
      </c>
      <c r="G2127" s="4" t="str">
        <f t="shared" ca="1" si="99"/>
        <v/>
      </c>
      <c r="H2127" s="3">
        <f ca="1">IF(F2126="买",B2127/B2126-1,计算结果!B$21*(计算结果!B$22*(B2127/B2126-1)+(1-计算结果!B$22)*(K2127/K2126-1-IF(G2127=1,计算结果!B$16,0))))-IF(AND(计算结果!B$21=0,G2127=1),计算结果!B$16,0)</f>
        <v>2.1153682619171388E-2</v>
      </c>
      <c r="I2127" s="2">
        <f t="shared" ca="1" si="100"/>
        <v>79.056482025395084</v>
      </c>
      <c r="J2127" s="3">
        <f ca="1">1-I2127/MAX(I$2:I2127)</f>
        <v>0.23750467415001009</v>
      </c>
      <c r="K2127" s="21">
        <v>193.33</v>
      </c>
      <c r="L2127" s="37">
        <v>53.036900000000003</v>
      </c>
    </row>
    <row r="2128" spans="1:12" hidden="1" x14ac:dyDescent="0.15">
      <c r="A2128" s="1">
        <v>42285</v>
      </c>
      <c r="B2128" s="16">
        <v>56.389200000000002</v>
      </c>
      <c r="C2128" s="3">
        <f t="shared" si="101"/>
        <v>4.3531364678580653E-2</v>
      </c>
      <c r="D2128" s="3">
        <f>IFERROR(1-B2128/MAX(B$2:B2128),0)</f>
        <v>0.43140629868381652</v>
      </c>
      <c r="E2128" s="3">
        <f ca="1">IFERROR(B2128/AVERAGE(OFFSET(B2128,0,0,-计算结果!B$17,1))-1,B2128/AVERAGE(OFFSET(B2128,0,0,-ROW(),1))-1)</f>
        <v>0.2802056766672032</v>
      </c>
      <c r="F2128" s="4" t="str">
        <f ca="1">IF(MONTH(A2128)&lt;&gt;MONTH(A2129),IF(OR(AND(E2128&lt;计算结果!B$18,E2128&gt;计算结果!B$19),E2128&lt;计算结果!B$20),"买","卖"),F2127)</f>
        <v>买</v>
      </c>
      <c r="G2128" s="4" t="str">
        <f t="shared" ca="1" si="99"/>
        <v/>
      </c>
      <c r="H2128" s="3">
        <f ca="1">IF(F2127="买",B2128/B2127-1,计算结果!B$21*(计算结果!B$22*(B2128/B2127-1)+(1-计算结果!B$22)*(K2128/K2127-1-IF(G2128=1,计算结果!B$16,0))))-IF(AND(计算结果!B$21=0,G2128=1),计算结果!B$16,0)</f>
        <v>4.3531364678580653E-2</v>
      </c>
      <c r="I2128" s="2">
        <f t="shared" ca="1" si="100"/>
        <v>82.49791857464821</v>
      </c>
      <c r="J2128" s="3">
        <f ca="1">1-I2128/MAX(I$2:I2128)</f>
        <v>0.20431221205472094</v>
      </c>
      <c r="K2128" s="21">
        <v>193.56</v>
      </c>
      <c r="L2128" s="37">
        <v>55.389200000000002</v>
      </c>
    </row>
    <row r="2129" spans="1:12" hidden="1" x14ac:dyDescent="0.15">
      <c r="A2129" s="1">
        <v>42286</v>
      </c>
      <c r="B2129" s="16">
        <v>58.177900000000001</v>
      </c>
      <c r="C2129" s="3">
        <f t="shared" si="101"/>
        <v>3.172061316706043E-2</v>
      </c>
      <c r="D2129" s="3">
        <f>IFERROR(1-B2129/MAX(B$2:B2129),0)</f>
        <v>0.41337015783513875</v>
      </c>
      <c r="E2129" s="3">
        <f ca="1">IFERROR(B2129/AVERAGE(OFFSET(B2129,0,0,-计算结果!B$17,1))-1,B2129/AVERAGE(OFFSET(B2129,0,0,-ROW(),1))-1)</f>
        <v>0.31682041652833548</v>
      </c>
      <c r="F2129" s="4" t="str">
        <f ca="1">IF(MONTH(A2129)&lt;&gt;MONTH(A2130),IF(OR(AND(E2129&lt;计算结果!B$18,E2129&gt;计算结果!B$19),E2129&lt;计算结果!B$20),"买","卖"),F2128)</f>
        <v>买</v>
      </c>
      <c r="G2129" s="4" t="str">
        <f t="shared" ca="1" si="99"/>
        <v/>
      </c>
      <c r="H2129" s="3">
        <f ca="1">IF(F2128="买",B2129/B2128-1,计算结果!B$21*(计算结果!B$22*(B2129/B2128-1)+(1-计算结果!B$22)*(K2129/K2128-1-IF(G2129=1,计算结果!B$16,0))))-IF(AND(计算结果!B$21=0,G2129=1),计算结果!B$16,0)</f>
        <v>3.172061316706043E-2</v>
      </c>
      <c r="I2129" s="2">
        <f t="shared" ca="1" si="100"/>
        <v>85.114803136842269</v>
      </c>
      <c r="J2129" s="3">
        <f ca="1">1-I2129/MAX(I$2:I2129)</f>
        <v>0.17907250753155479</v>
      </c>
      <c r="K2129" s="21">
        <v>193.59</v>
      </c>
      <c r="L2129" s="37">
        <v>57.177900000000001</v>
      </c>
    </row>
    <row r="2130" spans="1:12" hidden="1" x14ac:dyDescent="0.15">
      <c r="A2130" s="1">
        <v>42289</v>
      </c>
      <c r="B2130" s="16">
        <v>60.801499999999997</v>
      </c>
      <c r="C2130" s="3">
        <f t="shared" si="101"/>
        <v>4.5096161944655933E-2</v>
      </c>
      <c r="D2130" s="3">
        <f>IFERROR(1-B2130/MAX(B$2:B2130),0)</f>
        <v>0.38691540347130426</v>
      </c>
      <c r="E2130" s="3">
        <f ca="1">IFERROR(B2130/AVERAGE(OFFSET(B2130,0,0,-计算结果!B$17,1))-1,B2130/AVERAGE(OFFSET(B2130,0,0,-ROW(),1))-1)</f>
        <v>0.37182576220376551</v>
      </c>
      <c r="F2130" s="4" t="str">
        <f ca="1">IF(MONTH(A2130)&lt;&gt;MONTH(A2131),IF(OR(AND(E2130&lt;计算结果!B$18,E2130&gt;计算结果!B$19),E2130&lt;计算结果!B$20),"买","卖"),F2129)</f>
        <v>买</v>
      </c>
      <c r="G2130" s="4" t="str">
        <f t="shared" ca="1" si="99"/>
        <v/>
      </c>
      <c r="H2130" s="3">
        <f ca="1">IF(F2129="买",B2130/B2129-1,计算结果!B$21*(计算结果!B$22*(B2130/B2129-1)+(1-计算结果!B$22)*(K2130/K2129-1-IF(G2130=1,计算结果!B$16,0))))-IF(AND(计算结果!B$21=0,G2130=1),计算结果!B$16,0)</f>
        <v>4.5096161944655933E-2</v>
      </c>
      <c r="I2130" s="2">
        <f t="shared" ca="1" si="100"/>
        <v>88.953154082988817</v>
      </c>
      <c r="J2130" s="3">
        <f ca="1">1-I2130/MAX(I$2:I2130)</f>
        <v>0.14205182838637753</v>
      </c>
      <c r="K2130" s="21">
        <v>193.68</v>
      </c>
      <c r="L2130" s="37">
        <v>59.801499999999997</v>
      </c>
    </row>
    <row r="2131" spans="1:12" hidden="1" x14ac:dyDescent="0.15">
      <c r="A2131" s="1">
        <v>42290</v>
      </c>
      <c r="B2131" s="16">
        <v>61.405799999999999</v>
      </c>
      <c r="C2131" s="3">
        <f t="shared" si="101"/>
        <v>9.9388995337286179E-3</v>
      </c>
      <c r="D2131" s="3">
        <f>IFERROR(1-B2131/MAX(B$2:B2131),0)</f>
        <v>0.38082201726072906</v>
      </c>
      <c r="E2131" s="3">
        <f ca="1">IFERROR(B2131/AVERAGE(OFFSET(B2131,0,0,-计算结果!B$17,1))-1,B2131/AVERAGE(OFFSET(B2131,0,0,-ROW(),1))-1)</f>
        <v>0.3809760094365946</v>
      </c>
      <c r="F2131" s="4" t="str">
        <f ca="1">IF(MONTH(A2131)&lt;&gt;MONTH(A2132),IF(OR(AND(E2131&lt;计算结果!B$18,E2131&gt;计算结果!B$19),E2131&lt;计算结果!B$20),"买","卖"),F2130)</f>
        <v>买</v>
      </c>
      <c r="G2131" s="4" t="str">
        <f t="shared" ca="1" si="99"/>
        <v/>
      </c>
      <c r="H2131" s="3">
        <f ca="1">IF(F2130="买",B2131/B2130-1,计算结果!B$21*(计算结果!B$22*(B2131/B2130-1)+(1-计算结果!B$22)*(K2131/K2130-1-IF(G2131=1,计算结果!B$16,0))))-IF(AND(计算结果!B$21=0,G2131=1),计算结果!B$16,0)</f>
        <v>9.9388995337286179E-3</v>
      </c>
      <c r="I2131" s="2">
        <f t="shared" ca="1" si="100"/>
        <v>89.837250544627921</v>
      </c>
      <c r="J2131" s="3">
        <f ca="1">1-I2131/MAX(I$2:I2131)</f>
        <v>0.13352476770356358</v>
      </c>
      <c r="K2131" s="21">
        <v>193.7</v>
      </c>
      <c r="L2131" s="37">
        <v>60.405799999999999</v>
      </c>
    </row>
    <row r="2132" spans="1:12" hidden="1" x14ac:dyDescent="0.15">
      <c r="A2132" s="1">
        <v>42291</v>
      </c>
      <c r="B2132" s="16">
        <v>60.753900000000002</v>
      </c>
      <c r="C2132" s="3">
        <f t="shared" si="101"/>
        <v>-1.0616261004660732E-2</v>
      </c>
      <c r="D2132" s="3">
        <f>IFERROR(1-B2132/MAX(B$2:B2132),0)</f>
        <v>0.38739537233382848</v>
      </c>
      <c r="E2132" s="3">
        <f ca="1">IFERROR(B2132/AVERAGE(OFFSET(B2132,0,0,-计算结果!B$17,1))-1,B2132/AVERAGE(OFFSET(B2132,0,0,-ROW(),1))-1)</f>
        <v>0.36201728792782251</v>
      </c>
      <c r="F2132" s="4" t="str">
        <f ca="1">IF(MONTH(A2132)&lt;&gt;MONTH(A2133),IF(OR(AND(E2132&lt;计算结果!B$18,E2132&gt;计算结果!B$19),E2132&lt;计算结果!B$20),"买","卖"),F2131)</f>
        <v>买</v>
      </c>
      <c r="G2132" s="4" t="str">
        <f t="shared" ca="1" si="99"/>
        <v/>
      </c>
      <c r="H2132" s="3">
        <f ca="1">IF(F2131="买",B2132/B2131-1,计算结果!B$21*(计算结果!B$22*(B2132/B2131-1)+(1-计算结果!B$22)*(K2132/K2131-1-IF(G2132=1,计算结果!B$16,0))))-IF(AND(计算结果!B$21=0,G2132=1),计算结果!B$16,0)</f>
        <v>-1.0616261004660732E-2</v>
      </c>
      <c r="I2132" s="2">
        <f t="shared" ca="1" si="100"/>
        <v>88.883514844905051</v>
      </c>
      <c r="J2132" s="3">
        <f ca="1">1-I2132/MAX(I$2:I2132)</f>
        <v>0.14272349492369663</v>
      </c>
      <c r="K2132" s="21">
        <v>193.74</v>
      </c>
      <c r="L2132" s="37">
        <v>59.753900000000002</v>
      </c>
    </row>
    <row r="2133" spans="1:12" hidden="1" x14ac:dyDescent="0.15">
      <c r="A2133" s="1">
        <v>42292</v>
      </c>
      <c r="B2133" s="16">
        <v>63.999299999999998</v>
      </c>
      <c r="C2133" s="3">
        <f t="shared" si="101"/>
        <v>5.3418792867618414E-2</v>
      </c>
      <c r="D2133" s="3">
        <f>IFERROR(1-B2133/MAX(B$2:B2133),0)</f>
        <v>0.35467077261878477</v>
      </c>
      <c r="E2133" s="3">
        <f ca="1">IFERROR(B2133/AVERAGE(OFFSET(B2133,0,0,-计算结果!B$17,1))-1,B2133/AVERAGE(OFFSET(B2133,0,0,-ROW(),1))-1)</f>
        <v>0.42995768462327288</v>
      </c>
      <c r="F2133" s="4" t="str">
        <f ca="1">IF(MONTH(A2133)&lt;&gt;MONTH(A2134),IF(OR(AND(E2133&lt;计算结果!B$18,E2133&gt;计算结果!B$19),E2133&lt;计算结果!B$20),"买","卖"),F2132)</f>
        <v>买</v>
      </c>
      <c r="G2133" s="4" t="str">
        <f t="shared" ca="1" si="99"/>
        <v/>
      </c>
      <c r="H2133" s="3">
        <f ca="1">IF(F2132="买",B2133/B2132-1,计算结果!B$21*(计算结果!B$22*(B2133/B2132-1)+(1-计算结果!B$22)*(K2133/K2132-1-IF(G2133=1,计算结果!B$16,0))))-IF(AND(计算结果!B$21=0,G2133=1),计算结果!B$16,0)</f>
        <v>5.3418792867618414E-2</v>
      </c>
      <c r="I2133" s="2">
        <f t="shared" ca="1" si="100"/>
        <v>93.631564913750921</v>
      </c>
      <c r="J2133" s="3">
        <f ca="1">1-I2133/MAX(I$2:I2133)</f>
        <v>9.6928818868749711E-2</v>
      </c>
      <c r="K2133" s="21">
        <v>193.77</v>
      </c>
      <c r="L2133" s="37">
        <v>62.999299999999998</v>
      </c>
    </row>
    <row r="2134" spans="1:12" hidden="1" x14ac:dyDescent="0.15">
      <c r="A2134" s="1">
        <v>42293</v>
      </c>
      <c r="B2134" s="16">
        <v>66.783799999999999</v>
      </c>
      <c r="C2134" s="3">
        <f t="shared" si="101"/>
        <v>4.3508288371904014E-2</v>
      </c>
      <c r="D2134" s="3">
        <f>IFERROR(1-B2134/MAX(B$2:B2134),0)</f>
        <v>0.32659360249906477</v>
      </c>
      <c r="E2134" s="3">
        <f ca="1">IFERROR(B2134/AVERAGE(OFFSET(B2134,0,0,-计算结果!B$17,1))-1,B2134/AVERAGE(OFFSET(B2134,0,0,-ROW(),1))-1)</f>
        <v>0.48688725751925666</v>
      </c>
      <c r="F2134" s="4" t="str">
        <f ca="1">IF(MONTH(A2134)&lt;&gt;MONTH(A2135),IF(OR(AND(E2134&lt;计算结果!B$18,E2134&gt;计算结果!B$19),E2134&lt;计算结果!B$20),"买","卖"),F2133)</f>
        <v>买</v>
      </c>
      <c r="G2134" s="4" t="str">
        <f t="shared" ca="1" si="99"/>
        <v/>
      </c>
      <c r="H2134" s="3">
        <f ca="1">IF(F2133="买",B2134/B2133-1,计算结果!B$21*(计算结果!B$22*(B2134/B2133-1)+(1-计算结果!B$22)*(K2134/K2133-1-IF(G2134=1,计算结果!B$16,0))))-IF(AND(计算结果!B$21=0,G2134=1),计算结果!B$16,0)</f>
        <v>4.3508288371904014E-2</v>
      </c>
      <c r="I2134" s="2">
        <f t="shared" ca="1" si="100"/>
        <v>97.705314040731039</v>
      </c>
      <c r="J2134" s="3">
        <f ca="1">1-I2134/MAX(I$2:I2134)</f>
        <v>5.7637737499735442E-2</v>
      </c>
      <c r="K2134" s="21">
        <v>193.82</v>
      </c>
      <c r="L2134" s="37">
        <v>65.783799999999999</v>
      </c>
    </row>
    <row r="2135" spans="1:12" hidden="1" x14ac:dyDescent="0.15">
      <c r="A2135" s="1">
        <v>42296</v>
      </c>
      <c r="B2135" s="16">
        <v>65.503200000000007</v>
      </c>
      <c r="C2135" s="3">
        <f t="shared" si="101"/>
        <v>-1.9175308982118278E-2</v>
      </c>
      <c r="D2135" s="3">
        <f>IFERROR(1-B2135/MAX(B$2:B2135),0)</f>
        <v>0.3395063782416804</v>
      </c>
      <c r="E2135" s="3">
        <f ca="1">IFERROR(B2135/AVERAGE(OFFSET(B2135,0,0,-计算结果!B$17,1))-1,B2135/AVERAGE(OFFSET(B2135,0,0,-ROW(),1))-1)</f>
        <v>0.45340165825479906</v>
      </c>
      <c r="F2135" s="4" t="str">
        <f ca="1">IF(MONTH(A2135)&lt;&gt;MONTH(A2136),IF(OR(AND(E2135&lt;计算结果!B$18,E2135&gt;计算结果!B$19),E2135&lt;计算结果!B$20),"买","卖"),F2134)</f>
        <v>买</v>
      </c>
      <c r="G2135" s="4" t="str">
        <f t="shared" ca="1" si="99"/>
        <v/>
      </c>
      <c r="H2135" s="3">
        <f ca="1">IF(F2134="买",B2135/B2134-1,计算结果!B$21*(计算结果!B$22*(B2135/B2134-1)+(1-计算结果!B$22)*(K2135/K2134-1-IF(G2135=1,计算结果!B$16,0))))-IF(AND(计算结果!B$21=0,G2135=1),计算结果!B$16,0)</f>
        <v>-1.9175308982118278E-2</v>
      </c>
      <c r="I2135" s="2">
        <f t="shared" ca="1" si="100"/>
        <v>95.831784454805117</v>
      </c>
      <c r="J2135" s="3">
        <f ca="1">1-I2135/MAX(I$2:I2135)</f>
        <v>7.5707825056266054E-2</v>
      </c>
      <c r="K2135" s="21">
        <v>193.9</v>
      </c>
      <c r="L2135" s="37">
        <v>64.503200000000007</v>
      </c>
    </row>
    <row r="2136" spans="1:12" hidden="1" x14ac:dyDescent="0.15">
      <c r="A2136" s="1">
        <v>42297</v>
      </c>
      <c r="B2136" s="16">
        <v>67.319599999999994</v>
      </c>
      <c r="C2136" s="3">
        <f t="shared" si="101"/>
        <v>2.7729942964618282E-2</v>
      </c>
      <c r="D2136" s="3">
        <f>IFERROR(1-B2136/MAX(B$2:B2136),0)</f>
        <v>0.32119092778182801</v>
      </c>
      <c r="E2136" s="3">
        <f ca="1">IFERROR(B2136/AVERAGE(OFFSET(B2136,0,0,-计算结果!B$17,1))-1,B2136/AVERAGE(OFFSET(B2136,0,0,-ROW(),1))-1)</f>
        <v>0.48845320431450956</v>
      </c>
      <c r="F2136" s="4" t="str">
        <f ca="1">IF(MONTH(A2136)&lt;&gt;MONTH(A2137),IF(OR(AND(E2136&lt;计算结果!B$18,E2136&gt;计算结果!B$19),E2136&lt;计算结果!B$20),"买","卖"),F2135)</f>
        <v>买</v>
      </c>
      <c r="G2136" s="4" t="str">
        <f t="shared" ca="1" si="99"/>
        <v/>
      </c>
      <c r="H2136" s="3">
        <f ca="1">IF(F2135="买",B2136/B2135-1,计算结果!B$21*(计算结果!B$22*(B2136/B2135-1)+(1-计算结果!B$22)*(K2136/K2135-1-IF(G2136=1,计算结果!B$16,0))))-IF(AND(计算结果!B$21=0,G2136=1),计算结果!B$16,0)</f>
        <v>2.7729942964618282E-2</v>
      </c>
      <c r="I2136" s="2">
        <f t="shared" ca="1" si="100"/>
        <v>98.48919437193446</v>
      </c>
      <c r="J2136" s="3">
        <f ca="1">1-I2136/MAX(I$2:I2136)</f>
        <v>5.007725576243327E-2</v>
      </c>
      <c r="K2136" s="21">
        <v>193.91</v>
      </c>
      <c r="L2136" s="37">
        <v>66.319599999999994</v>
      </c>
    </row>
    <row r="2137" spans="1:12" hidden="1" x14ac:dyDescent="0.15">
      <c r="A2137" s="1">
        <v>42298</v>
      </c>
      <c r="B2137" s="16">
        <v>61.521500000000003</v>
      </c>
      <c r="C2137" s="3">
        <f t="shared" si="101"/>
        <v>-8.6127962732992946E-2</v>
      </c>
      <c r="D2137" s="3">
        <f>IFERROR(1-B2137/MAX(B$2:B2137),0)</f>
        <v>0.3796553702566523</v>
      </c>
      <c r="E2137" s="3">
        <f ca="1">IFERROR(B2137/AVERAGE(OFFSET(B2137,0,0,-计算结果!B$17,1))-1,B2137/AVERAGE(OFFSET(B2137,0,0,-ROW(),1))-1)</f>
        <v>0.35613135196224643</v>
      </c>
      <c r="F2137" s="4" t="str">
        <f ca="1">IF(MONTH(A2137)&lt;&gt;MONTH(A2138),IF(OR(AND(E2137&lt;计算结果!B$18,E2137&gt;计算结果!B$19),E2137&lt;计算结果!B$20),"买","卖"),F2136)</f>
        <v>买</v>
      </c>
      <c r="G2137" s="4" t="str">
        <f t="shared" ca="1" si="99"/>
        <v/>
      </c>
      <c r="H2137" s="3">
        <f ca="1">IF(F2136="买",B2137/B2136-1,计算结果!B$21*(计算结果!B$22*(B2137/B2136-1)+(1-计算结果!B$22)*(K2137/K2136-1-IF(G2137=1,计算结果!B$16,0))))-IF(AND(计算结果!B$21=0,G2137=1),计算结果!B$16,0)</f>
        <v>-8.6127962732992946E-2</v>
      </c>
      <c r="I2137" s="2">
        <f t="shared" ca="1" si="100"/>
        <v>90.006520709465988</v>
      </c>
      <c r="J2137" s="3">
        <f ca="1">1-I2137/MAX(I$2:I2137)</f>
        <v>0.1318921664773488</v>
      </c>
      <c r="K2137" s="21">
        <v>193.96</v>
      </c>
      <c r="L2137" s="37">
        <v>60.521500000000003</v>
      </c>
    </row>
    <row r="2138" spans="1:12" hidden="1" x14ac:dyDescent="0.15">
      <c r="A2138" s="1">
        <v>42299</v>
      </c>
      <c r="B2138" s="16">
        <v>64.749600000000001</v>
      </c>
      <c r="C2138" s="3">
        <f t="shared" si="101"/>
        <v>5.2471087343449074E-2</v>
      </c>
      <c r="D2138" s="3">
        <f>IFERROR(1-B2138/MAX(B$2:B2138),0)</f>
        <v>0.34710521300634956</v>
      </c>
      <c r="E2138" s="3">
        <f ca="1">IFERROR(B2138/AVERAGE(OFFSET(B2138,0,0,-计算结果!B$17,1))-1,B2138/AVERAGE(OFFSET(B2138,0,0,-ROW(),1))-1)</f>
        <v>0.42260736225523754</v>
      </c>
      <c r="F2138" s="4" t="str">
        <f ca="1">IF(MONTH(A2138)&lt;&gt;MONTH(A2139),IF(OR(AND(E2138&lt;计算结果!B$18,E2138&gt;计算结果!B$19),E2138&lt;计算结果!B$20),"买","卖"),F2137)</f>
        <v>买</v>
      </c>
      <c r="G2138" s="4" t="str">
        <f t="shared" ca="1" si="99"/>
        <v/>
      </c>
      <c r="H2138" s="3">
        <f ca="1">IF(F2137="买",B2138/B2137-1,计算结果!B$21*(计算结果!B$22*(B2138/B2137-1)+(1-计算结果!B$22)*(K2138/K2137-1-IF(G2138=1,计算结果!B$16,0))))-IF(AND(计算结果!B$21=0,G2138=1),计算结果!B$16,0)</f>
        <v>5.2471087343449074E-2</v>
      </c>
      <c r="I2138" s="2">
        <f t="shared" ca="1" si="100"/>
        <v>94.729260719092338</v>
      </c>
      <c r="J2138" s="3">
        <f ca="1">1-I2138/MAX(I$2:I2138)</f>
        <v>8.6341604521049442E-2</v>
      </c>
      <c r="K2138" s="21">
        <v>194.01</v>
      </c>
      <c r="L2138" s="37">
        <v>63.749600000000001</v>
      </c>
    </row>
    <row r="2139" spans="1:12" hidden="1" x14ac:dyDescent="0.15">
      <c r="A2139" s="1">
        <v>42300</v>
      </c>
      <c r="B2139" s="16">
        <v>67.616900000000001</v>
      </c>
      <c r="C2139" s="3">
        <f t="shared" si="101"/>
        <v>4.4282899044936208E-2</v>
      </c>
      <c r="D2139" s="3">
        <f>IFERROR(1-B2139/MAX(B$2:B2139),0)</f>
        <v>0.31819313906694457</v>
      </c>
      <c r="E2139" s="3">
        <f ca="1">IFERROR(B2139/AVERAGE(OFFSET(B2139,0,0,-计算结果!B$17,1))-1,B2139/AVERAGE(OFFSET(B2139,0,0,-ROW(),1))-1)</f>
        <v>0.48046568097529119</v>
      </c>
      <c r="F2139" s="4" t="str">
        <f ca="1">IF(MONTH(A2139)&lt;&gt;MONTH(A2140),IF(OR(AND(E2139&lt;计算结果!B$18,E2139&gt;计算结果!B$19),E2139&lt;计算结果!B$20),"买","卖"),F2138)</f>
        <v>买</v>
      </c>
      <c r="G2139" s="4" t="str">
        <f t="shared" ca="1" si="99"/>
        <v/>
      </c>
      <c r="H2139" s="3">
        <f ca="1">IF(F2138="买",B2139/B2138-1,计算结果!B$21*(计算结果!B$22*(B2139/B2138-1)+(1-计算结果!B$22)*(K2139/K2138-1-IF(G2139=1,计算结果!B$16,0))))-IF(AND(计算结果!B$21=0,G2139=1),计算结果!B$16,0)</f>
        <v>4.4282899044936208E-2</v>
      </c>
      <c r="I2139" s="2">
        <f t="shared" ca="1" si="100"/>
        <v>98.924147008117345</v>
      </c>
      <c r="J2139" s="3">
        <f ca="1">1-I2139/MAX(I$2:I2139)</f>
        <v>4.5882162032496732E-2</v>
      </c>
      <c r="K2139" s="21">
        <v>194.11</v>
      </c>
      <c r="L2139" s="37">
        <v>66.616900000000001</v>
      </c>
    </row>
    <row r="2140" spans="1:12" hidden="1" x14ac:dyDescent="0.15">
      <c r="A2140" s="1">
        <v>42303</v>
      </c>
      <c r="B2140" s="16">
        <v>68.511899999999997</v>
      </c>
      <c r="C2140" s="3">
        <f t="shared" si="101"/>
        <v>1.3236335886442463E-2</v>
      </c>
      <c r="D2140" s="3">
        <f>IFERROR(1-B2140/MAX(B$2:B2140),0)</f>
        <v>0.30916851444595361</v>
      </c>
      <c r="E2140" s="3">
        <f ca="1">IFERROR(B2140/AVERAGE(OFFSET(B2140,0,0,-计算结果!B$17,1))-1,B2140/AVERAGE(OFFSET(B2140,0,0,-ROW(),1))-1)</f>
        <v>0.49485189940291097</v>
      </c>
      <c r="F2140" s="4" t="str">
        <f ca="1">IF(MONTH(A2140)&lt;&gt;MONTH(A2141),IF(OR(AND(E2140&lt;计算结果!B$18,E2140&gt;计算结果!B$19),E2140&lt;计算结果!B$20),"买","卖"),F2139)</f>
        <v>买</v>
      </c>
      <c r="G2140" s="4" t="str">
        <f t="shared" ca="1" si="99"/>
        <v/>
      </c>
      <c r="H2140" s="3">
        <f ca="1">IF(F2139="买",B2140/B2139-1,计算结果!B$21*(计算结果!B$22*(B2140/B2139-1)+(1-计算结果!B$22)*(K2140/K2139-1-IF(G2140=1,计算结果!B$16,0))))-IF(AND(计算结果!B$21=0,G2140=1),计算结果!B$16,0)</f>
        <v>1.3236335886442463E-2</v>
      </c>
      <c r="I2140" s="2">
        <f t="shared" ca="1" si="100"/>
        <v>100.23354024519659</v>
      </c>
      <c r="J2140" s="3">
        <f ca="1">1-I2140/MAX(I$2:I2140)</f>
        <v>3.3253137853912595E-2</v>
      </c>
      <c r="K2140" s="21">
        <v>194.2</v>
      </c>
      <c r="L2140" s="37">
        <v>67.511899999999997</v>
      </c>
    </row>
    <row r="2141" spans="1:12" hidden="1" x14ac:dyDescent="0.15">
      <c r="A2141" s="1">
        <v>42304</v>
      </c>
      <c r="B2141" s="16">
        <v>69.470399999999998</v>
      </c>
      <c r="C2141" s="3">
        <f t="shared" si="101"/>
        <v>1.399027030340716E-2</v>
      </c>
      <c r="D2141" s="3">
        <f>IFERROR(1-B2141/MAX(B$2:B2141),0)</f>
        <v>0.29950359522894821</v>
      </c>
      <c r="E2141" s="3">
        <f ca="1">IFERROR(B2141/AVERAGE(OFFSET(B2141,0,0,-计算结果!B$17,1))-1,B2141/AVERAGE(OFFSET(B2141,0,0,-ROW(),1))-1)</f>
        <v>0.51047356382085551</v>
      </c>
      <c r="F2141" s="4" t="str">
        <f ca="1">IF(MONTH(A2141)&lt;&gt;MONTH(A2142),IF(OR(AND(E2141&lt;计算结果!B$18,E2141&gt;计算结果!B$19),E2141&lt;计算结果!B$20),"买","卖"),F2140)</f>
        <v>买</v>
      </c>
      <c r="G2141" s="4" t="str">
        <f t="shared" ca="1" si="99"/>
        <v/>
      </c>
      <c r="H2141" s="3">
        <f ca="1">IF(F2140="买",B2141/B2140-1,计算结果!B$21*(计算结果!B$22*(B2141/B2140-1)+(1-计算结果!B$22)*(K2141/K2140-1-IF(G2141=1,计算结果!B$16,0))))-IF(AND(计算结果!B$21=0,G2141=1),计算结果!B$16,0)</f>
        <v>1.399027030340716E-2</v>
      </c>
      <c r="I2141" s="2">
        <f t="shared" ca="1" si="100"/>
        <v>101.63583456669433</v>
      </c>
      <c r="J2141" s="3">
        <f ca="1">1-I2141/MAX(I$2:I2141)</f>
        <v>1.9728087937518235E-2</v>
      </c>
      <c r="K2141" s="21">
        <v>194.3</v>
      </c>
      <c r="L2141" s="37">
        <v>68.470399999999998</v>
      </c>
    </row>
    <row r="2142" spans="1:12" hidden="1" x14ac:dyDescent="0.15">
      <c r="A2142" s="1">
        <v>42305</v>
      </c>
      <c r="B2142" s="16">
        <v>68.593699999999998</v>
      </c>
      <c r="C2142" s="3">
        <f t="shared" si="101"/>
        <v>-1.2619763237292414E-2</v>
      </c>
      <c r="D2142" s="3">
        <f>IFERROR(1-B2142/MAX(B$2:B2142),0)</f>
        <v>0.30834369400573347</v>
      </c>
      <c r="E2142" s="3">
        <f ca="1">IFERROR(B2142/AVERAGE(OFFSET(B2142,0,0,-计算结果!B$17,1))-1,B2142/AVERAGE(OFFSET(B2142,0,0,-ROW(),1))-1)</f>
        <v>0.48636849146138061</v>
      </c>
      <c r="F2142" s="4" t="str">
        <f ca="1">IF(MONTH(A2142)&lt;&gt;MONTH(A2143),IF(OR(AND(E2142&lt;计算结果!B$18,E2142&gt;计算结果!B$19),E2142&lt;计算结果!B$20),"买","卖"),F2141)</f>
        <v>买</v>
      </c>
      <c r="G2142" s="4" t="str">
        <f t="shared" ca="1" si="99"/>
        <v/>
      </c>
      <c r="H2142" s="3">
        <f ca="1">IF(F2141="买",B2142/B2141-1,计算结果!B$21*(计算结果!B$22*(B2142/B2141-1)+(1-计算结果!B$22)*(K2142/K2141-1-IF(G2142=1,计算结果!B$16,0))))-IF(AND(计算结果!B$21=0,G2142=1),计算结果!B$16,0)</f>
        <v>-1.2619763237292414E-2</v>
      </c>
      <c r="I2142" s="2">
        <f t="shared" ca="1" si="100"/>
        <v>100.35321439803802</v>
      </c>
      <c r="J2142" s="3">
        <f ca="1">1-I2142/MAX(I$2:I2142)</f>
        <v>3.2098887375914709E-2</v>
      </c>
      <c r="K2142" s="21">
        <v>194.37</v>
      </c>
      <c r="L2142" s="37">
        <v>67.593699999999998</v>
      </c>
    </row>
    <row r="2143" spans="1:12" hidden="1" x14ac:dyDescent="0.15">
      <c r="A2143" s="1">
        <v>42306</v>
      </c>
      <c r="B2143" s="16">
        <v>70.884500000000003</v>
      </c>
      <c r="C2143" s="3">
        <f t="shared" si="101"/>
        <v>3.3396653045396407E-2</v>
      </c>
      <c r="D2143" s="3">
        <f>IFERROR(1-B2143/MAX(B$2:B2143),0)</f>
        <v>0.28524468832778249</v>
      </c>
      <c r="E2143" s="3">
        <f ca="1">IFERROR(B2143/AVERAGE(OFFSET(B2143,0,0,-计算结果!B$17,1))-1,B2143/AVERAGE(OFFSET(B2143,0,0,-ROW(),1))-1)</f>
        <v>0.53047743488766796</v>
      </c>
      <c r="F2143" s="4" t="str">
        <f ca="1">IF(MONTH(A2143)&lt;&gt;MONTH(A2144),IF(OR(AND(E2143&lt;计算结果!B$18,E2143&gt;计算结果!B$19),E2143&lt;计算结果!B$20),"买","卖"),F2142)</f>
        <v>买</v>
      </c>
      <c r="G2143" s="4" t="str">
        <f t="shared" ca="1" si="99"/>
        <v/>
      </c>
      <c r="H2143" s="3">
        <f ca="1">IF(F2142="买",B2143/B2142-1,计算结果!B$21*(计算结果!B$22*(B2143/B2142-1)+(1-计算结果!B$22)*(K2143/K2142-1-IF(G2143=1,计算结果!B$16,0))))-IF(AND(计算结果!B$21=0,G2143=1),计算结果!B$16,0)</f>
        <v>3.3396653045396407E-2</v>
      </c>
      <c r="I2143" s="2">
        <f t="shared" ca="1" si="100"/>
        <v>103.70467588127957</v>
      </c>
      <c r="J2143" s="3">
        <f ca="1">1-I2143/MAX(I$2:I2143)</f>
        <v>0</v>
      </c>
      <c r="K2143" s="21">
        <v>194.44</v>
      </c>
      <c r="L2143" s="37">
        <v>69.884500000000003</v>
      </c>
    </row>
    <row r="2144" spans="1:12" hidden="1" x14ac:dyDescent="0.15">
      <c r="A2144" s="1">
        <v>42307</v>
      </c>
      <c r="B2144" s="16">
        <v>70.984499999999997</v>
      </c>
      <c r="C2144" s="3">
        <f t="shared" si="101"/>
        <v>1.4107456496130766E-3</v>
      </c>
      <c r="D2144" s="3">
        <f>IFERROR(1-B2144/MAX(B$2:B2144),0)</f>
        <v>0.28423635038130302</v>
      </c>
      <c r="E2144" s="3">
        <f ca="1">IFERROR(B2144/AVERAGE(OFFSET(B2144,0,0,-计算结果!B$17,1))-1,B2144/AVERAGE(OFFSET(B2144,0,0,-ROW(),1))-1)</f>
        <v>0.52716977672675536</v>
      </c>
      <c r="F2144" s="4" t="str">
        <f ca="1">IF(MONTH(A2144)&lt;&gt;MONTH(A2145),IF(OR(AND(E2144&lt;计算结果!B$18,E2144&gt;计算结果!B$19),E2144&lt;计算结果!B$20),"买","卖"),F2143)</f>
        <v>买</v>
      </c>
      <c r="G2144" s="4" t="str">
        <f t="shared" ref="G2144:G2207" ca="1" si="102">IF(F2143&lt;&gt;F2144,1,"")</f>
        <v/>
      </c>
      <c r="H2144" s="3">
        <f ca="1">IF(F2143="买",B2144/B2143-1,计算结果!B$21*(计算结果!B$22*(B2144/B2143-1)+(1-计算结果!B$22)*(K2144/K2143-1-IF(G2144=1,计算结果!B$16,0))))-IF(AND(计算结果!B$21=0,G2144=1),计算结果!B$16,0)</f>
        <v>1.4107456496130766E-3</v>
      </c>
      <c r="I2144" s="2">
        <f t="shared" ref="I2144:I2207" ca="1" si="103">IFERROR(I2143*(1+H2144),I2143)</f>
        <v>103.85097680162362</v>
      </c>
      <c r="J2144" s="3">
        <f ca="1">1-I2144/MAX(I$2:I2144)</f>
        <v>0</v>
      </c>
      <c r="K2144" s="21">
        <v>194.51</v>
      </c>
      <c r="L2144" s="37">
        <v>69.984499999999997</v>
      </c>
    </row>
    <row r="2145" spans="1:12" hidden="1" x14ac:dyDescent="0.15">
      <c r="A2145" s="1">
        <v>42310</v>
      </c>
      <c r="B2145" s="16">
        <v>69.683199999999999</v>
      </c>
      <c r="C2145" s="3">
        <f t="shared" si="101"/>
        <v>-1.8332171107777073E-2</v>
      </c>
      <c r="D2145" s="3">
        <f>IFERROR(1-B2145/MAX(B$2:B2145),0)</f>
        <v>0.29735785207884002</v>
      </c>
      <c r="E2145" s="3">
        <f ca="1">IFERROR(B2145/AVERAGE(OFFSET(B2145,0,0,-计算结果!B$17,1))-1,B2145/AVERAGE(OFFSET(B2145,0,0,-ROW(),1))-1)</f>
        <v>0.49408354648156072</v>
      </c>
      <c r="F2145" s="4" t="str">
        <f ca="1">IF(MONTH(A2145)&lt;&gt;MONTH(A2146),IF(OR(AND(E2145&lt;计算结果!B$18,E2145&gt;计算结果!B$19),E2145&lt;计算结果!B$20),"买","卖"),F2144)</f>
        <v>买</v>
      </c>
      <c r="G2145" s="4" t="str">
        <f t="shared" ca="1" si="102"/>
        <v/>
      </c>
      <c r="H2145" s="3">
        <f ca="1">IF(F2144="买",B2145/B2144-1,计算结果!B$21*(计算结果!B$22*(B2145/B2144-1)+(1-计算结果!B$22)*(K2145/K2144-1-IF(G2145=1,计算结果!B$16,0))))-IF(AND(计算结果!B$21=0,G2145=1),计算结果!B$16,0)</f>
        <v>-1.8332171107777073E-2</v>
      </c>
      <c r="I2145" s="2">
        <f t="shared" ca="1" si="103"/>
        <v>101.94716292518646</v>
      </c>
      <c r="J2145" s="3">
        <f ca="1">1-I2145/MAX(I$2:I2145)</f>
        <v>1.8332171107777073E-2</v>
      </c>
      <c r="K2145" s="21">
        <v>194.63</v>
      </c>
      <c r="L2145" s="37">
        <v>68.683199999999999</v>
      </c>
    </row>
    <row r="2146" spans="1:12" hidden="1" x14ac:dyDescent="0.15">
      <c r="A2146" s="1">
        <v>42311</v>
      </c>
      <c r="B2146" s="16">
        <v>69.896000000000001</v>
      </c>
      <c r="C2146" s="3">
        <f t="shared" si="101"/>
        <v>3.0538207200587753E-3</v>
      </c>
      <c r="D2146" s="3">
        <f>IFERROR(1-B2146/MAX(B$2:B2146),0)</f>
        <v>0.29521210892873173</v>
      </c>
      <c r="E2146" s="3">
        <f ca="1">IFERROR(B2146/AVERAGE(OFFSET(B2146,0,0,-计算结果!B$17,1))-1,B2146/AVERAGE(OFFSET(B2146,0,0,-ROW(),1))-1)</f>
        <v>0.49360980490929296</v>
      </c>
      <c r="F2146" s="4" t="str">
        <f ca="1">IF(MONTH(A2146)&lt;&gt;MONTH(A2147),IF(OR(AND(E2146&lt;计算结果!B$18,E2146&gt;计算结果!B$19),E2146&lt;计算结果!B$20),"买","卖"),F2145)</f>
        <v>买</v>
      </c>
      <c r="G2146" s="4" t="str">
        <f t="shared" ca="1" si="102"/>
        <v/>
      </c>
      <c r="H2146" s="3">
        <f ca="1">IF(F2145="买",B2146/B2145-1,计算结果!B$21*(计算结果!B$22*(B2146/B2145-1)+(1-计算结果!B$22)*(K2146/K2145-1-IF(G2146=1,计算结果!B$16,0))))-IF(AND(计算结果!B$21=0,G2146=1),计算结果!B$16,0)</f>
        <v>3.0538207200587753E-3</v>
      </c>
      <c r="I2146" s="2">
        <f t="shared" ca="1" si="103"/>
        <v>102.25849128367861</v>
      </c>
      <c r="J2146" s="3">
        <f ca="1">1-I2146/MAX(I$2:I2146)</f>
        <v>1.5334333551690893E-2</v>
      </c>
      <c r="K2146" s="21">
        <v>194.67</v>
      </c>
      <c r="L2146" s="37">
        <v>68.896000000000001</v>
      </c>
    </row>
    <row r="2147" spans="1:12" hidden="1" x14ac:dyDescent="0.15">
      <c r="A2147" s="1">
        <v>42312</v>
      </c>
      <c r="B2147" s="16">
        <v>73.644300000000001</v>
      </c>
      <c r="C2147" s="3">
        <f t="shared" si="101"/>
        <v>5.3626816985235193E-2</v>
      </c>
      <c r="D2147" s="3">
        <f>IFERROR(1-B2147/MAX(B$2:B2147),0)</f>
        <v>0.25741657768084292</v>
      </c>
      <c r="E2147" s="3">
        <f ca="1">IFERROR(B2147/AVERAGE(OFFSET(B2147,0,0,-计算结果!B$17,1))-1,B2147/AVERAGE(OFFSET(B2147,0,0,-ROW(),1))-1)</f>
        <v>0.56795428554233651</v>
      </c>
      <c r="F2147" s="4" t="str">
        <f ca="1">IF(MONTH(A2147)&lt;&gt;MONTH(A2148),IF(OR(AND(E2147&lt;计算结果!B$18,E2147&gt;计算结果!B$19),E2147&lt;计算结果!B$20),"买","卖"),F2146)</f>
        <v>买</v>
      </c>
      <c r="G2147" s="4" t="str">
        <f t="shared" ca="1" si="102"/>
        <v/>
      </c>
      <c r="H2147" s="3">
        <f ca="1">IF(F2146="买",B2147/B2146-1,计算结果!B$21*(计算结果!B$22*(B2147/B2146-1)+(1-计算结果!B$22)*(K2147/K2146-1-IF(G2147=1,计算结果!B$16,0))))-IF(AND(计算结果!B$21=0,G2147=1),计算结果!B$16,0)</f>
        <v>5.3626816985235193E-2</v>
      </c>
      <c r="I2147" s="2">
        <f t="shared" ca="1" si="103"/>
        <v>107.74228868093471</v>
      </c>
      <c r="J2147" s="3">
        <f ca="1">1-I2147/MAX(I$2:I2147)</f>
        <v>0</v>
      </c>
      <c r="K2147" s="21">
        <v>194.69</v>
      </c>
      <c r="L2147" s="37">
        <v>72.644300000000001</v>
      </c>
    </row>
    <row r="2148" spans="1:12" hidden="1" x14ac:dyDescent="0.15">
      <c r="A2148" s="1">
        <v>42313</v>
      </c>
      <c r="B2148" s="16">
        <v>73.406199999999998</v>
      </c>
      <c r="C2148" s="3">
        <f t="shared" si="101"/>
        <v>-3.2331083328920318E-3</v>
      </c>
      <c r="D2148" s="3">
        <f>IFERROR(1-B2148/MAX(B$2:B2148),0)</f>
        <v>0.25981743033141047</v>
      </c>
      <c r="E2148" s="3">
        <f ca="1">IFERROR(B2148/AVERAGE(OFFSET(B2148,0,0,-计算结果!B$17,1))-1,B2148/AVERAGE(OFFSET(B2148,0,0,-ROW(),1))-1)</f>
        <v>0.55724084471695523</v>
      </c>
      <c r="F2148" s="4" t="str">
        <f ca="1">IF(MONTH(A2148)&lt;&gt;MONTH(A2149),IF(OR(AND(E2148&lt;计算结果!B$18,E2148&gt;计算结果!B$19),E2148&lt;计算结果!B$20),"买","卖"),F2147)</f>
        <v>买</v>
      </c>
      <c r="G2148" s="4" t="str">
        <f t="shared" ca="1" si="102"/>
        <v/>
      </c>
      <c r="H2148" s="3">
        <f ca="1">IF(F2147="买",B2148/B2147-1,计算结果!B$21*(计算结果!B$22*(B2148/B2147-1)+(1-计算结果!B$22)*(K2148/K2147-1-IF(G2148=1,计算结果!B$16,0))))-IF(AND(计算结果!B$21=0,G2148=1),计算结果!B$16,0)</f>
        <v>-3.2331083328920318E-3</v>
      </c>
      <c r="I2148" s="2">
        <f t="shared" ca="1" si="103"/>
        <v>107.39394618959551</v>
      </c>
      <c r="J2148" s="3">
        <f ca="1">1-I2148/MAX(I$2:I2148)</f>
        <v>3.2331083328921428E-3</v>
      </c>
      <c r="K2148" s="21">
        <v>194.74</v>
      </c>
      <c r="L2148" s="37">
        <v>72.406199999999998</v>
      </c>
    </row>
    <row r="2149" spans="1:12" hidden="1" x14ac:dyDescent="0.15">
      <c r="A2149" s="1">
        <v>42314</v>
      </c>
      <c r="B2149" s="16">
        <v>75.457499999999996</v>
      </c>
      <c r="C2149" s="3">
        <f t="shared" si="101"/>
        <v>2.7944506049897733E-2</v>
      </c>
      <c r="D2149" s="3">
        <f>IFERROR(1-B2149/MAX(B$2:B2149),0)</f>
        <v>0.23913339403527778</v>
      </c>
      <c r="E2149" s="3">
        <f ca="1">IFERROR(B2149/AVERAGE(OFFSET(B2149,0,0,-计算结果!B$17,1))-1,B2149/AVERAGE(OFFSET(B2149,0,0,-ROW(),1))-1)</f>
        <v>0.59474231243136133</v>
      </c>
      <c r="F2149" s="4" t="str">
        <f ca="1">IF(MONTH(A2149)&lt;&gt;MONTH(A2150),IF(OR(AND(E2149&lt;计算结果!B$18,E2149&gt;计算结果!B$19),E2149&lt;计算结果!B$20),"买","卖"),F2148)</f>
        <v>买</v>
      </c>
      <c r="G2149" s="4" t="str">
        <f t="shared" ca="1" si="102"/>
        <v/>
      </c>
      <c r="H2149" s="3">
        <f ca="1">IF(F2148="买",B2149/B2148-1,计算结果!B$21*(计算结果!B$22*(B2149/B2148-1)+(1-计算结果!B$22)*(K2149/K2148-1-IF(G2149=1,计算结果!B$16,0))))-IF(AND(计算结果!B$21=0,G2149=1),计算结果!B$16,0)</f>
        <v>2.7944506049897733E-2</v>
      </c>
      <c r="I2149" s="2">
        <f t="shared" ca="1" si="103"/>
        <v>110.39501696861305</v>
      </c>
      <c r="J2149" s="3">
        <f ca="1">1-I2149/MAX(I$2:I2149)</f>
        <v>0</v>
      </c>
      <c r="K2149" s="21">
        <v>194.75</v>
      </c>
      <c r="L2149" s="37">
        <v>74.457499999999996</v>
      </c>
    </row>
    <row r="2150" spans="1:12" hidden="1" x14ac:dyDescent="0.15">
      <c r="A2150" s="1">
        <v>42317</v>
      </c>
      <c r="B2150" s="16">
        <v>75.751900000000006</v>
      </c>
      <c r="C2150" s="3">
        <f t="shared" si="101"/>
        <v>3.9015339760792855E-3</v>
      </c>
      <c r="D2150" s="3">
        <f>IFERROR(1-B2150/MAX(B$2:B2150),0)</f>
        <v>0.23616484712084218</v>
      </c>
      <c r="E2150" s="3">
        <f ca="1">IFERROR(B2150/AVERAGE(OFFSET(B2150,0,0,-计算结果!B$17,1))-1,B2150/AVERAGE(OFFSET(B2150,0,0,-ROW(),1))-1)</f>
        <v>0.59489983282141656</v>
      </c>
      <c r="F2150" s="4" t="str">
        <f ca="1">IF(MONTH(A2150)&lt;&gt;MONTH(A2151),IF(OR(AND(E2150&lt;计算结果!B$18,E2150&gt;计算结果!B$19),E2150&lt;计算结果!B$20),"买","卖"),F2149)</f>
        <v>买</v>
      </c>
      <c r="G2150" s="4" t="str">
        <f t="shared" ca="1" si="102"/>
        <v/>
      </c>
      <c r="H2150" s="3">
        <f ca="1">IF(F2149="买",B2150/B2149-1,计算结果!B$21*(计算结果!B$22*(B2150/B2149-1)+(1-计算结果!B$22)*(K2150/K2149-1-IF(G2150=1,计算结果!B$16,0))))-IF(AND(计算结果!B$21=0,G2150=1),计算结果!B$16,0)</f>
        <v>3.9015339760792855E-3</v>
      </c>
      <c r="I2150" s="2">
        <f t="shared" ca="1" si="103"/>
        <v>110.82572687810594</v>
      </c>
      <c r="J2150" s="3">
        <f ca="1">1-I2150/MAX(I$2:I2150)</f>
        <v>0</v>
      </c>
      <c r="K2150" s="21">
        <v>194.79</v>
      </c>
      <c r="L2150" s="37">
        <v>74.751900000000006</v>
      </c>
    </row>
    <row r="2151" spans="1:12" hidden="1" x14ac:dyDescent="0.15">
      <c r="A2151" s="1">
        <v>42318</v>
      </c>
      <c r="B2151" s="16">
        <v>78.431700000000006</v>
      </c>
      <c r="C2151" s="3">
        <f t="shared" si="101"/>
        <v>3.5376010370697042E-2</v>
      </c>
      <c r="D2151" s="3">
        <f>IFERROR(1-B2151/MAX(B$2:B2151),0)</f>
        <v>0.20914340683108623</v>
      </c>
      <c r="E2151" s="3">
        <f ca="1">IFERROR(B2151/AVERAGE(OFFSET(B2151,0,0,-计算结果!B$17,1))-1,B2151/AVERAGE(OFFSET(B2151,0,0,-ROW(),1))-1)</f>
        <v>0.6447552848387994</v>
      </c>
      <c r="F2151" s="4" t="str">
        <f ca="1">IF(MONTH(A2151)&lt;&gt;MONTH(A2152),IF(OR(AND(E2151&lt;计算结果!B$18,E2151&gt;计算结果!B$19),E2151&lt;计算结果!B$20),"买","卖"),F2150)</f>
        <v>买</v>
      </c>
      <c r="G2151" s="4" t="str">
        <f t="shared" ca="1" si="102"/>
        <v/>
      </c>
      <c r="H2151" s="3">
        <f ca="1">IF(F2150="买",B2151/B2150-1,计算结果!B$21*(计算结果!B$22*(B2151/B2150-1)+(1-计算结果!B$22)*(K2151/K2150-1-IF(G2151=1,计算结果!B$16,0))))-IF(AND(计算结果!B$21=0,G2151=1),计算结果!B$16,0)</f>
        <v>3.5376010370697042E-2</v>
      </c>
      <c r="I2151" s="2">
        <f t="shared" ca="1" si="103"/>
        <v>114.74629894148585</v>
      </c>
      <c r="J2151" s="3">
        <f ca="1">1-I2151/MAX(I$2:I2151)</f>
        <v>0</v>
      </c>
      <c r="K2151" s="21">
        <v>194.82</v>
      </c>
      <c r="L2151" s="37">
        <v>77.431700000000006</v>
      </c>
    </row>
    <row r="2152" spans="1:12" hidden="1" x14ac:dyDescent="0.15">
      <c r="A2152" s="1">
        <v>42319</v>
      </c>
      <c r="B2152" s="16">
        <v>81.598799999999997</v>
      </c>
      <c r="C2152" s="3">
        <f t="shared" si="101"/>
        <v>4.0380356412011764E-2</v>
      </c>
      <c r="D2152" s="3">
        <f>IFERROR(1-B2152/MAX(B$2:B2152),0)</f>
        <v>0.17720833572813599</v>
      </c>
      <c r="E2152" s="3">
        <f ca="1">IFERROR(B2152/AVERAGE(OFFSET(B2152,0,0,-计算结果!B$17,1))-1,B2152/AVERAGE(OFFSET(B2152,0,0,-ROW(),1))-1)</f>
        <v>0.70403751220879429</v>
      </c>
      <c r="F2152" s="4" t="str">
        <f ca="1">IF(MONTH(A2152)&lt;&gt;MONTH(A2153),IF(OR(AND(E2152&lt;计算结果!B$18,E2152&gt;计算结果!B$19),E2152&lt;计算结果!B$20),"买","卖"),F2151)</f>
        <v>买</v>
      </c>
      <c r="G2152" s="4" t="str">
        <f t="shared" ca="1" si="102"/>
        <v/>
      </c>
      <c r="H2152" s="3">
        <f ca="1">IF(F2151="买",B2152/B2151-1,计算结果!B$21*(计算结果!B$22*(B2152/B2151-1)+(1-计算结果!B$22)*(K2152/K2151-1-IF(G2152=1,计算结果!B$16,0))))-IF(AND(计算结果!B$21=0,G2152=1),计算结果!B$16,0)</f>
        <v>4.0380356412011764E-2</v>
      </c>
      <c r="I2152" s="2">
        <f t="shared" ca="1" si="103"/>
        <v>119.37979538970229</v>
      </c>
      <c r="J2152" s="3">
        <f ca="1">1-I2152/MAX(I$2:I2152)</f>
        <v>0</v>
      </c>
      <c r="K2152" s="21">
        <v>194.82</v>
      </c>
      <c r="L2152" s="37">
        <v>80.598799999999997</v>
      </c>
    </row>
    <row r="2153" spans="1:12" hidden="1" x14ac:dyDescent="0.15">
      <c r="A2153" s="1">
        <v>42320</v>
      </c>
      <c r="B2153" s="16">
        <v>83.763400000000004</v>
      </c>
      <c r="C2153" s="3">
        <f t="shared" si="101"/>
        <v>2.6527350892415091E-2</v>
      </c>
      <c r="D2153" s="3">
        <f>IFERROR(1-B2153/MAX(B$2:B2153),0)</f>
        <v>0.15538185253864201</v>
      </c>
      <c r="E2153" s="3">
        <f ca="1">IFERROR(B2153/AVERAGE(OFFSET(B2153,0,0,-计算结果!B$17,1))-1,B2153/AVERAGE(OFFSET(B2153,0,0,-ROW(),1))-1)</f>
        <v>0.74171389482746086</v>
      </c>
      <c r="F2153" s="4" t="str">
        <f ca="1">IF(MONTH(A2153)&lt;&gt;MONTH(A2154),IF(OR(AND(E2153&lt;计算结果!B$18,E2153&gt;计算结果!B$19),E2153&lt;计算结果!B$20),"买","卖"),F2152)</f>
        <v>买</v>
      </c>
      <c r="G2153" s="4" t="str">
        <f t="shared" ca="1" si="102"/>
        <v/>
      </c>
      <c r="H2153" s="3">
        <f ca="1">IF(F2152="买",B2153/B2152-1,计算结果!B$21*(计算结果!B$22*(B2153/B2152-1)+(1-计算结果!B$22)*(K2153/K2152-1-IF(G2153=1,计算结果!B$16,0))))-IF(AND(计算结果!B$21=0,G2153=1),计算结果!B$16,0)</f>
        <v>2.6527350892415091E-2</v>
      </c>
      <c r="I2153" s="2">
        <f t="shared" ca="1" si="103"/>
        <v>122.54662511146965</v>
      </c>
      <c r="J2153" s="3">
        <f ca="1">1-I2153/MAX(I$2:I2153)</f>
        <v>0</v>
      </c>
      <c r="K2153" s="21">
        <v>194.83</v>
      </c>
      <c r="L2153" s="37">
        <v>82.763400000000004</v>
      </c>
    </row>
    <row r="2154" spans="1:12" hidden="1" x14ac:dyDescent="0.15">
      <c r="A2154" s="1">
        <v>42321</v>
      </c>
      <c r="B2154" s="16">
        <v>82.674199999999999</v>
      </c>
      <c r="C2154" s="3">
        <f t="shared" si="101"/>
        <v>-1.3003292607511208E-2</v>
      </c>
      <c r="D2154" s="3">
        <f>IFERROR(1-B2154/MAX(B$2:B2154),0)</f>
        <v>0.16636466945169615</v>
      </c>
      <c r="E2154" s="3">
        <f ca="1">IFERROR(B2154/AVERAGE(OFFSET(B2154,0,0,-计算结果!B$17,1))-1,B2154/AVERAGE(OFFSET(B2154,0,0,-ROW(),1))-1)</f>
        <v>0.71189355446446823</v>
      </c>
      <c r="F2154" s="4" t="str">
        <f ca="1">IF(MONTH(A2154)&lt;&gt;MONTH(A2155),IF(OR(AND(E2154&lt;计算结果!B$18,E2154&gt;计算结果!B$19),E2154&lt;计算结果!B$20),"买","卖"),F2153)</f>
        <v>买</v>
      </c>
      <c r="G2154" s="4" t="str">
        <f t="shared" ca="1" si="102"/>
        <v/>
      </c>
      <c r="H2154" s="3">
        <f ca="1">IF(F2153="买",B2154/B2153-1,计算结果!B$21*(计算结果!B$22*(B2154/B2153-1)+(1-计算结果!B$22)*(K2154/K2153-1-IF(G2154=1,计算结果!B$16,0))))-IF(AND(计算结果!B$21=0,G2154=1),计算结果!B$16,0)</f>
        <v>-1.3003292607511208E-2</v>
      </c>
      <c r="I2154" s="2">
        <f t="shared" ca="1" si="103"/>
        <v>120.95311548708223</v>
      </c>
      <c r="J2154" s="3">
        <f ca="1">1-I2154/MAX(I$2:I2154)</f>
        <v>1.3003292607511208E-2</v>
      </c>
      <c r="K2154" s="21">
        <v>194.82</v>
      </c>
      <c r="L2154" s="37">
        <v>81.674199999999999</v>
      </c>
    </row>
    <row r="2155" spans="1:12" hidden="1" x14ac:dyDescent="0.15">
      <c r="A2155" s="1">
        <v>42324</v>
      </c>
      <c r="B2155" s="16">
        <v>86.974100000000007</v>
      </c>
      <c r="C2155" s="3">
        <f t="shared" si="101"/>
        <v>5.2010179717493665E-2</v>
      </c>
      <c r="D2155" s="3">
        <f>IFERROR(1-B2155/MAX(B$2:B2155),0)</f>
        <v>0.1230071460910267</v>
      </c>
      <c r="E2155" s="3">
        <f ca="1">IFERROR(B2155/AVERAGE(OFFSET(B2155,0,0,-计算结果!B$17,1))-1,B2155/AVERAGE(OFFSET(B2155,0,0,-ROW(),1))-1)</f>
        <v>0.79284468060477398</v>
      </c>
      <c r="F2155" s="4" t="str">
        <f ca="1">IF(MONTH(A2155)&lt;&gt;MONTH(A2156),IF(OR(AND(E2155&lt;计算结果!B$18,E2155&gt;计算结果!B$19),E2155&lt;计算结果!B$20),"买","卖"),F2154)</f>
        <v>买</v>
      </c>
      <c r="G2155" s="4" t="str">
        <f t="shared" ca="1" si="102"/>
        <v/>
      </c>
      <c r="H2155" s="3">
        <f ca="1">IF(F2154="买",B2155/B2154-1,计算结果!B$21*(计算结果!B$22*(B2155/B2154-1)+(1-计算结果!B$22)*(K2155/K2154-1-IF(G2155=1,计算结果!B$16,0))))-IF(AND(计算结果!B$21=0,G2155=1),计算结果!B$16,0)</f>
        <v>5.2010179717493665E-2</v>
      </c>
      <c r="I2155" s="2">
        <f t="shared" ca="1" si="103"/>
        <v>127.24390876095615</v>
      </c>
      <c r="J2155" s="3">
        <f ca="1">1-I2155/MAX(I$2:I2155)</f>
        <v>0</v>
      </c>
      <c r="K2155" s="21">
        <v>194.88</v>
      </c>
      <c r="L2155" s="37">
        <v>85.974100000000007</v>
      </c>
    </row>
    <row r="2156" spans="1:12" hidden="1" x14ac:dyDescent="0.15">
      <c r="A2156" s="1">
        <v>42325</v>
      </c>
      <c r="B2156" s="16">
        <v>85.793700000000001</v>
      </c>
      <c r="C2156" s="3">
        <f t="shared" si="101"/>
        <v>-1.3571856449218878E-2</v>
      </c>
      <c r="D2156" s="3">
        <f>IFERROR(1-B2156/MAX(B$2:B2156),0)</f>
        <v>0.13490956721127001</v>
      </c>
      <c r="E2156" s="3">
        <f ca="1">IFERROR(B2156/AVERAGE(OFFSET(B2156,0,0,-计算结果!B$17,1))-1,B2156/AVERAGE(OFFSET(B2156,0,0,-ROW(),1))-1)</f>
        <v>0.76077437255321767</v>
      </c>
      <c r="F2156" s="4" t="str">
        <f ca="1">IF(MONTH(A2156)&lt;&gt;MONTH(A2157),IF(OR(AND(E2156&lt;计算结果!B$18,E2156&gt;计算结果!B$19),E2156&lt;计算结果!B$20),"买","卖"),F2155)</f>
        <v>买</v>
      </c>
      <c r="G2156" s="4" t="str">
        <f t="shared" ca="1" si="102"/>
        <v/>
      </c>
      <c r="H2156" s="3">
        <f ca="1">IF(F2155="买",B2156/B2155-1,计算结果!B$21*(计算结果!B$22*(B2156/B2155-1)+(1-计算结果!B$22)*(K2156/K2155-1-IF(G2156=1,计算结果!B$16,0))))-IF(AND(计算结果!B$21=0,G2156=1),计算结果!B$16,0)</f>
        <v>-1.3571856449218878E-2</v>
      </c>
      <c r="I2156" s="2">
        <f t="shared" ca="1" si="103"/>
        <v>125.51697269721494</v>
      </c>
      <c r="J2156" s="3">
        <f ca="1">1-I2156/MAX(I$2:I2156)</f>
        <v>1.3571856449218878E-2</v>
      </c>
      <c r="K2156" s="21">
        <v>194.89</v>
      </c>
      <c r="L2156" s="37">
        <v>84.793700000000001</v>
      </c>
    </row>
    <row r="2157" spans="1:12" hidden="1" x14ac:dyDescent="0.15">
      <c r="A2157" s="1">
        <v>42326</v>
      </c>
      <c r="B2157" s="16">
        <v>84.487399999999994</v>
      </c>
      <c r="C2157" s="3">
        <f t="shared" si="101"/>
        <v>-1.522605972233404E-2</v>
      </c>
      <c r="D2157" s="3">
        <f>IFERROR(1-B2157/MAX(B$2:B2157),0)</f>
        <v>0.14808148580613101</v>
      </c>
      <c r="E2157" s="3">
        <f ca="1">IFERROR(B2157/AVERAGE(OFFSET(B2157,0,0,-计算结果!B$17,1))-1,B2157/AVERAGE(OFFSET(B2157,0,0,-ROW(),1))-1)</f>
        <v>0.72659941237061454</v>
      </c>
      <c r="F2157" s="4" t="str">
        <f ca="1">IF(MONTH(A2157)&lt;&gt;MONTH(A2158),IF(OR(AND(E2157&lt;计算结果!B$18,E2157&gt;计算结果!B$19),E2157&lt;计算结果!B$20),"买","卖"),F2156)</f>
        <v>买</v>
      </c>
      <c r="G2157" s="4" t="str">
        <f t="shared" ca="1" si="102"/>
        <v/>
      </c>
      <c r="H2157" s="3">
        <f ca="1">IF(F2156="买",B2157/B2156-1,计算结果!B$21*(计算结果!B$22*(B2157/B2156-1)+(1-计算结果!B$22)*(K2157/K2156-1-IF(G2157=1,计算结果!B$16,0))))-IF(AND(计算结果!B$21=0,G2157=1),计算结果!B$16,0)</f>
        <v>-1.522605972233404E-2</v>
      </c>
      <c r="I2157" s="2">
        <f t="shared" ca="1" si="103"/>
        <v>123.60584377476057</v>
      </c>
      <c r="J2157" s="3">
        <f ca="1">1-I2157/MAX(I$2:I2157)</f>
        <v>2.8591270274714198E-2</v>
      </c>
      <c r="K2157" s="21">
        <v>194.92</v>
      </c>
      <c r="L2157" s="37">
        <v>83.487399999999994</v>
      </c>
    </row>
    <row r="2158" spans="1:12" hidden="1" x14ac:dyDescent="0.15">
      <c r="A2158" s="1">
        <v>42327</v>
      </c>
      <c r="B2158" s="16">
        <v>87.899299999999997</v>
      </c>
      <c r="C2158" s="3">
        <f t="shared" si="101"/>
        <v>4.0383536479995819E-2</v>
      </c>
      <c r="D2158" s="3">
        <f>IFERROR(1-B2158/MAX(B$2:B2158),0)</f>
        <v>0.11367800341019907</v>
      </c>
      <c r="E2158" s="3">
        <f ca="1">IFERROR(B2158/AVERAGE(OFFSET(B2158,0,0,-计算结果!B$17,1))-1,B2158/AVERAGE(OFFSET(B2158,0,0,-ROW(),1))-1)</f>
        <v>0.78829322527826062</v>
      </c>
      <c r="F2158" s="4" t="str">
        <f ca="1">IF(MONTH(A2158)&lt;&gt;MONTH(A2159),IF(OR(AND(E2158&lt;计算结果!B$18,E2158&gt;计算结果!B$19),E2158&lt;计算结果!B$20),"买","卖"),F2157)</f>
        <v>买</v>
      </c>
      <c r="G2158" s="4" t="str">
        <f t="shared" ca="1" si="102"/>
        <v/>
      </c>
      <c r="H2158" s="3">
        <f ca="1">IF(F2157="买",B2158/B2157-1,计算结果!B$21*(计算结果!B$22*(B2158/B2157-1)+(1-计算结果!B$22)*(K2158/K2157-1-IF(G2158=1,计算结果!B$16,0))))-IF(AND(计算结果!B$21=0,G2158=1),计算结果!B$16,0)</f>
        <v>4.0383536479995819E-2</v>
      </c>
      <c r="I2158" s="2">
        <f t="shared" ca="1" si="103"/>
        <v>128.59748487597929</v>
      </c>
      <c r="J2158" s="3">
        <f ca="1">1-I2158/MAX(I$2:I2158)</f>
        <v>0</v>
      </c>
      <c r="K2158" s="21">
        <v>194.94</v>
      </c>
      <c r="L2158" s="37">
        <v>86.899299999999997</v>
      </c>
    </row>
    <row r="2159" spans="1:12" hidden="1" x14ac:dyDescent="0.15">
      <c r="A2159" s="1">
        <v>42328</v>
      </c>
      <c r="B2159" s="16">
        <v>90.531099999999995</v>
      </c>
      <c r="C2159" s="3">
        <f t="shared" si="101"/>
        <v>2.9941080304393797E-2</v>
      </c>
      <c r="D2159" s="3">
        <f>IFERROR(1-B2159/MAX(B$2:B2159),0)</f>
        <v>8.7140565334753117E-2</v>
      </c>
      <c r="E2159" s="3">
        <f ca="1">IFERROR(B2159/AVERAGE(OFFSET(B2159,0,0,-计算结果!B$17,1))-1,B2159/AVERAGE(OFFSET(B2159,0,0,-ROW(),1))-1)</f>
        <v>0.8332718152615235</v>
      </c>
      <c r="F2159" s="4" t="str">
        <f ca="1">IF(MONTH(A2159)&lt;&gt;MONTH(A2160),IF(OR(AND(E2159&lt;计算结果!B$18,E2159&gt;计算结果!B$19),E2159&lt;计算结果!B$20),"买","卖"),F2158)</f>
        <v>买</v>
      </c>
      <c r="G2159" s="4" t="str">
        <f t="shared" ca="1" si="102"/>
        <v/>
      </c>
      <c r="H2159" s="3">
        <f ca="1">IF(F2158="买",B2159/B2158-1,计算结果!B$21*(计算结果!B$22*(B2159/B2158-1)+(1-计算结果!B$22)*(K2159/K2158-1-IF(G2159=1,计算结果!B$16,0))))-IF(AND(计算结果!B$21=0,G2159=1),计算结果!B$16,0)</f>
        <v>2.9941080304393797E-2</v>
      </c>
      <c r="I2159" s="2">
        <f t="shared" ca="1" si="103"/>
        <v>132.44783249759405</v>
      </c>
      <c r="J2159" s="3">
        <f ca="1">1-I2159/MAX(I$2:I2159)</f>
        <v>0</v>
      </c>
      <c r="K2159" s="21">
        <v>194.96</v>
      </c>
      <c r="L2159" s="37">
        <v>89.531099999999995</v>
      </c>
    </row>
    <row r="2160" spans="1:12" hidden="1" x14ac:dyDescent="0.15">
      <c r="A2160" s="1">
        <v>42331</v>
      </c>
      <c r="B2160" s="16">
        <v>88.4358</v>
      </c>
      <c r="C2160" s="3">
        <f t="shared" si="101"/>
        <v>-2.3144532652314975E-2</v>
      </c>
      <c r="D2160" s="3">
        <f>IFERROR(1-B2160/MAX(B$2:B2160),0)</f>
        <v>0.10826827032733677</v>
      </c>
      <c r="E2160" s="3">
        <f ca="1">IFERROR(B2160/AVERAGE(OFFSET(B2160,0,0,-计算结果!B$17,1))-1,B2160/AVERAGE(OFFSET(B2160,0,0,-ROW(),1))-1)</f>
        <v>0.78276856093316582</v>
      </c>
      <c r="F2160" s="4" t="str">
        <f ca="1">IF(MONTH(A2160)&lt;&gt;MONTH(A2161),IF(OR(AND(E2160&lt;计算结果!B$18,E2160&gt;计算结果!B$19),E2160&lt;计算结果!B$20),"买","卖"),F2159)</f>
        <v>买</v>
      </c>
      <c r="G2160" s="4" t="str">
        <f t="shared" ca="1" si="102"/>
        <v/>
      </c>
      <c r="H2160" s="3">
        <f ca="1">IF(F2159="买",B2160/B2159-1,计算结果!B$21*(计算结果!B$22*(B2160/B2159-1)+(1-计算结果!B$22)*(K2160/K2159-1-IF(G2160=1,计算结果!B$16,0))))-IF(AND(计算结果!B$21=0,G2160=1),计算结果!B$16,0)</f>
        <v>-2.3144532652314975E-2</v>
      </c>
      <c r="I2160" s="2">
        <f t="shared" ca="1" si="103"/>
        <v>129.38238931362514</v>
      </c>
      <c r="J2160" s="3">
        <f ca="1">1-I2160/MAX(I$2:I2160)</f>
        <v>2.3144532652314975E-2</v>
      </c>
      <c r="K2160" s="21">
        <v>195.02</v>
      </c>
      <c r="L2160" s="37">
        <v>87.4358</v>
      </c>
    </row>
    <row r="2161" spans="1:12" hidden="1" x14ac:dyDescent="0.15">
      <c r="A2161" s="1">
        <v>42332</v>
      </c>
      <c r="B2161" s="16">
        <v>90.072000000000003</v>
      </c>
      <c r="C2161" s="3">
        <f t="shared" si="101"/>
        <v>1.8501557061732843E-2</v>
      </c>
      <c r="D2161" s="3">
        <f>IFERROR(1-B2161/MAX(B$2:B2161),0)</f>
        <v>9.1769844847040205E-2</v>
      </c>
      <c r="E2161" s="3">
        <f ca="1">IFERROR(B2161/AVERAGE(OFFSET(B2161,0,0,-计算结果!B$17,1))-1,B2161/AVERAGE(OFFSET(B2161,0,0,-ROW(),1))-1)</f>
        <v>0.8072285799152259</v>
      </c>
      <c r="F2161" s="4" t="str">
        <f ca="1">IF(MONTH(A2161)&lt;&gt;MONTH(A2162),IF(OR(AND(E2161&lt;计算结果!B$18,E2161&gt;计算结果!B$19),E2161&lt;计算结果!B$20),"买","卖"),F2160)</f>
        <v>买</v>
      </c>
      <c r="G2161" s="4" t="str">
        <f t="shared" ca="1" si="102"/>
        <v/>
      </c>
      <c r="H2161" s="3">
        <f ca="1">IF(F2160="买",B2161/B2160-1,计算结果!B$21*(计算结果!B$22*(B2161/B2160-1)+(1-计算结果!B$22)*(K2161/K2160-1-IF(G2161=1,计算结果!B$16,0))))-IF(AND(计算结果!B$21=0,G2161=1),计算结果!B$16,0)</f>
        <v>1.8501557061732843E-2</v>
      </c>
      <c r="I2161" s="2">
        <f t="shared" ca="1" si="103"/>
        <v>131.77616497229451</v>
      </c>
      <c r="J2161" s="3">
        <f ca="1">1-I2161/MAX(I$2:I2161)</f>
        <v>5.0711854821160474E-3</v>
      </c>
      <c r="K2161" s="21">
        <v>195.06</v>
      </c>
      <c r="L2161" s="37">
        <v>89.072000000000003</v>
      </c>
    </row>
    <row r="2162" spans="1:12" hidden="1" x14ac:dyDescent="0.15">
      <c r="A2162" s="1">
        <v>42333</v>
      </c>
      <c r="B2162" s="16">
        <v>93.625200000000007</v>
      </c>
      <c r="C2162" s="3">
        <f t="shared" si="101"/>
        <v>3.9448441247002419E-2</v>
      </c>
      <c r="D2162" s="3">
        <f>IFERROR(1-B2162/MAX(B$2:B2162),0)</f>
        <v>5.5941580932732715E-2</v>
      </c>
      <c r="E2162" s="3">
        <f ca="1">IFERROR(B2162/AVERAGE(OFFSET(B2162,0,0,-计算结果!B$17,1))-1,B2162/AVERAGE(OFFSET(B2162,0,0,-ROW(),1))-1)</f>
        <v>0.86929724135243047</v>
      </c>
      <c r="F2162" s="4" t="str">
        <f ca="1">IF(MONTH(A2162)&lt;&gt;MONTH(A2163),IF(OR(AND(E2162&lt;计算结果!B$18,E2162&gt;计算结果!B$19),E2162&lt;计算结果!B$20),"买","卖"),F2161)</f>
        <v>买</v>
      </c>
      <c r="G2162" s="4" t="str">
        <f t="shared" ca="1" si="102"/>
        <v/>
      </c>
      <c r="H2162" s="3">
        <f ca="1">IF(F2161="买",B2162/B2161-1,计算结果!B$21*(计算结果!B$22*(B2162/B2161-1)+(1-计算结果!B$22)*(K2162/K2161-1-IF(G2162=1,计算结果!B$16,0))))-IF(AND(计算结果!B$21=0,G2162=1),计算结果!B$16,0)</f>
        <v>3.9448441247002419E-2</v>
      </c>
      <c r="I2162" s="2">
        <f t="shared" ca="1" si="103"/>
        <v>136.97452927395938</v>
      </c>
      <c r="J2162" s="3">
        <f ca="1">1-I2162/MAX(I$2:I2162)</f>
        <v>0</v>
      </c>
      <c r="K2162" s="21">
        <v>195.12</v>
      </c>
      <c r="L2162" s="37">
        <v>92.625200000000007</v>
      </c>
    </row>
    <row r="2163" spans="1:12" hidden="1" x14ac:dyDescent="0.15">
      <c r="A2163" s="1">
        <v>42334</v>
      </c>
      <c r="B2163" s="16">
        <v>95.772000000000006</v>
      </c>
      <c r="C2163" s="3">
        <f t="shared" si="101"/>
        <v>2.2929724048653455E-2</v>
      </c>
      <c r="D2163" s="3">
        <f>IFERROR(1-B2163/MAX(B$2:B2163),0)</f>
        <v>3.4294581897712173E-2</v>
      </c>
      <c r="E2163" s="3">
        <f ca="1">IFERROR(B2163/AVERAGE(OFFSET(B2163,0,0,-计算结果!B$17,1))-1,B2163/AVERAGE(OFFSET(B2163,0,0,-ROW(),1))-1)</f>
        <v>0.9024852871481126</v>
      </c>
      <c r="F2163" s="4" t="str">
        <f ca="1">IF(MONTH(A2163)&lt;&gt;MONTH(A2164),IF(OR(AND(E2163&lt;计算结果!B$18,E2163&gt;计算结果!B$19),E2163&lt;计算结果!B$20),"买","卖"),F2162)</f>
        <v>买</v>
      </c>
      <c r="G2163" s="4" t="str">
        <f t="shared" ca="1" si="102"/>
        <v/>
      </c>
      <c r="H2163" s="3">
        <f ca="1">IF(F2162="买",B2163/B2162-1,计算结果!B$21*(计算结果!B$22*(B2163/B2162-1)+(1-计算结果!B$22)*(K2163/K2162-1-IF(G2163=1,计算结果!B$16,0))))-IF(AND(计算结果!B$21=0,G2163=1),计算结果!B$16,0)</f>
        <v>2.2929724048653455E-2</v>
      </c>
      <c r="I2163" s="2">
        <f t="shared" ca="1" si="103"/>
        <v>140.11531743190548</v>
      </c>
      <c r="J2163" s="3">
        <f ca="1">1-I2163/MAX(I$2:I2163)</f>
        <v>0</v>
      </c>
      <c r="K2163" s="21">
        <v>195.15</v>
      </c>
      <c r="L2163" s="37">
        <v>94.772000000000006</v>
      </c>
    </row>
    <row r="2164" spans="1:12" hidden="1" x14ac:dyDescent="0.15">
      <c r="A2164" s="1">
        <v>42335</v>
      </c>
      <c r="B2164" s="16">
        <v>88.647000000000006</v>
      </c>
      <c r="C2164" s="3">
        <f t="shared" si="101"/>
        <v>-7.4395439168024047E-2</v>
      </c>
      <c r="D2164" s="3">
        <f>IFERROR(1-B2164/MAX(B$2:B2164),0)</f>
        <v>0.10613866058437216</v>
      </c>
      <c r="E2164" s="3">
        <f ca="1">IFERROR(B2164/AVERAGE(OFFSET(B2164,0,0,-计算结果!B$17,1))-1,B2164/AVERAGE(OFFSET(B2164,0,0,-ROW(),1))-1)</f>
        <v>0.75292322684191149</v>
      </c>
      <c r="F2164" s="4" t="str">
        <f ca="1">IF(MONTH(A2164)&lt;&gt;MONTH(A2165),IF(OR(AND(E2164&lt;计算结果!B$18,E2164&gt;计算结果!B$19),E2164&lt;计算结果!B$20),"买","卖"),F2163)</f>
        <v>买</v>
      </c>
      <c r="G2164" s="4" t="str">
        <f t="shared" ca="1" si="102"/>
        <v/>
      </c>
      <c r="H2164" s="3">
        <f ca="1">IF(F2163="买",B2164/B2163-1,计算结果!B$21*(计算结果!B$22*(B2164/B2163-1)+(1-计算结果!B$22)*(K2164/K2163-1-IF(G2164=1,计算结果!B$16,0))))-IF(AND(计算结果!B$21=0,G2164=1),计算结果!B$16,0)</f>
        <v>-7.4395439168024047E-2</v>
      </c>
      <c r="I2164" s="2">
        <f t="shared" ca="1" si="103"/>
        <v>129.69137685739179</v>
      </c>
      <c r="J2164" s="3">
        <f ca="1">1-I2164/MAX(I$2:I2164)</f>
        <v>7.4395439168023936E-2</v>
      </c>
      <c r="K2164" s="21">
        <v>195.2</v>
      </c>
      <c r="L2164" s="37">
        <v>87.647000000000006</v>
      </c>
    </row>
    <row r="2165" spans="1:12" hidden="1" x14ac:dyDescent="0.15">
      <c r="A2165" s="1">
        <v>42338</v>
      </c>
      <c r="B2165" s="16">
        <v>88.363799999999998</v>
      </c>
      <c r="C2165" s="3">
        <f t="shared" si="101"/>
        <v>-3.1946935598498039E-3</v>
      </c>
      <c r="D2165" s="3">
        <f>IFERROR(1-B2165/MAX(B$2:B2165),0)</f>
        <v>0.10899427364880199</v>
      </c>
      <c r="E2165" s="3">
        <f ca="1">IFERROR(B2165/AVERAGE(OFFSET(B2165,0,0,-计算结果!B$17,1))-1,B2165/AVERAGE(OFFSET(B2165,0,0,-ROW(),1))-1)</f>
        <v>0.73934712287131732</v>
      </c>
      <c r="F2165" s="4" t="str">
        <f ca="1">IF(MONTH(A2165)&lt;&gt;MONTH(A2166),IF(OR(AND(E2165&lt;计算结果!B$18,E2165&gt;计算结果!B$19),E2165&lt;计算结果!B$20),"买","卖"),F2164)</f>
        <v>买</v>
      </c>
      <c r="G2165" s="4" t="str">
        <f t="shared" ca="1" si="102"/>
        <v/>
      </c>
      <c r="H2165" s="3">
        <f ca="1">IF(F2164="买",B2165/B2164-1,计算结果!B$21*(计算结果!B$22*(B2165/B2164-1)+(1-计算结果!B$22)*(K2165/K2164-1-IF(G2165=1,计算结果!B$16,0))))-IF(AND(计算结果!B$21=0,G2165=1),计算结果!B$16,0)</f>
        <v>-3.1946935598498039E-3</v>
      </c>
      <c r="I2165" s="2">
        <f t="shared" ca="1" si="103"/>
        <v>129.27705265097742</v>
      </c>
      <c r="J2165" s="3">
        <f ca="1">1-I2165/MAX(I$2:I2165)</f>
        <v>7.7352462097481478E-2</v>
      </c>
      <c r="K2165" s="21">
        <v>195.3</v>
      </c>
      <c r="L2165" s="37">
        <v>87.363799999999998</v>
      </c>
    </row>
    <row r="2166" spans="1:12" hidden="1" x14ac:dyDescent="0.15">
      <c r="A2166" s="1">
        <v>42339</v>
      </c>
      <c r="B2166" s="16">
        <v>89.494699999999995</v>
      </c>
      <c r="C2166" s="3">
        <f t="shared" si="101"/>
        <v>1.2798227328385536E-2</v>
      </c>
      <c r="D2166" s="3">
        <f>IFERROR(1-B2166/MAX(B$2:B2166),0)</f>
        <v>9.7590979812066103E-2</v>
      </c>
      <c r="E2166" s="3">
        <f ca="1">IFERROR(B2166/AVERAGE(OFFSET(B2166,0,0,-计算结果!B$17,1))-1,B2166/AVERAGE(OFFSET(B2166,0,0,-ROW(),1))-1)</f>
        <v>0.75349749673680733</v>
      </c>
      <c r="F2166" s="4" t="str">
        <f ca="1">IF(MONTH(A2166)&lt;&gt;MONTH(A2167),IF(OR(AND(E2166&lt;计算结果!B$18,E2166&gt;计算结果!B$19),E2166&lt;计算结果!B$20),"买","卖"),F2165)</f>
        <v>买</v>
      </c>
      <c r="G2166" s="4" t="str">
        <f t="shared" ca="1" si="102"/>
        <v/>
      </c>
      <c r="H2166" s="3">
        <f ca="1">IF(F2165="买",B2166/B2165-1,计算结果!B$21*(计算结果!B$22*(B2166/B2165-1)+(1-计算结果!B$22)*(K2166/K2165-1-IF(G2166=1,计算结果!B$16,0))))-IF(AND(计算结果!B$21=0,G2166=1),计算结果!B$16,0)</f>
        <v>1.2798227328385536E-2</v>
      </c>
      <c r="I2166" s="2">
        <f t="shared" ca="1" si="103"/>
        <v>130.93156975914829</v>
      </c>
      <c r="J2166" s="3">
        <f ca="1">1-I2166/MAX(I$2:I2166)</f>
        <v>6.5544209163429956E-2</v>
      </c>
      <c r="K2166" s="21">
        <v>195.35</v>
      </c>
      <c r="L2166" s="37">
        <v>88.494699999999995</v>
      </c>
    </row>
    <row r="2167" spans="1:12" hidden="1" x14ac:dyDescent="0.15">
      <c r="A2167" s="1">
        <v>42340</v>
      </c>
      <c r="B2167" s="16">
        <v>89.384</v>
      </c>
      <c r="C2167" s="3">
        <f t="shared" si="101"/>
        <v>-1.2369447576224823E-3</v>
      </c>
      <c r="D2167" s="3">
        <f>IFERROR(1-B2167/MAX(B$2:B2167),0)</f>
        <v>9.8707209918818761E-2</v>
      </c>
      <c r="E2167" s="3">
        <f ca="1">IFERROR(B2167/AVERAGE(OFFSET(B2167,0,0,-计算结果!B$17,1))-1,B2167/AVERAGE(OFFSET(B2167,0,0,-ROW(),1))-1)</f>
        <v>0.743372850525295</v>
      </c>
      <c r="F2167" s="4" t="str">
        <f ca="1">IF(MONTH(A2167)&lt;&gt;MONTH(A2168),IF(OR(AND(E2167&lt;计算结果!B$18,E2167&gt;计算结果!B$19),E2167&lt;计算结果!B$20),"买","卖"),F2166)</f>
        <v>买</v>
      </c>
      <c r="G2167" s="4" t="str">
        <f t="shared" ca="1" si="102"/>
        <v/>
      </c>
      <c r="H2167" s="3">
        <f ca="1">IF(F2166="买",B2167/B2166-1,计算结果!B$21*(计算结果!B$22*(B2167/B2166-1)+(1-计算结果!B$22)*(K2167/K2166-1-IF(G2167=1,计算结果!B$16,0))))-IF(AND(计算结果!B$21=0,G2167=1),计算结果!B$16,0)</f>
        <v>-1.2369447576224823E-3</v>
      </c>
      <c r="I2167" s="2">
        <f t="shared" ca="1" si="103"/>
        <v>130.76961464032743</v>
      </c>
      <c r="J2167" s="3">
        <f ca="1">1-I2167/MAX(I$2:I2167)</f>
        <v>6.6700079355135111E-2</v>
      </c>
      <c r="K2167" s="21">
        <v>195.41</v>
      </c>
      <c r="L2167" s="37">
        <v>88.384</v>
      </c>
    </row>
    <row r="2168" spans="1:12" hidden="1" x14ac:dyDescent="0.15">
      <c r="A2168" s="1">
        <v>42341</v>
      </c>
      <c r="B2168" s="16">
        <v>95.046599999999998</v>
      </c>
      <c r="C2168" s="3">
        <f t="shared" si="101"/>
        <v>6.3351382797816047E-2</v>
      </c>
      <c r="D2168" s="3">
        <f>IFERROR(1-B2168/MAX(B$2:B2168),0)</f>
        <v>4.1609065361474129E-2</v>
      </c>
      <c r="E2168" s="3">
        <f ca="1">IFERROR(B2168/AVERAGE(OFFSET(B2168,0,0,-计算结果!B$17,1))-1,B2168/AVERAGE(OFFSET(B2168,0,0,-ROW(),1))-1)</f>
        <v>0.84477880527625349</v>
      </c>
      <c r="F2168" s="4" t="str">
        <f ca="1">IF(MONTH(A2168)&lt;&gt;MONTH(A2169),IF(OR(AND(E2168&lt;计算结果!B$18,E2168&gt;计算结果!B$19),E2168&lt;计算结果!B$20),"买","卖"),F2167)</f>
        <v>买</v>
      </c>
      <c r="G2168" s="4" t="str">
        <f t="shared" ca="1" si="102"/>
        <v/>
      </c>
      <c r="H2168" s="3">
        <f ca="1">IF(F2167="买",B2168/B2167-1,计算结果!B$21*(计算结果!B$22*(B2168/B2167-1)+(1-计算结果!B$22)*(K2168/K2167-1-IF(G2168=1,计算结果!B$16,0))))-IF(AND(计算结果!B$21=0,G2168=1),计算结果!B$16,0)</f>
        <v>6.3351382797816047E-2</v>
      </c>
      <c r="I2168" s="2">
        <f t="shared" ca="1" si="103"/>
        <v>139.0540505557297</v>
      </c>
      <c r="J2168" s="3">
        <f ca="1">1-I2168/MAX(I$2:I2168)</f>
        <v>7.5742388171909925E-3</v>
      </c>
      <c r="K2168" s="21">
        <v>195.5</v>
      </c>
      <c r="L2168" s="37">
        <v>94.046599999999998</v>
      </c>
    </row>
    <row r="2169" spans="1:12" hidden="1" x14ac:dyDescent="0.15">
      <c r="A2169" s="1">
        <v>42342</v>
      </c>
      <c r="B2169" s="16">
        <v>96.498000000000005</v>
      </c>
      <c r="C2169" s="3">
        <f t="shared" si="101"/>
        <v>1.5270404201728427E-2</v>
      </c>
      <c r="D2169" s="3">
        <f>IFERROR(1-B2169/MAX(B$2:B2169),0)</f>
        <v>2.6974048406271489E-2</v>
      </c>
      <c r="E2169" s="3">
        <f ca="1">IFERROR(B2169/AVERAGE(OFFSET(B2169,0,0,-计算结果!B$17,1))-1,B2169/AVERAGE(OFFSET(B2169,0,0,-ROW(),1))-1)</f>
        <v>0.86373492666432083</v>
      </c>
      <c r="F2169" s="4" t="str">
        <f ca="1">IF(MONTH(A2169)&lt;&gt;MONTH(A2170),IF(OR(AND(E2169&lt;计算结果!B$18,E2169&gt;计算结果!B$19),E2169&lt;计算结果!B$20),"买","卖"),F2168)</f>
        <v>买</v>
      </c>
      <c r="G2169" s="4" t="str">
        <f t="shared" ca="1" si="102"/>
        <v/>
      </c>
      <c r="H2169" s="3">
        <f ca="1">IF(F2168="买",B2169/B2168-1,计算结果!B$21*(计算结果!B$22*(B2169/B2168-1)+(1-计算结果!B$22)*(K2169/K2168-1-IF(G2169=1,计算结果!B$16,0))))-IF(AND(计算结果!B$21=0,G2169=1),计算结果!B$16,0)</f>
        <v>1.5270404201728427E-2</v>
      </c>
      <c r="I2169" s="2">
        <f t="shared" ca="1" si="103"/>
        <v>141.17746211360327</v>
      </c>
      <c r="J2169" s="3">
        <f ca="1">1-I2169/MAX(I$2:I2169)</f>
        <v>0</v>
      </c>
      <c r="K2169" s="21">
        <v>195.62</v>
      </c>
      <c r="L2169" s="37">
        <v>95.498000000000005</v>
      </c>
    </row>
    <row r="2170" spans="1:12" hidden="1" x14ac:dyDescent="0.15">
      <c r="A2170" s="1">
        <v>42345</v>
      </c>
      <c r="B2170" s="16">
        <v>98.317800000000005</v>
      </c>
      <c r="C2170" s="3">
        <f t="shared" si="101"/>
        <v>1.8858421936206016E-2</v>
      </c>
      <c r="D2170" s="3">
        <f>IFERROR(1-B2170/MAX(B$2:B2170),0)</f>
        <v>8.6243144562386798E-3</v>
      </c>
      <c r="E2170" s="3">
        <f ca="1">IFERROR(B2170/AVERAGE(OFFSET(B2170,0,0,-计算结果!B$17,1))-1,B2170/AVERAGE(OFFSET(B2170,0,0,-ROW(),1))-1)</f>
        <v>0.88934791440970851</v>
      </c>
      <c r="F2170" s="4" t="str">
        <f ca="1">IF(MONTH(A2170)&lt;&gt;MONTH(A2171),IF(OR(AND(E2170&lt;计算结果!B$18,E2170&gt;计算结果!B$19),E2170&lt;计算结果!B$20),"买","卖"),F2169)</f>
        <v>买</v>
      </c>
      <c r="G2170" s="4" t="str">
        <f t="shared" ca="1" si="102"/>
        <v/>
      </c>
      <c r="H2170" s="3">
        <f ca="1">IF(F2169="买",B2170/B2169-1,计算结果!B$21*(计算结果!B$22*(B2170/B2169-1)+(1-计算结果!B$22)*(K2170/K2169-1-IF(G2170=1,计算结果!B$16,0))))-IF(AND(计算结果!B$21=0,G2170=1),计算结果!B$16,0)</f>
        <v>1.8858421936206016E-2</v>
      </c>
      <c r="I2170" s="2">
        <f t="shared" ca="1" si="103"/>
        <v>143.83984626202434</v>
      </c>
      <c r="J2170" s="3">
        <f ca="1">1-I2170/MAX(I$2:I2170)</f>
        <v>0</v>
      </c>
      <c r="K2170" s="21">
        <v>195.73</v>
      </c>
      <c r="L2170" s="37">
        <v>97.317800000000005</v>
      </c>
    </row>
    <row r="2171" spans="1:12" hidden="1" x14ac:dyDescent="0.15">
      <c r="A2171" s="1">
        <v>42346</v>
      </c>
      <c r="B2171" s="16">
        <v>96.189899999999994</v>
      </c>
      <c r="C2171" s="3">
        <f t="shared" si="101"/>
        <v>-2.1643079889908101E-2</v>
      </c>
      <c r="D2171" s="3">
        <f>IFERROR(1-B2171/MAX(B$2:B2171),0)</f>
        <v>3.0080737619374687E-2</v>
      </c>
      <c r="E2171" s="3">
        <f ca="1">IFERROR(B2171/AVERAGE(OFFSET(B2171,0,0,-计算结果!B$17,1))-1,B2171/AVERAGE(OFFSET(B2171,0,0,-ROW(),1))-1)</f>
        <v>0.83955096700709331</v>
      </c>
      <c r="F2171" s="4" t="str">
        <f ca="1">IF(MONTH(A2171)&lt;&gt;MONTH(A2172),IF(OR(AND(E2171&lt;计算结果!B$18,E2171&gt;计算结果!B$19),E2171&lt;计算结果!B$20),"买","卖"),F2170)</f>
        <v>买</v>
      </c>
      <c r="G2171" s="4" t="str">
        <f t="shared" ca="1" si="102"/>
        <v/>
      </c>
      <c r="H2171" s="3">
        <f ca="1">IF(F2170="买",B2171/B2170-1,计算结果!B$21*(计算结果!B$22*(B2171/B2170-1)+(1-计算结果!B$22)*(K2171/K2170-1-IF(G2171=1,计算结果!B$16,0))))-IF(AND(计算结果!B$21=0,G2171=1),计算结果!B$16,0)</f>
        <v>-2.1643079889908101E-2</v>
      </c>
      <c r="I2171" s="2">
        <f t="shared" ca="1" si="103"/>
        <v>140.72670897802325</v>
      </c>
      <c r="J2171" s="3">
        <f ca="1">1-I2171/MAX(I$2:I2171)</f>
        <v>2.1643079889908101E-2</v>
      </c>
      <c r="K2171" s="21">
        <v>195.76</v>
      </c>
      <c r="L2171" s="37">
        <v>95.189899999999994</v>
      </c>
    </row>
    <row r="2172" spans="1:12" hidden="1" x14ac:dyDescent="0.15">
      <c r="A2172" s="1">
        <v>42347</v>
      </c>
      <c r="B2172" s="16">
        <v>95.201400000000007</v>
      </c>
      <c r="C2172" s="3">
        <f t="shared" si="101"/>
        <v>-1.0276546706046941E-2</v>
      </c>
      <c r="D2172" s="3">
        <f>IFERROR(1-B2172/MAX(B$2:B2172),0)</f>
        <v>4.0048158220323815E-2</v>
      </c>
      <c r="E2172" s="3">
        <f ca="1">IFERROR(B2172/AVERAGE(OFFSET(B2172,0,0,-计算结果!B$17,1))-1,B2172/AVERAGE(OFFSET(B2172,0,0,-ROW(),1))-1)</f>
        <v>0.81205294415994067</v>
      </c>
      <c r="F2172" s="4" t="str">
        <f ca="1">IF(MONTH(A2172)&lt;&gt;MONTH(A2173),IF(OR(AND(E2172&lt;计算结果!B$18,E2172&gt;计算结果!B$19),E2172&lt;计算结果!B$20),"买","卖"),F2171)</f>
        <v>买</v>
      </c>
      <c r="G2172" s="4" t="str">
        <f t="shared" ca="1" si="102"/>
        <v/>
      </c>
      <c r="H2172" s="3">
        <f ca="1">IF(F2171="买",B2172/B2171-1,计算结果!B$21*(计算结果!B$22*(B2172/B2171-1)+(1-计算结果!B$22)*(K2172/K2171-1-IF(G2172=1,计算结果!B$16,0))))-IF(AND(计算结果!B$21=0,G2172=1),计算结果!B$16,0)</f>
        <v>-1.0276546706046941E-2</v>
      </c>
      <c r="I2172" s="2">
        <f t="shared" ca="1" si="103"/>
        <v>139.28052438042232</v>
      </c>
      <c r="J2172" s="3">
        <f ca="1">1-I2172/MAX(I$2:I2172)</f>
        <v>3.169721047460361E-2</v>
      </c>
      <c r="K2172" s="21">
        <v>195.83</v>
      </c>
      <c r="L2172" s="37">
        <v>94.201400000000007</v>
      </c>
    </row>
    <row r="2173" spans="1:12" hidden="1" x14ac:dyDescent="0.15">
      <c r="A2173" s="1">
        <v>42348</v>
      </c>
      <c r="B2173" s="16">
        <v>93.324200000000005</v>
      </c>
      <c r="C2173" s="3">
        <f t="shared" si="101"/>
        <v>-1.9718197421466521E-2</v>
      </c>
      <c r="D2173" s="3">
        <f>IFERROR(1-B2173/MAX(B$2:B2173),0)</f>
        <v>5.8976678151635875E-2</v>
      </c>
      <c r="E2173" s="3">
        <f ca="1">IFERROR(B2173/AVERAGE(OFFSET(B2173,0,0,-计算结果!B$17,1))-1,B2173/AVERAGE(OFFSET(B2173,0,0,-ROW(),1))-1)</f>
        <v>0.76819878823583165</v>
      </c>
      <c r="F2173" s="4" t="str">
        <f ca="1">IF(MONTH(A2173)&lt;&gt;MONTH(A2174),IF(OR(AND(E2173&lt;计算结果!B$18,E2173&gt;计算结果!B$19),E2173&lt;计算结果!B$20),"买","卖"),F2172)</f>
        <v>买</v>
      </c>
      <c r="G2173" s="4" t="str">
        <f t="shared" ca="1" si="102"/>
        <v/>
      </c>
      <c r="H2173" s="3">
        <f ca="1">IF(F2172="买",B2173/B2172-1,计算结果!B$21*(计算结果!B$22*(B2173/B2172-1)+(1-计算结果!B$22)*(K2173/K2172-1-IF(G2173=1,计算结果!B$16,0))))-IF(AND(计算结果!B$21=0,G2173=1),计算结果!B$16,0)</f>
        <v>-1.9718197421466521E-2</v>
      </c>
      <c r="I2173" s="2">
        <f t="shared" ca="1" si="103"/>
        <v>136.53416350372376</v>
      </c>
      <c r="J2173" s="3">
        <f ca="1">1-I2173/MAX(I$2:I2173)</f>
        <v>5.0790396042222241E-2</v>
      </c>
      <c r="K2173" s="21">
        <v>195.95</v>
      </c>
      <c r="L2173" s="37">
        <v>92.324200000000005</v>
      </c>
    </row>
    <row r="2174" spans="1:12" hidden="1" x14ac:dyDescent="0.15">
      <c r="A2174" s="1">
        <v>42349</v>
      </c>
      <c r="B2174" s="16">
        <v>93.698599999999999</v>
      </c>
      <c r="C2174" s="3">
        <f t="shared" si="101"/>
        <v>4.0118211567845563E-3</v>
      </c>
      <c r="D2174" s="3">
        <f>IFERROR(1-B2174/MAX(B$2:B2174),0)</f>
        <v>5.5201460880016873E-2</v>
      </c>
      <c r="E2174" s="3">
        <f ca="1">IFERROR(B2174/AVERAGE(OFFSET(B2174,0,0,-计算结果!B$17,1))-1,B2174/AVERAGE(OFFSET(B2174,0,0,-ROW(),1))-1)</f>
        <v>0.76717701607042454</v>
      </c>
      <c r="F2174" s="4" t="str">
        <f ca="1">IF(MONTH(A2174)&lt;&gt;MONTH(A2175),IF(OR(AND(E2174&lt;计算结果!B$18,E2174&gt;计算结果!B$19),E2174&lt;计算结果!B$20),"买","卖"),F2173)</f>
        <v>买</v>
      </c>
      <c r="G2174" s="4" t="str">
        <f t="shared" ca="1" si="102"/>
        <v/>
      </c>
      <c r="H2174" s="3">
        <f ca="1">IF(F2173="买",B2174/B2173-1,计算结果!B$21*(计算结果!B$22*(B2174/B2173-1)+(1-计算结果!B$22)*(K2174/K2173-1-IF(G2174=1,计算结果!B$16,0))))-IF(AND(计算结果!B$21=0,G2174=1),计算结果!B$16,0)</f>
        <v>4.0118211567845563E-3</v>
      </c>
      <c r="I2174" s="2">
        <f t="shared" ca="1" si="103"/>
        <v>137.08191414949189</v>
      </c>
      <c r="J2174" s="3">
        <f ca="1">1-I2174/MAX(I$2:I2174)</f>
        <v>4.6982336870841301E-2</v>
      </c>
      <c r="K2174" s="21">
        <v>195.94</v>
      </c>
      <c r="L2174" s="37">
        <v>92.698599999999999</v>
      </c>
    </row>
    <row r="2175" spans="1:12" hidden="1" x14ac:dyDescent="0.15">
      <c r="A2175" s="1">
        <v>42352</v>
      </c>
      <c r="B2175" s="16">
        <v>94.875600000000006</v>
      </c>
      <c r="C2175" s="3">
        <f t="shared" si="101"/>
        <v>1.256155374786827E-2</v>
      </c>
      <c r="D2175" s="3">
        <f>IFERROR(1-B2175/MAX(B$2:B2175),0)</f>
        <v>4.333332324995387E-2</v>
      </c>
      <c r="E2175" s="3">
        <f ca="1">IFERROR(B2175/AVERAGE(OFFSET(B2175,0,0,-计算结果!B$17,1))-1,B2175/AVERAGE(OFFSET(B2175,0,0,-ROW(),1))-1)</f>
        <v>0.78109330336932259</v>
      </c>
      <c r="F2175" s="4" t="str">
        <f ca="1">IF(MONTH(A2175)&lt;&gt;MONTH(A2176),IF(OR(AND(E2175&lt;计算结果!B$18,E2175&gt;计算结果!B$19),E2175&lt;计算结果!B$20),"买","卖"),F2174)</f>
        <v>买</v>
      </c>
      <c r="G2175" s="4" t="str">
        <f t="shared" ca="1" si="102"/>
        <v/>
      </c>
      <c r="H2175" s="3">
        <f ca="1">IF(F2174="买",B2175/B2174-1,计算结果!B$21*(计算结果!B$22*(B2175/B2174-1)+(1-计算结果!B$22)*(K2175/K2174-1-IF(G2175=1,计算结果!B$16,0))))-IF(AND(计算结果!B$21=0,G2175=1),计算结果!B$16,0)</f>
        <v>1.256155374786827E-2</v>
      </c>
      <c r="I2175" s="2">
        <f t="shared" ca="1" si="103"/>
        <v>138.80387598194139</v>
      </c>
      <c r="J2175" s="3">
        <f ca="1">1-I2175/MAX(I$2:I2175)</f>
        <v>3.5010954272776562E-2</v>
      </c>
      <c r="K2175" s="21">
        <v>196.04</v>
      </c>
      <c r="L2175" s="37">
        <v>93.875600000000006</v>
      </c>
    </row>
    <row r="2176" spans="1:12" hidden="1" x14ac:dyDescent="0.15">
      <c r="A2176" s="1">
        <v>42353</v>
      </c>
      <c r="B2176" s="16">
        <v>96.878799999999998</v>
      </c>
      <c r="C2176" s="3">
        <f t="shared" si="101"/>
        <v>2.1113963969661143E-2</v>
      </c>
      <c r="D2176" s="3">
        <f>IFERROR(1-B2176/MAX(B$2:B2176),0)</f>
        <v>2.3134297506077872E-2</v>
      </c>
      <c r="E2176" s="3">
        <f ca="1">IFERROR(B2176/AVERAGE(OFFSET(B2176,0,0,-计算结果!B$17,1))-1,B2176/AVERAGE(OFFSET(B2176,0,0,-ROW(),1))-1)</f>
        <v>0.81008884171341888</v>
      </c>
      <c r="F2176" s="4" t="str">
        <f ca="1">IF(MONTH(A2176)&lt;&gt;MONTH(A2177),IF(OR(AND(E2176&lt;计算结果!B$18,E2176&gt;计算结果!B$19),E2176&lt;计算结果!B$20),"买","卖"),F2175)</f>
        <v>买</v>
      </c>
      <c r="G2176" s="4" t="str">
        <f t="shared" ca="1" si="102"/>
        <v/>
      </c>
      <c r="H2176" s="3">
        <f ca="1">IF(F2175="买",B2176/B2175-1,计算结果!B$21*(计算结果!B$22*(B2176/B2175-1)+(1-计算结果!B$22)*(K2176/K2175-1-IF(G2176=1,计算结果!B$16,0))))-IF(AND(计算结果!B$21=0,G2176=1),计算结果!B$16,0)</f>
        <v>2.1113963969661143E-2</v>
      </c>
      <c r="I2176" s="2">
        <f t="shared" ca="1" si="103"/>
        <v>141.7345760182734</v>
      </c>
      <c r="J2176" s="3">
        <f ca="1">1-I2176/MAX(I$2:I2176)</f>
        <v>1.4636210330174371E-2</v>
      </c>
      <c r="K2176" s="21">
        <v>196.07</v>
      </c>
      <c r="L2176" s="37">
        <v>95.878799999999998</v>
      </c>
    </row>
    <row r="2177" spans="1:12" hidden="1" x14ac:dyDescent="0.15">
      <c r="A2177" s="1">
        <v>42354</v>
      </c>
      <c r="B2177" s="16">
        <v>98.325800000000001</v>
      </c>
      <c r="C2177" s="3">
        <f t="shared" si="101"/>
        <v>1.4936188309516707E-2</v>
      </c>
      <c r="D2177" s="3">
        <f>IFERROR(1-B2177/MAX(B$2:B2177),0)</f>
        <v>8.5436474205202728E-3</v>
      </c>
      <c r="E2177" s="3">
        <f ca="1">IFERROR(B2177/AVERAGE(OFFSET(B2177,0,0,-计算结果!B$17,1))-1,B2177/AVERAGE(OFFSET(B2177,0,0,-ROW(),1))-1)</f>
        <v>0.82828904631223721</v>
      </c>
      <c r="F2177" s="4" t="str">
        <f ca="1">IF(MONTH(A2177)&lt;&gt;MONTH(A2178),IF(OR(AND(E2177&lt;计算结果!B$18,E2177&gt;计算结果!B$19),E2177&lt;计算结果!B$20),"买","卖"),F2176)</f>
        <v>买</v>
      </c>
      <c r="G2177" s="4" t="str">
        <f t="shared" ca="1" si="102"/>
        <v/>
      </c>
      <c r="H2177" s="3">
        <f ca="1">IF(F2176="买",B2177/B2176-1,计算结果!B$21*(计算结果!B$22*(B2177/B2176-1)+(1-计算结果!B$22)*(K2177/K2176-1-IF(G2177=1,计算结果!B$16,0))))-IF(AND(计算结果!B$21=0,G2177=1),计算结果!B$16,0)</f>
        <v>1.4936188309516707E-2</v>
      </c>
      <c r="I2177" s="2">
        <f t="shared" ca="1" si="103"/>
        <v>143.85155033565184</v>
      </c>
      <c r="J2177" s="3">
        <f ca="1">1-I2177/MAX(I$2:I2177)</f>
        <v>0</v>
      </c>
      <c r="K2177" s="21">
        <v>196.14</v>
      </c>
      <c r="L2177" s="37">
        <v>97.325800000000001</v>
      </c>
    </row>
    <row r="2178" spans="1:12" hidden="1" x14ac:dyDescent="0.15">
      <c r="A2178" s="1">
        <v>42355</v>
      </c>
      <c r="B2178" s="16">
        <v>102.4871</v>
      </c>
      <c r="C2178" s="3">
        <f t="shared" si="101"/>
        <v>4.232154734566107E-2</v>
      </c>
      <c r="D2178" s="3">
        <f>IFERROR(1-B2178/MAX(B$2:B2178),0)</f>
        <v>0</v>
      </c>
      <c r="E2178" s="3">
        <f ca="1">IFERROR(B2178/AVERAGE(OFFSET(B2178,0,0,-计算结果!B$17,1))-1,B2178/AVERAGE(OFFSET(B2178,0,0,-ROW(),1))-1)</f>
        <v>0.89583650402085158</v>
      </c>
      <c r="F2178" s="4" t="str">
        <f ca="1">IF(MONTH(A2178)&lt;&gt;MONTH(A2179),IF(OR(AND(E2178&lt;计算结果!B$18,E2178&gt;计算结果!B$19),E2178&lt;计算结果!B$20),"买","卖"),F2177)</f>
        <v>买</v>
      </c>
      <c r="G2178" s="4" t="str">
        <f t="shared" ca="1" si="102"/>
        <v/>
      </c>
      <c r="H2178" s="3">
        <f ca="1">IF(F2177="买",B2178/B2177-1,计算结果!B$21*(计算结果!B$22*(B2178/B2177-1)+(1-计算结果!B$22)*(K2178/K2177-1-IF(G2178=1,计算结果!B$16,0))))-IF(AND(计算结果!B$21=0,G2178=1),计算结果!B$16,0)</f>
        <v>4.232154734566107E-2</v>
      </c>
      <c r="I2178" s="2">
        <f t="shared" ca="1" si="103"/>
        <v>149.93957053392887</v>
      </c>
      <c r="J2178" s="3">
        <f ca="1">1-I2178/MAX(I$2:I2178)</f>
        <v>0</v>
      </c>
      <c r="K2178" s="21">
        <v>196.22</v>
      </c>
      <c r="L2178" s="37">
        <v>101.4871</v>
      </c>
    </row>
    <row r="2179" spans="1:12" hidden="1" x14ac:dyDescent="0.15">
      <c r="A2179" s="1">
        <v>42356</v>
      </c>
      <c r="B2179" s="16">
        <v>102.9996</v>
      </c>
      <c r="C2179" s="3">
        <f t="shared" si="101"/>
        <v>5.0006293474984531E-3</v>
      </c>
      <c r="D2179" s="3">
        <f>IFERROR(1-B2179/MAX(B$2:B2179),0)</f>
        <v>0</v>
      </c>
      <c r="E2179" s="3">
        <f ca="1">IFERROR(B2179/AVERAGE(OFFSET(B2179,0,0,-计算结果!B$17,1))-1,B2179/AVERAGE(OFFSET(B2179,0,0,-ROW(),1))-1)</f>
        <v>0.89552754910866872</v>
      </c>
      <c r="F2179" s="4" t="str">
        <f ca="1">IF(MONTH(A2179)&lt;&gt;MONTH(A2180),IF(OR(AND(E2179&lt;计算结果!B$18,E2179&gt;计算结果!B$19),E2179&lt;计算结果!B$20),"买","卖"),F2178)</f>
        <v>买</v>
      </c>
      <c r="G2179" s="4" t="str">
        <f t="shared" ca="1" si="102"/>
        <v/>
      </c>
      <c r="H2179" s="3">
        <f ca="1">IF(F2178="买",B2179/B2178-1,计算结果!B$21*(计算结果!B$22*(B2179/B2178-1)+(1-计算结果!B$22)*(K2179/K2178-1-IF(G2179=1,计算结果!B$16,0))))-IF(AND(计算结果!B$21=0,G2179=1),计算结果!B$16,0)</f>
        <v>5.0006293474984531E-3</v>
      </c>
      <c r="I2179" s="2">
        <f t="shared" ca="1" si="103"/>
        <v>150.68936275069214</v>
      </c>
      <c r="J2179" s="3">
        <f ca="1">1-I2179/MAX(I$2:I2179)</f>
        <v>0</v>
      </c>
      <c r="K2179" s="21">
        <v>196.29</v>
      </c>
      <c r="L2179" s="37">
        <v>101.9996</v>
      </c>
    </row>
    <row r="2180" spans="1:12" hidden="1" x14ac:dyDescent="0.15">
      <c r="A2180" s="1">
        <v>42359</v>
      </c>
      <c r="B2180" s="16">
        <v>105.37439999999999</v>
      </c>
      <c r="C2180" s="3">
        <f t="shared" ref="C2180:C2243" si="104">IFERROR(B2180/B2179-1,0)</f>
        <v>2.3056400219029882E-2</v>
      </c>
      <c r="D2180" s="3">
        <f>IFERROR(1-B2180/MAX(B$2:B2180),0)</f>
        <v>0</v>
      </c>
      <c r="E2180" s="3">
        <f ca="1">IFERROR(B2180/AVERAGE(OFFSET(B2180,0,0,-计算结果!B$17,1))-1,B2180/AVERAGE(OFFSET(B2180,0,0,-ROW(),1))-1)</f>
        <v>0.92892561284199671</v>
      </c>
      <c r="F2180" s="4" t="str">
        <f ca="1">IF(MONTH(A2180)&lt;&gt;MONTH(A2181),IF(OR(AND(E2180&lt;计算结果!B$18,E2180&gt;计算结果!B$19),E2180&lt;计算结果!B$20),"买","卖"),F2179)</f>
        <v>买</v>
      </c>
      <c r="G2180" s="4" t="str">
        <f t="shared" ca="1" si="102"/>
        <v/>
      </c>
      <c r="H2180" s="3">
        <f ca="1">IF(F2179="买",B2180/B2179-1,计算结果!B$21*(计算结果!B$22*(B2180/B2179-1)+(1-计算结果!B$22)*(K2180/K2179-1-IF(G2180=1,计算结果!B$16,0))))-IF(AND(计算结果!B$21=0,G2180=1),计算结果!B$16,0)</f>
        <v>2.3056400219029882E-2</v>
      </c>
      <c r="I2180" s="2">
        <f t="shared" ca="1" si="103"/>
        <v>154.16371700702268</v>
      </c>
      <c r="J2180" s="3">
        <f ca="1">1-I2180/MAX(I$2:I2180)</f>
        <v>0</v>
      </c>
      <c r="K2180" s="21">
        <v>196.47</v>
      </c>
      <c r="L2180" s="37">
        <v>104.37439999999999</v>
      </c>
    </row>
    <row r="2181" spans="1:12" hidden="1" x14ac:dyDescent="0.15">
      <c r="A2181" s="1">
        <v>42360</v>
      </c>
      <c r="B2181" s="16">
        <v>104.78959999999999</v>
      </c>
      <c r="C2181" s="3">
        <f t="shared" si="104"/>
        <v>-5.5497350400097734E-3</v>
      </c>
      <c r="D2181" s="3">
        <f>IFERROR(1-B2181/MAX(B$2:B2181),0)</f>
        <v>5.5497350400097734E-3</v>
      </c>
      <c r="E2181" s="3">
        <f ca="1">IFERROR(B2181/AVERAGE(OFFSET(B2181,0,0,-计算结果!B$17,1))-1,B2181/AVERAGE(OFFSET(B2181,0,0,-ROW(),1))-1)</f>
        <v>0.90815688402934791</v>
      </c>
      <c r="F2181" s="4" t="str">
        <f ca="1">IF(MONTH(A2181)&lt;&gt;MONTH(A2182),IF(OR(AND(E2181&lt;计算结果!B$18,E2181&gt;计算结果!B$19),E2181&lt;计算结果!B$20),"买","卖"),F2180)</f>
        <v>买</v>
      </c>
      <c r="G2181" s="4" t="str">
        <f t="shared" ca="1" si="102"/>
        <v/>
      </c>
      <c r="H2181" s="3">
        <f ca="1">IF(F2180="买",B2181/B2180-1,计算结果!B$21*(计算结果!B$22*(B2181/B2180-1)+(1-计算结果!B$22)*(K2181/K2180-1-IF(G2181=1,计算结果!B$16,0))))-IF(AND(计算结果!B$21=0,G2181=1),计算结果!B$16,0)</f>
        <v>-5.5497350400097734E-3</v>
      </c>
      <c r="I2181" s="2">
        <f t="shared" ca="1" si="103"/>
        <v>153.30814922485067</v>
      </c>
      <c r="J2181" s="3">
        <f ca="1">1-I2181/MAX(I$2:I2181)</f>
        <v>5.5497350400097734E-3</v>
      </c>
      <c r="K2181" s="21">
        <v>196.54</v>
      </c>
      <c r="L2181" s="37">
        <v>103.78959999999999</v>
      </c>
    </row>
    <row r="2182" spans="1:12" hidden="1" x14ac:dyDescent="0.15">
      <c r="A2182" s="1">
        <v>42361</v>
      </c>
      <c r="B2182" s="16">
        <v>102.5701</v>
      </c>
      <c r="C2182" s="3">
        <f t="shared" si="104"/>
        <v>-2.1180536999854893E-2</v>
      </c>
      <c r="D2182" s="3">
        <f>IFERROR(1-B2182/MAX(B$2:B2182),0)</f>
        <v>2.6612725671510296E-2</v>
      </c>
      <c r="E2182" s="3">
        <f ca="1">IFERROR(B2182/AVERAGE(OFFSET(B2182,0,0,-计算结果!B$17,1))-1,B2182/AVERAGE(OFFSET(B2182,0,0,-ROW(),1))-1)</f>
        <v>0.85831863323639257</v>
      </c>
      <c r="F2182" s="4" t="str">
        <f ca="1">IF(MONTH(A2182)&lt;&gt;MONTH(A2183),IF(OR(AND(E2182&lt;计算结果!B$18,E2182&gt;计算结果!B$19),E2182&lt;计算结果!B$20),"买","卖"),F2181)</f>
        <v>买</v>
      </c>
      <c r="G2182" s="4" t="str">
        <f t="shared" ca="1" si="102"/>
        <v/>
      </c>
      <c r="H2182" s="3">
        <f ca="1">IF(F2181="买",B2182/B2181-1,计算结果!B$21*(计算结果!B$22*(B2182/B2181-1)+(1-计算结果!B$22)*(K2182/K2181-1-IF(G2182=1,计算结果!B$16,0))))-IF(AND(计算结果!B$21=0,G2182=1),计算结果!B$16,0)</f>
        <v>-2.1180536999854893E-2</v>
      </c>
      <c r="I2182" s="2">
        <f t="shared" ca="1" si="103"/>
        <v>150.06100029781445</v>
      </c>
      <c r="J2182" s="3">
        <f ca="1">1-I2182/MAX(I$2:I2182)</f>
        <v>2.6612725671510296E-2</v>
      </c>
      <c r="K2182" s="21">
        <v>196.56</v>
      </c>
      <c r="L2182" s="37">
        <v>101.5701</v>
      </c>
    </row>
    <row r="2183" spans="1:12" hidden="1" x14ac:dyDescent="0.15">
      <c r="A2183" s="1">
        <v>42362</v>
      </c>
      <c r="B2183" s="16">
        <v>102.6588</v>
      </c>
      <c r="C2183" s="3">
        <f t="shared" si="104"/>
        <v>8.6477443231514073E-4</v>
      </c>
      <c r="D2183" s="3">
        <f>IFERROR(1-B2183/MAX(B$2:B2183),0)</f>
        <v>2.5770965243930188E-2</v>
      </c>
      <c r="E2183" s="3">
        <f ca="1">IFERROR(B2183/AVERAGE(OFFSET(B2183,0,0,-计算结果!B$17,1))-1,B2183/AVERAGE(OFFSET(B2183,0,0,-ROW(),1))-1)</f>
        <v>0.85060357300283584</v>
      </c>
      <c r="F2183" s="4" t="str">
        <f ca="1">IF(MONTH(A2183)&lt;&gt;MONTH(A2184),IF(OR(AND(E2183&lt;计算结果!B$18,E2183&gt;计算结果!B$19),E2183&lt;计算结果!B$20),"买","卖"),F2182)</f>
        <v>买</v>
      </c>
      <c r="G2183" s="4" t="str">
        <f t="shared" ca="1" si="102"/>
        <v/>
      </c>
      <c r="H2183" s="3">
        <f ca="1">IF(F2182="买",B2183/B2182-1,计算结果!B$21*(计算结果!B$22*(B2183/B2182-1)+(1-计算结果!B$22)*(K2183/K2182-1-IF(G2183=1,计算结果!B$16,0))))-IF(AND(计算结果!B$21=0,G2183=1),计算结果!B$16,0)</f>
        <v>8.6477443231514073E-4</v>
      </c>
      <c r="I2183" s="2">
        <f t="shared" ca="1" si="103"/>
        <v>150.19076921415962</v>
      </c>
      <c r="J2183" s="3">
        <f ca="1">1-I2183/MAX(I$2:I2183)</f>
        <v>2.5770965243930188E-2</v>
      </c>
      <c r="K2183" s="21">
        <v>196.66</v>
      </c>
      <c r="L2183" s="37">
        <v>101.6588</v>
      </c>
    </row>
    <row r="2184" spans="1:12" hidden="1" x14ac:dyDescent="0.15">
      <c r="A2184" s="1">
        <v>42363</v>
      </c>
      <c r="B2184" s="16">
        <v>105.6923</v>
      </c>
      <c r="C2184" s="3">
        <f t="shared" si="104"/>
        <v>2.9549342092445974E-2</v>
      </c>
      <c r="D2184" s="3">
        <f>IFERROR(1-B2184/MAX(B$2:B2184),0)</f>
        <v>0</v>
      </c>
      <c r="E2184" s="3">
        <f ca="1">IFERROR(B2184/AVERAGE(OFFSET(B2184,0,0,-计算结果!B$17,1))-1,B2184/AVERAGE(OFFSET(B2184,0,0,-ROW(),1))-1)</f>
        <v>0.89544616420167378</v>
      </c>
      <c r="F2184" s="4" t="str">
        <f ca="1">IF(MONTH(A2184)&lt;&gt;MONTH(A2185),IF(OR(AND(E2184&lt;计算结果!B$18,E2184&gt;计算结果!B$19),E2184&lt;计算结果!B$20),"买","卖"),F2183)</f>
        <v>买</v>
      </c>
      <c r="G2184" s="4" t="str">
        <f t="shared" ca="1" si="102"/>
        <v/>
      </c>
      <c r="H2184" s="3">
        <f ca="1">IF(F2183="买",B2184/B2183-1,计算结果!B$21*(计算结果!B$22*(B2184/B2183-1)+(1-计算结果!B$22)*(K2184/K2183-1-IF(G2184=1,计算结果!B$16,0))))-IF(AND(计算结果!B$21=0,G2184=1),计算结果!B$16,0)</f>
        <v>2.9549342092445974E-2</v>
      </c>
      <c r="I2184" s="2">
        <f t="shared" ca="1" si="103"/>
        <v>154.62880763279642</v>
      </c>
      <c r="J2184" s="3">
        <f ca="1">1-I2184/MAX(I$2:I2184)</f>
        <v>0</v>
      </c>
      <c r="K2184" s="21">
        <v>196.73</v>
      </c>
      <c r="L2184" s="37">
        <v>104.6923</v>
      </c>
    </row>
    <row r="2185" spans="1:12" hidden="1" x14ac:dyDescent="0.15">
      <c r="A2185" s="1">
        <v>42366</v>
      </c>
      <c r="B2185" s="16">
        <v>104.1352</v>
      </c>
      <c r="C2185" s="3">
        <f t="shared" si="104"/>
        <v>-1.4732388262910456E-2</v>
      </c>
      <c r="D2185" s="3">
        <f>IFERROR(1-B2185/MAX(B$2:B2185),0)</f>
        <v>1.4732388262910456E-2</v>
      </c>
      <c r="E2185" s="3">
        <f ca="1">IFERROR(B2185/AVERAGE(OFFSET(B2185,0,0,-计算结果!B$17,1))-1,B2185/AVERAGE(OFFSET(B2185,0,0,-ROW(),1))-1)</f>
        <v>0.85811118334619807</v>
      </c>
      <c r="F2185" s="4" t="str">
        <f ca="1">IF(MONTH(A2185)&lt;&gt;MONTH(A2186),IF(OR(AND(E2185&lt;计算结果!B$18,E2185&gt;计算结果!B$19),E2185&lt;计算结果!B$20),"买","卖"),F2184)</f>
        <v>买</v>
      </c>
      <c r="G2185" s="4" t="str">
        <f t="shared" ca="1" si="102"/>
        <v/>
      </c>
      <c r="H2185" s="3">
        <f ca="1">IF(F2184="买",B2185/B2184-1,计算结果!B$21*(计算结果!B$22*(B2185/B2184-1)+(1-计算结果!B$22)*(K2185/K2184-1-IF(G2185=1,计算结果!B$16,0))))-IF(AND(计算结果!B$21=0,G2185=1),计算结果!B$16,0)</f>
        <v>-1.4732388262910456E-2</v>
      </c>
      <c r="I2185" s="2">
        <f t="shared" ca="1" si="103"/>
        <v>152.35075600211917</v>
      </c>
      <c r="J2185" s="3">
        <f ca="1">1-I2185/MAX(I$2:I2185)</f>
        <v>1.4732388262910456E-2</v>
      </c>
      <c r="K2185" s="21">
        <v>196.91</v>
      </c>
      <c r="L2185" s="37">
        <v>103.1352</v>
      </c>
    </row>
    <row r="2186" spans="1:12" hidden="1" x14ac:dyDescent="0.15">
      <c r="A2186" s="1">
        <v>42367</v>
      </c>
      <c r="B2186" s="16">
        <v>105.88679999999999</v>
      </c>
      <c r="C2186" s="3">
        <f t="shared" si="104"/>
        <v>1.6820441118853058E-2</v>
      </c>
      <c r="D2186" s="3">
        <f>IFERROR(1-B2186/MAX(B$2:B2186),0)</f>
        <v>0</v>
      </c>
      <c r="E2186" s="3">
        <f ca="1">IFERROR(B2186/AVERAGE(OFFSET(B2186,0,0,-计算结果!B$17,1))-1,B2186/AVERAGE(OFFSET(B2186,0,0,-ROW(),1))-1)</f>
        <v>0.87971080995871143</v>
      </c>
      <c r="F2186" s="4" t="str">
        <f ca="1">IF(MONTH(A2186)&lt;&gt;MONTH(A2187),IF(OR(AND(E2186&lt;计算结果!B$18,E2186&gt;计算结果!B$19),E2186&lt;计算结果!B$20),"买","卖"),F2185)</f>
        <v>买</v>
      </c>
      <c r="G2186" s="4" t="str">
        <f t="shared" ca="1" si="102"/>
        <v/>
      </c>
      <c r="H2186" s="3">
        <f ca="1">IF(F2185="买",B2186/B2185-1,计算结果!B$21*(计算结果!B$22*(B2186/B2185-1)+(1-计算结果!B$22)*(K2186/K2185-1-IF(G2186=1,计算结果!B$16,0))))-IF(AND(计算结果!B$21=0,G2186=1),计算结果!B$16,0)</f>
        <v>1.6820441118853058E-2</v>
      </c>
      <c r="I2186" s="2">
        <f t="shared" ca="1" si="103"/>
        <v>154.91336292286556</v>
      </c>
      <c r="J2186" s="3">
        <f ca="1">1-I2186/MAX(I$2:I2186)</f>
        <v>0</v>
      </c>
      <c r="K2186" s="21">
        <v>196.99</v>
      </c>
      <c r="L2186" s="37">
        <v>104.88679999999999</v>
      </c>
    </row>
    <row r="2187" spans="1:12" hidden="1" x14ac:dyDescent="0.15">
      <c r="A2187" s="1">
        <v>42368</v>
      </c>
      <c r="B2187" s="16">
        <v>107.4057</v>
      </c>
      <c r="C2187" s="3">
        <f t="shared" si="104"/>
        <v>1.4344564194970433E-2</v>
      </c>
      <c r="D2187" s="3">
        <f>IFERROR(1-B2187/MAX(B$2:B2187),0)</f>
        <v>0</v>
      </c>
      <c r="E2187" s="3">
        <f ca="1">IFERROR(B2187/AVERAGE(OFFSET(B2187,0,0,-计算结果!B$17,1))-1,B2187/AVERAGE(OFFSET(B2187,0,0,-ROW(),1))-1)</f>
        <v>0.89680533397464712</v>
      </c>
      <c r="F2187" s="4" t="str">
        <f ca="1">IF(MONTH(A2187)&lt;&gt;MONTH(A2188),IF(OR(AND(E2187&lt;计算结果!B$18,E2187&gt;计算结果!B$19),E2187&lt;计算结果!B$20),"买","卖"),F2186)</f>
        <v>买</v>
      </c>
      <c r="G2187" s="4" t="str">
        <f t="shared" ca="1" si="102"/>
        <v/>
      </c>
      <c r="H2187" s="3">
        <f ca="1">IF(F2186="买",B2187/B2186-1,计算结果!B$21*(计算结果!B$22*(B2187/B2186-1)+(1-计算结果!B$22)*(K2187/K2186-1-IF(G2187=1,计算结果!B$16,0))))-IF(AND(计算结果!B$21=0,G2187=1),计算结果!B$16,0)</f>
        <v>1.4344564194970433E-2</v>
      </c>
      <c r="I2187" s="2">
        <f t="shared" ca="1" si="103"/>
        <v>157.13552760197135</v>
      </c>
      <c r="J2187" s="3">
        <f ca="1">1-I2187/MAX(I$2:I2187)</f>
        <v>0</v>
      </c>
      <c r="K2187" s="21">
        <v>197.11</v>
      </c>
      <c r="L2187" s="37">
        <v>106.4057</v>
      </c>
    </row>
    <row r="2188" spans="1:12" hidden="1" x14ac:dyDescent="0.15">
      <c r="A2188" s="1">
        <v>42369</v>
      </c>
      <c r="B2188" s="16">
        <v>103.9126</v>
      </c>
      <c r="C2188" s="3">
        <f t="shared" si="104"/>
        <v>-3.2522482512566842E-2</v>
      </c>
      <c r="D2188" s="3">
        <f>IFERROR(1-B2188/MAX(B$2:B2188),0)</f>
        <v>3.2522482512566842E-2</v>
      </c>
      <c r="E2188" s="3">
        <f ca="1">IFERROR(B2188/AVERAGE(OFFSET(B2188,0,0,-计算结果!B$17,1))-1,B2188/AVERAGE(OFFSET(B2188,0,0,-ROW(),1))-1)</f>
        <v>0.82611101782315721</v>
      </c>
      <c r="F2188" s="4" t="str">
        <f ca="1">IF(MONTH(A2188)&lt;&gt;MONTH(A2189),IF(OR(AND(E2188&lt;计算结果!B$18,E2188&gt;计算结果!B$19),E2188&lt;计算结果!B$20),"买","卖"),F2187)</f>
        <v>买</v>
      </c>
      <c r="G2188" s="4" t="str">
        <f t="shared" ca="1" si="102"/>
        <v/>
      </c>
      <c r="H2188" s="3">
        <f ca="1">IF(F2187="买",B2188/B2187-1,计算结果!B$21*(计算结果!B$22*(B2188/B2187-1)+(1-计算结果!B$22)*(K2188/K2187-1-IF(G2188=1,计算结果!B$16,0))))-IF(AND(计算结果!B$21=0,G2188=1),计算结果!B$16,0)</f>
        <v>-3.2522482512566842E-2</v>
      </c>
      <c r="I2188" s="2">
        <f t="shared" ca="1" si="103"/>
        <v>152.02509015343327</v>
      </c>
      <c r="J2188" s="3">
        <f ca="1">1-I2188/MAX(I$2:I2188)</f>
        <v>3.2522482512566842E-2</v>
      </c>
      <c r="K2188" s="21">
        <v>197.12</v>
      </c>
      <c r="L2188" s="37">
        <v>102.9126</v>
      </c>
    </row>
    <row r="2189" spans="1:12" hidden="1" x14ac:dyDescent="0.15">
      <c r="A2189" s="1">
        <v>42373</v>
      </c>
      <c r="B2189" s="16">
        <v>93.546300000000002</v>
      </c>
      <c r="C2189" s="3">
        <f t="shared" si="104"/>
        <v>-9.9759798138050582E-2</v>
      </c>
      <c r="D2189" s="3">
        <f>IFERROR(1-B2189/MAX(B$2:B2189),0)</f>
        <v>0.12903784436021548</v>
      </c>
      <c r="E2189" s="3">
        <f ca="1">IFERROR(B2189/AVERAGE(OFFSET(B2189,0,0,-计算结果!B$17,1))-1,B2189/AVERAGE(OFFSET(B2189,0,0,-ROW(),1))-1)</f>
        <v>0.63700209853193557</v>
      </c>
      <c r="F2189" s="4" t="str">
        <f ca="1">IF(MONTH(A2189)&lt;&gt;MONTH(A2190),IF(OR(AND(E2189&lt;计算结果!B$18,E2189&gt;计算结果!B$19),E2189&lt;计算结果!B$20),"买","卖"),F2188)</f>
        <v>买</v>
      </c>
      <c r="G2189" s="4" t="str">
        <f t="shared" ca="1" si="102"/>
        <v/>
      </c>
      <c r="H2189" s="3">
        <f ca="1">IF(F2188="买",B2189/B2188-1,计算结果!B$21*(计算结果!B$22*(B2189/B2188-1)+(1-计算结果!B$22)*(K2189/K2188-1-IF(G2189=1,计算结果!B$16,0))))-IF(AND(计算结果!B$21=0,G2189=1),计算结果!B$16,0)</f>
        <v>-9.9759798138050582E-2</v>
      </c>
      <c r="I2189" s="2">
        <f t="shared" ca="1" si="103"/>
        <v>136.85909784780782</v>
      </c>
      <c r="J2189" s="3">
        <f ca="1">1-I2189/MAX(I$2:I2189)</f>
        <v>0.12903784436021548</v>
      </c>
      <c r="K2189" s="21">
        <v>197.29</v>
      </c>
      <c r="L2189" s="37">
        <v>92.546300000000002</v>
      </c>
    </row>
    <row r="2190" spans="1:12" hidden="1" x14ac:dyDescent="0.15">
      <c r="A2190" s="1">
        <v>42374</v>
      </c>
      <c r="B2190" s="16">
        <v>90.643199999999993</v>
      </c>
      <c r="C2190" s="3">
        <f t="shared" si="104"/>
        <v>-3.1033830306489985E-2</v>
      </c>
      <c r="D2190" s="3">
        <f>IFERROR(1-B2190/MAX(B$2:B2190),0)</f>
        <v>0.1560671361017153</v>
      </c>
      <c r="E2190" s="3">
        <f ca="1">IFERROR(B2190/AVERAGE(OFFSET(B2190,0,0,-计算结果!B$17,1))-1,B2190/AVERAGE(OFFSET(B2190,0,0,-ROW(),1))-1)</f>
        <v>0.57984821900459593</v>
      </c>
      <c r="F2190" s="4" t="str">
        <f ca="1">IF(MONTH(A2190)&lt;&gt;MONTH(A2191),IF(OR(AND(E2190&lt;计算结果!B$18,E2190&gt;计算结果!B$19),E2190&lt;计算结果!B$20),"买","卖"),F2189)</f>
        <v>买</v>
      </c>
      <c r="G2190" s="4" t="str">
        <f t="shared" ca="1" si="102"/>
        <v/>
      </c>
      <c r="H2190" s="3">
        <f ca="1">IF(F2189="买",B2190/B2189-1,计算结果!B$21*(计算结果!B$22*(B2190/B2189-1)+(1-计算结果!B$22)*(K2190/K2189-1-IF(G2190=1,计算结果!B$16,0))))-IF(AND(计算结果!B$21=0,G2190=1),计算结果!B$16,0)</f>
        <v>-3.1033830306489985E-2</v>
      </c>
      <c r="I2190" s="2">
        <f t="shared" ca="1" si="103"/>
        <v>132.61183582929965</v>
      </c>
      <c r="J2190" s="3">
        <f ca="1">1-I2190/MAX(I$2:I2190)</f>
        <v>0.1560671361017153</v>
      </c>
      <c r="K2190" s="21">
        <v>197.33</v>
      </c>
      <c r="L2190" s="37">
        <v>89.643199999999993</v>
      </c>
    </row>
    <row r="2191" spans="1:12" hidden="1" x14ac:dyDescent="0.15">
      <c r="A2191" s="1">
        <v>42375</v>
      </c>
      <c r="B2191" s="16">
        <v>94.050899999999999</v>
      </c>
      <c r="C2191" s="3">
        <f t="shared" si="104"/>
        <v>3.7594656852361741E-2</v>
      </c>
      <c r="D2191" s="3">
        <f>IFERROR(1-B2191/MAX(B$2:B2191),0)</f>
        <v>0.12433976967702831</v>
      </c>
      <c r="E2191" s="3">
        <f ca="1">IFERROR(B2191/AVERAGE(OFFSET(B2191,0,0,-计算结果!B$17,1))-1,B2191/AVERAGE(OFFSET(B2191,0,0,-ROW(),1))-1)</f>
        <v>0.6323517600011086</v>
      </c>
      <c r="F2191" s="4" t="str">
        <f ca="1">IF(MONTH(A2191)&lt;&gt;MONTH(A2192),IF(OR(AND(E2191&lt;计算结果!B$18,E2191&gt;计算结果!B$19),E2191&lt;计算结果!B$20),"买","卖"),F2190)</f>
        <v>买</v>
      </c>
      <c r="G2191" s="4" t="str">
        <f t="shared" ca="1" si="102"/>
        <v/>
      </c>
      <c r="H2191" s="3">
        <f ca="1">IF(F2190="买",B2191/B2190-1,计算结果!B$21*(计算结果!B$22*(B2191/B2190-1)+(1-计算结果!B$22)*(K2191/K2190-1-IF(G2191=1,计算结果!B$16,0))))-IF(AND(计算结果!B$21=0,G2191=1),计算结果!B$16,0)</f>
        <v>3.7594656852361741E-2</v>
      </c>
      <c r="I2191" s="2">
        <f t="shared" ca="1" si="103"/>
        <v>137.59733229186389</v>
      </c>
      <c r="J2191" s="3">
        <f ca="1">1-I2191/MAX(I$2:I2191)</f>
        <v>0.12433976967702842</v>
      </c>
      <c r="K2191" s="21">
        <v>197.39</v>
      </c>
      <c r="L2191" s="37">
        <v>93.050899999999999</v>
      </c>
    </row>
    <row r="2192" spans="1:12" hidden="1" x14ac:dyDescent="0.15">
      <c r="A2192" s="1">
        <v>42376</v>
      </c>
      <c r="B2192" s="16">
        <v>84.928299999999993</v>
      </c>
      <c r="C2192" s="3">
        <f t="shared" si="104"/>
        <v>-9.6996413644101276E-2</v>
      </c>
      <c r="D2192" s="3">
        <f>IFERROR(1-B2192/MAX(B$2:B2192),0)</f>
        <v>0.2092756715891243</v>
      </c>
      <c r="E2192" s="3">
        <f ca="1">IFERROR(B2192/AVERAGE(OFFSET(B2192,0,0,-计算结果!B$17,1))-1,B2192/AVERAGE(OFFSET(B2192,0,0,-ROW(),1))-1)</f>
        <v>0.46867970205478637</v>
      </c>
      <c r="F2192" s="4" t="str">
        <f ca="1">IF(MONTH(A2192)&lt;&gt;MONTH(A2193),IF(OR(AND(E2192&lt;计算结果!B$18,E2192&gt;计算结果!B$19),E2192&lt;计算结果!B$20),"买","卖"),F2191)</f>
        <v>买</v>
      </c>
      <c r="G2192" s="4" t="str">
        <f t="shared" ca="1" si="102"/>
        <v/>
      </c>
      <c r="H2192" s="3">
        <f ca="1">IF(F2191="买",B2192/B2191-1,计算结果!B$21*(计算结果!B$22*(B2192/B2191-1)+(1-计算结果!B$22)*(K2192/K2191-1-IF(G2192=1,计算结果!B$16,0))))-IF(AND(计算结果!B$21=0,G2192=1),计算结果!B$16,0)</f>
        <v>-9.6996413644101276E-2</v>
      </c>
      <c r="I2192" s="2">
        <f t="shared" ca="1" si="103"/>
        <v>124.25088453255741</v>
      </c>
      <c r="J2192" s="3">
        <f ca="1">1-I2192/MAX(I$2:I2192)</f>
        <v>0.2092756715891243</v>
      </c>
      <c r="K2192" s="21">
        <v>197.43</v>
      </c>
      <c r="L2192" s="37">
        <v>83.928299999999993</v>
      </c>
    </row>
    <row r="2193" spans="1:12" hidden="1" x14ac:dyDescent="0.15">
      <c r="A2193" s="1">
        <v>42377</v>
      </c>
      <c r="B2193" s="16">
        <v>84.426699999999997</v>
      </c>
      <c r="C2193" s="3">
        <f t="shared" si="104"/>
        <v>-5.9061584889842367E-3</v>
      </c>
      <c r="D2193" s="3">
        <f>IFERROR(1-B2193/MAX(B$2:B2193),0)</f>
        <v>0.21394581479381447</v>
      </c>
      <c r="E2193" s="3">
        <f ca="1">IFERROR(B2193/AVERAGE(OFFSET(B2193,0,0,-计算结果!B$17,1))-1,B2193/AVERAGE(OFFSET(B2193,0,0,-ROW(),1))-1)</f>
        <v>0.45480253644267687</v>
      </c>
      <c r="F2193" s="4" t="str">
        <f ca="1">IF(MONTH(A2193)&lt;&gt;MONTH(A2194),IF(OR(AND(E2193&lt;计算结果!B$18,E2193&gt;计算结果!B$19),E2193&lt;计算结果!B$20),"买","卖"),F2192)</f>
        <v>买</v>
      </c>
      <c r="G2193" s="4" t="str">
        <f t="shared" ca="1" si="102"/>
        <v/>
      </c>
      <c r="H2193" s="3">
        <f ca="1">IF(F2192="买",B2193/B2192-1,计算结果!B$21*(计算结果!B$22*(B2193/B2192-1)+(1-计算结果!B$22)*(K2193/K2192-1-IF(G2193=1,计算结果!B$16,0))))-IF(AND(计算结果!B$21=0,G2193=1),计算结果!B$16,0)</f>
        <v>-5.9061584889842367E-3</v>
      </c>
      <c r="I2193" s="2">
        <f t="shared" ca="1" si="103"/>
        <v>123.51703911611165</v>
      </c>
      <c r="J2193" s="3">
        <f ca="1">1-I2193/MAX(I$2:I2193)</f>
        <v>0.21394581479381458</v>
      </c>
      <c r="K2193" s="21">
        <v>197.56</v>
      </c>
      <c r="L2193" s="37">
        <v>83.426699999999997</v>
      </c>
    </row>
    <row r="2194" spans="1:12" hidden="1" x14ac:dyDescent="0.15">
      <c r="A2194" s="1">
        <v>42380</v>
      </c>
      <c r="B2194" s="16">
        <v>76.412599999999998</v>
      </c>
      <c r="C2194" s="3">
        <f t="shared" si="104"/>
        <v>-9.4923762269519041E-2</v>
      </c>
      <c r="D2194" s="3">
        <f>IFERROR(1-B2194/MAX(B$2:B2194),0)</f>
        <v>0.28856103540128686</v>
      </c>
      <c r="E2194" s="3">
        <f ca="1">IFERROR(B2194/AVERAGE(OFFSET(B2194,0,0,-计算结果!B$17,1))-1,B2194/AVERAGE(OFFSET(B2194,0,0,-ROW(),1))-1)</f>
        <v>0.31268266872711403</v>
      </c>
      <c r="F2194" s="4" t="str">
        <f ca="1">IF(MONTH(A2194)&lt;&gt;MONTH(A2195),IF(OR(AND(E2194&lt;计算结果!B$18,E2194&gt;计算结果!B$19),E2194&lt;计算结果!B$20),"买","卖"),F2193)</f>
        <v>买</v>
      </c>
      <c r="G2194" s="4" t="str">
        <f t="shared" ca="1" si="102"/>
        <v/>
      </c>
      <c r="H2194" s="3">
        <f ca="1">IF(F2193="买",B2194/B2193-1,计算结果!B$21*(计算结果!B$22*(B2194/B2193-1)+(1-计算结果!B$22)*(K2194/K2193-1-IF(G2194=1,计算结果!B$16,0))))-IF(AND(计算结果!B$21=0,G2194=1),计算结果!B$16,0)</f>
        <v>-9.4923762269519041E-2</v>
      </c>
      <c r="I2194" s="2">
        <f t="shared" ca="1" si="103"/>
        <v>111.79233705881899</v>
      </c>
      <c r="J2194" s="3">
        <f ca="1">1-I2194/MAX(I$2:I2194)</f>
        <v>0.28856103540128697</v>
      </c>
      <c r="K2194" s="21">
        <v>197.68</v>
      </c>
      <c r="L2194" s="37">
        <v>75.412599999999998</v>
      </c>
    </row>
    <row r="2195" spans="1:12" hidden="1" x14ac:dyDescent="0.15">
      <c r="A2195" s="1">
        <v>42381</v>
      </c>
      <c r="B2195" s="16">
        <v>75.4679</v>
      </c>
      <c r="C2195" s="3">
        <f t="shared" si="104"/>
        <v>-1.2363144298191631E-2</v>
      </c>
      <c r="D2195" s="3">
        <f>IFERROR(1-B2195/MAX(B$2:B2195),0)</f>
        <v>0.29735665797997679</v>
      </c>
      <c r="E2195" s="3">
        <f ca="1">IFERROR(B2195/AVERAGE(OFFSET(B2195,0,0,-计算结果!B$17,1))-1,B2195/AVERAGE(OFFSET(B2195,0,0,-ROW(),1))-1)</f>
        <v>0.29258227283975269</v>
      </c>
      <c r="F2195" s="4" t="str">
        <f ca="1">IF(MONTH(A2195)&lt;&gt;MONTH(A2196),IF(OR(AND(E2195&lt;计算结果!B$18,E2195&gt;计算结果!B$19),E2195&lt;计算结果!B$20),"买","卖"),F2194)</f>
        <v>买</v>
      </c>
      <c r="G2195" s="4" t="str">
        <f t="shared" ca="1" si="102"/>
        <v/>
      </c>
      <c r="H2195" s="3">
        <f ca="1">IF(F2194="买",B2195/B2194-1,计算结果!B$21*(计算结果!B$22*(B2195/B2194-1)+(1-计算结果!B$22)*(K2195/K2194-1-IF(G2195=1,计算结果!B$16,0))))-IF(AND(计算结果!B$21=0,G2195=1),计算结果!B$16,0)</f>
        <v>-1.2363144298191631E-2</v>
      </c>
      <c r="I2195" s="2">
        <f t="shared" ca="1" si="103"/>
        <v>110.41023226432873</v>
      </c>
      <c r="J2195" s="3">
        <f ca="1">1-I2195/MAX(I$2:I2195)</f>
        <v>0.2973566579799769</v>
      </c>
      <c r="K2195" s="21">
        <v>197.8</v>
      </c>
      <c r="L2195" s="37">
        <v>74.4679</v>
      </c>
    </row>
    <row r="2196" spans="1:12" hidden="1" x14ac:dyDescent="0.15">
      <c r="A2196" s="1">
        <v>42382</v>
      </c>
      <c r="B2196" s="16">
        <v>71.899900000000002</v>
      </c>
      <c r="C2196" s="3">
        <f t="shared" si="104"/>
        <v>-4.7278379284437455E-2</v>
      </c>
      <c r="D2196" s="3">
        <f>IFERROR(1-B2196/MAX(B$2:B2196),0)</f>
        <v>0.33057649640568421</v>
      </c>
      <c r="E2196" s="3">
        <f ca="1">IFERROR(B2196/AVERAGE(OFFSET(B2196,0,0,-计算结果!B$17,1))-1,B2196/AVERAGE(OFFSET(B2196,0,0,-ROW(),1))-1)</f>
        <v>0.2279990783257273</v>
      </c>
      <c r="F2196" s="4" t="str">
        <f ca="1">IF(MONTH(A2196)&lt;&gt;MONTH(A2197),IF(OR(AND(E2196&lt;计算结果!B$18,E2196&gt;计算结果!B$19),E2196&lt;计算结果!B$20),"买","卖"),F2195)</f>
        <v>买</v>
      </c>
      <c r="G2196" s="4" t="str">
        <f t="shared" ca="1" si="102"/>
        <v/>
      </c>
      <c r="H2196" s="3">
        <f ca="1">IF(F2195="买",B2196/B2195-1,计算结果!B$21*(计算结果!B$22*(B2196/B2195-1)+(1-计算结果!B$22)*(K2196/K2195-1-IF(G2196=1,计算结果!B$16,0))))-IF(AND(计算结果!B$21=0,G2196=1),计算结果!B$16,0)</f>
        <v>-4.7278379284437455E-2</v>
      </c>
      <c r="I2196" s="2">
        <f t="shared" ca="1" si="103"/>
        <v>105.19021542645297</v>
      </c>
      <c r="J2196" s="3">
        <f ca="1">1-I2196/MAX(I$2:I2196)</f>
        <v>0.33057649640568432</v>
      </c>
      <c r="K2196" s="21">
        <v>197.95</v>
      </c>
      <c r="L2196" s="37">
        <v>70.899900000000002</v>
      </c>
    </row>
    <row r="2197" spans="1:12" hidden="1" x14ac:dyDescent="0.15">
      <c r="A2197" s="1">
        <v>42383</v>
      </c>
      <c r="B2197" s="16">
        <v>75.367400000000004</v>
      </c>
      <c r="C2197" s="3">
        <f t="shared" si="104"/>
        <v>4.8226770830001264E-2</v>
      </c>
      <c r="D2197" s="3">
        <f>IFERROR(1-B2197/MAX(B$2:B2197),0)</f>
        <v>0.29829236250962465</v>
      </c>
      <c r="E2197" s="3">
        <f ca="1">IFERROR(B2197/AVERAGE(OFFSET(B2197,0,0,-计算结果!B$17,1))-1,B2197/AVERAGE(OFFSET(B2197,0,0,-ROW(),1))-1)</f>
        <v>0.28329137215072553</v>
      </c>
      <c r="F2197" s="4" t="str">
        <f ca="1">IF(MONTH(A2197)&lt;&gt;MONTH(A2198),IF(OR(AND(E2197&lt;计算结果!B$18,E2197&gt;计算结果!B$19),E2197&lt;计算结果!B$20),"买","卖"),F2196)</f>
        <v>买</v>
      </c>
      <c r="G2197" s="4" t="str">
        <f t="shared" ca="1" si="102"/>
        <v/>
      </c>
      <c r="H2197" s="3">
        <f ca="1">IF(F2196="买",B2197/B2196-1,计算结果!B$21*(计算结果!B$22*(B2197/B2196-1)+(1-计算结果!B$22)*(K2197/K2196-1-IF(G2197=1,计算结果!B$16,0))))-IF(AND(计算结果!B$21=0,G2197=1),计算结果!B$16,0)</f>
        <v>4.8226770830001264E-2</v>
      </c>
      <c r="I2197" s="2">
        <f t="shared" ca="1" si="103"/>
        <v>110.26319983938298</v>
      </c>
      <c r="J2197" s="3">
        <f ca="1">1-I2197/MAX(I$2:I2197)</f>
        <v>0.29829236250962465</v>
      </c>
      <c r="K2197" s="21">
        <v>198.01</v>
      </c>
      <c r="L2197" s="37">
        <v>74.367400000000004</v>
      </c>
    </row>
    <row r="2198" spans="1:12" hidden="1" x14ac:dyDescent="0.15">
      <c r="A2198" s="1">
        <v>42384</v>
      </c>
      <c r="B2198" s="16">
        <v>72.679199999999994</v>
      </c>
      <c r="C2198" s="3">
        <f t="shared" si="104"/>
        <v>-3.5667941311495532E-2</v>
      </c>
      <c r="D2198" s="3">
        <f>IFERROR(1-B2198/MAX(B$2:B2198),0)</f>
        <v>0.32332082934145956</v>
      </c>
      <c r="E2198" s="3">
        <f ca="1">IFERROR(B2198/AVERAGE(OFFSET(B2198,0,0,-计算结果!B$17,1))-1,B2198/AVERAGE(OFFSET(B2198,0,0,-ROW(),1))-1)</f>
        <v>0.23392585683762124</v>
      </c>
      <c r="F2198" s="4" t="str">
        <f ca="1">IF(MONTH(A2198)&lt;&gt;MONTH(A2199),IF(OR(AND(E2198&lt;计算结果!B$18,E2198&gt;计算结果!B$19),E2198&lt;计算结果!B$20),"买","卖"),F2197)</f>
        <v>买</v>
      </c>
      <c r="G2198" s="4" t="str">
        <f t="shared" ca="1" si="102"/>
        <v/>
      </c>
      <c r="H2198" s="3">
        <f ca="1">IF(F2197="买",B2198/B2197-1,计算结果!B$21*(计算结果!B$22*(B2198/B2197-1)+(1-计算结果!B$22)*(K2198/K2197-1-IF(G2198=1,计算结果!B$16,0))))-IF(AND(计算结果!B$21=0,G2198=1),计算结果!B$16,0)</f>
        <v>-3.5667941311495532E-2</v>
      </c>
      <c r="I2198" s="2">
        <f t="shared" ca="1" si="103"/>
        <v>106.33033849869416</v>
      </c>
      <c r="J2198" s="3">
        <f ca="1">1-I2198/MAX(I$2:I2198)</f>
        <v>0.32332082934145956</v>
      </c>
      <c r="K2198" s="21">
        <v>198.12</v>
      </c>
      <c r="L2198" s="37">
        <v>71.679199999999994</v>
      </c>
    </row>
    <row r="2199" spans="1:12" hidden="1" x14ac:dyDescent="0.15">
      <c r="A2199" s="1">
        <v>42387</v>
      </c>
      <c r="B2199" s="16">
        <v>74.589299999999994</v>
      </c>
      <c r="C2199" s="3">
        <f t="shared" si="104"/>
        <v>2.6281246904203748E-2</v>
      </c>
      <c r="D2199" s="3">
        <f>IFERROR(1-B2199/MAX(B$2:B2199),0)</f>
        <v>0.3055368569824507</v>
      </c>
      <c r="E2199" s="3">
        <f ca="1">IFERROR(B2199/AVERAGE(OFFSET(B2199,0,0,-计算结果!B$17,1))-1,B2199/AVERAGE(OFFSET(B2199,0,0,-ROW(),1))-1)</f>
        <v>0.26258402486735766</v>
      </c>
      <c r="F2199" s="4" t="str">
        <f ca="1">IF(MONTH(A2199)&lt;&gt;MONTH(A2200),IF(OR(AND(E2199&lt;计算结果!B$18,E2199&gt;计算结果!B$19),E2199&lt;计算结果!B$20),"买","卖"),F2198)</f>
        <v>买</v>
      </c>
      <c r="G2199" s="4" t="str">
        <f t="shared" ca="1" si="102"/>
        <v/>
      </c>
      <c r="H2199" s="3">
        <f ca="1">IF(F2198="买",B2199/B2198-1,计算结果!B$21*(计算结果!B$22*(B2199/B2198-1)+(1-计算结果!B$22)*(K2199/K2198-1-IF(G2199=1,计算结果!B$16,0))))-IF(AND(计算结果!B$21=0,G2199=1),计算结果!B$16,0)</f>
        <v>2.6281246904203748E-2</v>
      </c>
      <c r="I2199" s="2">
        <f t="shared" ca="1" si="103"/>
        <v>109.1248323781859</v>
      </c>
      <c r="J2199" s="3">
        <f ca="1">1-I2199/MAX(I$2:I2199)</f>
        <v>0.3055368569824507</v>
      </c>
      <c r="K2199" s="21">
        <v>198.21</v>
      </c>
      <c r="L2199" s="37">
        <v>73.589299999999994</v>
      </c>
    </row>
    <row r="2200" spans="1:12" hidden="1" x14ac:dyDescent="0.15">
      <c r="A2200" s="1">
        <v>42388</v>
      </c>
      <c r="B2200" s="16">
        <v>77.304199999999994</v>
      </c>
      <c r="C2200" s="3">
        <f t="shared" si="104"/>
        <v>3.6397982016187269E-2</v>
      </c>
      <c r="D2200" s="3">
        <f>IFERROR(1-B2200/MAX(B$2:B2200),0)</f>
        <v>0.28025979999199302</v>
      </c>
      <c r="E2200" s="3">
        <f ca="1">IFERROR(B2200/AVERAGE(OFFSET(B2200,0,0,-计算结果!B$17,1))-1,B2200/AVERAGE(OFFSET(B2200,0,0,-ROW(),1))-1)</f>
        <v>0.3044470496830769</v>
      </c>
      <c r="F2200" s="4" t="str">
        <f ca="1">IF(MONTH(A2200)&lt;&gt;MONTH(A2201),IF(OR(AND(E2200&lt;计算结果!B$18,E2200&gt;计算结果!B$19),E2200&lt;计算结果!B$20),"买","卖"),F2199)</f>
        <v>买</v>
      </c>
      <c r="G2200" s="4" t="str">
        <f t="shared" ca="1" si="102"/>
        <v/>
      </c>
      <c r="H2200" s="3">
        <f ca="1">IF(F2199="买",B2200/B2199-1,计算结果!B$21*(计算结果!B$22*(B2200/B2199-1)+(1-计算结果!B$22)*(K2200/K2199-1-IF(G2200=1,计算结果!B$16,0))))-IF(AND(计算结果!B$21=0,G2200=1),计算结果!B$16,0)</f>
        <v>3.6397982016187269E-2</v>
      </c>
      <c r="I2200" s="2">
        <f t="shared" ca="1" si="103"/>
        <v>113.09675606460657</v>
      </c>
      <c r="J2200" s="3">
        <f ca="1">1-I2200/MAX(I$2:I2200)</f>
        <v>0.28025979999199302</v>
      </c>
      <c r="K2200" s="21">
        <v>198.23</v>
      </c>
      <c r="L2200" s="37">
        <v>76.304199999999994</v>
      </c>
    </row>
    <row r="2201" spans="1:12" hidden="1" x14ac:dyDescent="0.15">
      <c r="A2201" s="1">
        <v>42389</v>
      </c>
      <c r="B2201" s="16">
        <v>77.439599999999999</v>
      </c>
      <c r="C2201" s="3">
        <f t="shared" si="104"/>
        <v>1.7515219095469714E-3</v>
      </c>
      <c r="D2201" s="3">
        <f>IFERROR(1-B2201/MAX(B$2:B2201),0)</f>
        <v>0.27899915926249719</v>
      </c>
      <c r="E2201" s="3">
        <f ca="1">IFERROR(B2201/AVERAGE(OFFSET(B2201,0,0,-计算结果!B$17,1))-1,B2201/AVERAGE(OFFSET(B2201,0,0,-ROW(),1))-1)</f>
        <v>0.30266742544678227</v>
      </c>
      <c r="F2201" s="4" t="str">
        <f ca="1">IF(MONTH(A2201)&lt;&gt;MONTH(A2202),IF(OR(AND(E2201&lt;计算结果!B$18,E2201&gt;计算结果!B$19),E2201&lt;计算结果!B$20),"买","卖"),F2200)</f>
        <v>买</v>
      </c>
      <c r="G2201" s="4" t="str">
        <f t="shared" ca="1" si="102"/>
        <v/>
      </c>
      <c r="H2201" s="3">
        <f ca="1">IF(F2200="买",B2201/B2200-1,计算结果!B$21*(计算结果!B$22*(B2201/B2200-1)+(1-计算结果!B$22)*(K2201/K2200-1-IF(G2201=1,计算结果!B$16,0))))-IF(AND(计算结果!B$21=0,G2201=1),计算结果!B$16,0)</f>
        <v>1.7515219095469714E-3</v>
      </c>
      <c r="I2201" s="2">
        <f t="shared" ca="1" si="103"/>
        <v>113.29484751075242</v>
      </c>
      <c r="J2201" s="3">
        <f ca="1">1-I2201/MAX(I$2:I2201)</f>
        <v>0.27899915926249719</v>
      </c>
      <c r="K2201" s="21">
        <v>198.24</v>
      </c>
      <c r="L2201" s="37">
        <v>76.439599999999999</v>
      </c>
    </row>
    <row r="2202" spans="1:12" hidden="1" x14ac:dyDescent="0.15">
      <c r="A2202" s="1">
        <v>42390</v>
      </c>
      <c r="B2202" s="16">
        <v>74.159499999999994</v>
      </c>
      <c r="C2202" s="3">
        <f t="shared" si="104"/>
        <v>-4.2356882008688146E-2</v>
      </c>
      <c r="D2202" s="3">
        <f>IFERROR(1-B2202/MAX(B$2:B2202),0)</f>
        <v>0.30953850680178052</v>
      </c>
      <c r="E2202" s="3">
        <f ca="1">IFERROR(B2202/AVERAGE(OFFSET(B2202,0,0,-计算结果!B$17,1))-1,B2202/AVERAGE(OFFSET(B2202,0,0,-ROW(),1))-1)</f>
        <v>0.24390417181727964</v>
      </c>
      <c r="F2202" s="4" t="str">
        <f ca="1">IF(MONTH(A2202)&lt;&gt;MONTH(A2203),IF(OR(AND(E2202&lt;计算结果!B$18,E2202&gt;计算结果!B$19),E2202&lt;计算结果!B$20),"买","卖"),F2201)</f>
        <v>买</v>
      </c>
      <c r="G2202" s="4" t="str">
        <f t="shared" ca="1" si="102"/>
        <v/>
      </c>
      <c r="H2202" s="3">
        <f ca="1">IF(F2201="买",B2202/B2201-1,计算结果!B$21*(计算结果!B$22*(B2202/B2201-1)+(1-计算结果!B$22)*(K2202/K2201-1-IF(G2202=1,计算结果!B$16,0))))-IF(AND(计算结果!B$21=0,G2202=1),计算结果!B$16,0)</f>
        <v>-4.2356882008688146E-2</v>
      </c>
      <c r="I2202" s="2">
        <f t="shared" ca="1" si="103"/>
        <v>108.49603102254716</v>
      </c>
      <c r="J2202" s="3">
        <f ca="1">1-I2202/MAX(I$2:I2202)</f>
        <v>0.30953850680178063</v>
      </c>
      <c r="K2202" s="21">
        <v>198.3</v>
      </c>
      <c r="L2202" s="37">
        <v>73.159499999999994</v>
      </c>
    </row>
    <row r="2203" spans="1:12" hidden="1" x14ac:dyDescent="0.15">
      <c r="A2203" s="1">
        <v>42391</v>
      </c>
      <c r="B2203" s="16">
        <v>75.267099999999999</v>
      </c>
      <c r="C2203" s="3">
        <f t="shared" si="104"/>
        <v>1.4935375777884285E-2</v>
      </c>
      <c r="D2203" s="3">
        <f>IFERROR(1-B2203/MAX(B$2:B2203),0)</f>
        <v>0.29922620494070606</v>
      </c>
      <c r="E2203" s="3">
        <f ca="1">IFERROR(B2203/AVERAGE(OFFSET(B2203,0,0,-计算结果!B$17,1))-1,B2203/AVERAGE(OFFSET(B2203,0,0,-ROW(),1))-1)</f>
        <v>0.25875646614896519</v>
      </c>
      <c r="F2203" s="4" t="str">
        <f ca="1">IF(MONTH(A2203)&lt;&gt;MONTH(A2204),IF(OR(AND(E2203&lt;计算结果!B$18,E2203&gt;计算结果!B$19),E2203&lt;计算结果!B$20),"买","卖"),F2202)</f>
        <v>买</v>
      </c>
      <c r="G2203" s="4" t="str">
        <f t="shared" ca="1" si="102"/>
        <v/>
      </c>
      <c r="H2203" s="3">
        <f ca="1">IF(F2202="买",B2203/B2202-1,计算结果!B$21*(计算结果!B$22*(B2203/B2202-1)+(1-计算结果!B$22)*(K2203/K2202-1-IF(G2203=1,计算结果!B$16,0))))-IF(AND(计算结果!B$21=0,G2203=1),计算结果!B$16,0)</f>
        <v>1.4935375777884285E-2</v>
      </c>
      <c r="I2203" s="2">
        <f t="shared" ca="1" si="103"/>
        <v>110.11646001627788</v>
      </c>
      <c r="J2203" s="3">
        <f ca="1">1-I2203/MAX(I$2:I2203)</f>
        <v>0.29922620494070618</v>
      </c>
      <c r="K2203" s="21">
        <v>198.38</v>
      </c>
      <c r="L2203" s="37">
        <v>74.267099999999999</v>
      </c>
    </row>
    <row r="2204" spans="1:12" hidden="1" x14ac:dyDescent="0.15">
      <c r="A2204" s="1">
        <v>42394</v>
      </c>
      <c r="B2204" s="16">
        <v>78.066900000000004</v>
      </c>
      <c r="C2204" s="3">
        <f t="shared" si="104"/>
        <v>3.7198191507312073E-2</v>
      </c>
      <c r="D2204" s="3">
        <f>IFERROR(1-B2204/MAX(B$2:B2204),0)</f>
        <v>0.27315868710878466</v>
      </c>
      <c r="E2204" s="3">
        <f ca="1">IFERROR(B2204/AVERAGE(OFFSET(B2204,0,0,-计算结果!B$17,1))-1,B2204/AVERAGE(OFFSET(B2204,0,0,-ROW(),1))-1)</f>
        <v>0.30145752433955431</v>
      </c>
      <c r="F2204" s="4" t="str">
        <f ca="1">IF(MONTH(A2204)&lt;&gt;MONTH(A2205),IF(OR(AND(E2204&lt;计算结果!B$18,E2204&gt;计算结果!B$19),E2204&lt;计算结果!B$20),"买","卖"),F2203)</f>
        <v>买</v>
      </c>
      <c r="G2204" s="4" t="str">
        <f t="shared" ca="1" si="102"/>
        <v/>
      </c>
      <c r="H2204" s="3">
        <f ca="1">IF(F2203="买",B2204/B2203-1,计算结果!B$21*(计算结果!B$22*(B2204/B2203-1)+(1-计算结果!B$22)*(K2204/K2203-1-IF(G2204=1,计算结果!B$16,0))))-IF(AND(计算结果!B$21=0,G2204=1),计算结果!B$16,0)</f>
        <v>3.7198191507312073E-2</v>
      </c>
      <c r="I2204" s="2">
        <f t="shared" ca="1" si="103"/>
        <v>114.21259318407066</v>
      </c>
      <c r="J2204" s="3">
        <f ca="1">1-I2204/MAX(I$2:I2204)</f>
        <v>0.27315868710878466</v>
      </c>
      <c r="K2204" s="21">
        <v>198.51</v>
      </c>
      <c r="L2204" s="37">
        <v>77.066900000000004</v>
      </c>
    </row>
    <row r="2205" spans="1:12" hidden="1" x14ac:dyDescent="0.15">
      <c r="A2205" s="1">
        <v>42395</v>
      </c>
      <c r="B2205" s="16">
        <v>70.983099999999993</v>
      </c>
      <c r="C2205" s="3">
        <f t="shared" si="104"/>
        <v>-9.0740121613641755E-2</v>
      </c>
      <c r="D2205" s="3">
        <f>IFERROR(1-B2205/MAX(B$2:B2205),0)</f>
        <v>0.33911235623435254</v>
      </c>
      <c r="E2205" s="3">
        <f ca="1">IFERROR(B2205/AVERAGE(OFFSET(B2205,0,0,-计算结果!B$17,1))-1,B2205/AVERAGE(OFFSET(B2205,0,0,-ROW(),1))-1)</f>
        <v>0.18013361874448619</v>
      </c>
      <c r="F2205" s="4" t="str">
        <f ca="1">IF(MONTH(A2205)&lt;&gt;MONTH(A2206),IF(OR(AND(E2205&lt;计算结果!B$18,E2205&gt;计算结果!B$19),E2205&lt;计算结果!B$20),"买","卖"),F2204)</f>
        <v>买</v>
      </c>
      <c r="G2205" s="4" t="str">
        <f t="shared" ca="1" si="102"/>
        <v/>
      </c>
      <c r="H2205" s="3">
        <f ca="1">IF(F2204="买",B2205/B2204-1,计算结果!B$21*(计算结果!B$22*(B2205/B2204-1)+(1-计算结果!B$22)*(K2205/K2204-1-IF(G2205=1,计算结果!B$16,0))))-IF(AND(计算结果!B$21=0,G2205=1),计算结果!B$16,0)</f>
        <v>-9.0740121613641755E-2</v>
      </c>
      <c r="I2205" s="2">
        <f t="shared" ca="1" si="103"/>
        <v>103.84892858873869</v>
      </c>
      <c r="J2205" s="3">
        <f ca="1">1-I2205/MAX(I$2:I2205)</f>
        <v>0.33911235623435265</v>
      </c>
      <c r="K2205" s="21">
        <v>198.52</v>
      </c>
      <c r="L2205" s="37">
        <v>69.983099999999993</v>
      </c>
    </row>
    <row r="2206" spans="1:12" hidden="1" x14ac:dyDescent="0.15">
      <c r="A2206" s="1">
        <v>42396</v>
      </c>
      <c r="B2206" s="16">
        <v>68.239800000000002</v>
      </c>
      <c r="C2206" s="3">
        <f t="shared" si="104"/>
        <v>-3.8647227297765152E-2</v>
      </c>
      <c r="D2206" s="3">
        <f>IFERROR(1-B2206/MAX(B$2:B2206),0)</f>
        <v>0.36465383122124795</v>
      </c>
      <c r="E2206" s="3">
        <f ca="1">IFERROR(B2206/AVERAGE(OFFSET(B2206,0,0,-计算结果!B$17,1))-1,B2206/AVERAGE(OFFSET(B2206,0,0,-ROW(),1))-1)</f>
        <v>0.13160684946225265</v>
      </c>
      <c r="F2206" s="4" t="str">
        <f ca="1">IF(MONTH(A2206)&lt;&gt;MONTH(A2207),IF(OR(AND(E2206&lt;计算结果!B$18,E2206&gt;计算结果!B$19),E2206&lt;计算结果!B$20),"买","卖"),F2205)</f>
        <v>买</v>
      </c>
      <c r="G2206" s="4" t="str">
        <f t="shared" ca="1" si="102"/>
        <v/>
      </c>
      <c r="H2206" s="3">
        <f ca="1">IF(F2205="买",B2206/B2205-1,计算结果!B$21*(计算结果!B$22*(B2206/B2205-1)+(1-计算结果!B$22)*(K2206/K2205-1-IF(G2206=1,计算结果!B$16,0))))-IF(AND(计算结果!B$21=0,G2206=1),计算结果!B$16,0)</f>
        <v>-3.8647227297765152E-2</v>
      </c>
      <c r="I2206" s="2">
        <f t="shared" ca="1" si="103"/>
        <v>99.835455440940322</v>
      </c>
      <c r="J2206" s="3">
        <f ca="1">1-I2206/MAX(I$2:I2206)</f>
        <v>0.36465383122124806</v>
      </c>
      <c r="K2206" s="21">
        <v>198.54</v>
      </c>
      <c r="L2206" s="37">
        <v>67.239800000000002</v>
      </c>
    </row>
    <row r="2207" spans="1:12" hidden="1" x14ac:dyDescent="0.15">
      <c r="A2207" s="1">
        <v>42397</v>
      </c>
      <c r="B2207" s="16">
        <v>64.587400000000002</v>
      </c>
      <c r="C2207" s="3">
        <f t="shared" si="104"/>
        <v>-5.3523017359370928E-2</v>
      </c>
      <c r="D2207" s="3">
        <f>IFERROR(1-B2207/MAX(B$2:B2207),0)</f>
        <v>0.39865947524200296</v>
      </c>
      <c r="E2207" s="3">
        <f ca="1">IFERROR(B2207/AVERAGE(OFFSET(B2207,0,0,-计算结果!B$17,1))-1,B2207/AVERAGE(OFFSET(B2207,0,0,-ROW(),1))-1)</f>
        <v>6.8423847279863059E-2</v>
      </c>
      <c r="F2207" s="4" t="str">
        <f ca="1">IF(MONTH(A2207)&lt;&gt;MONTH(A2208),IF(OR(AND(E2207&lt;计算结果!B$18,E2207&gt;计算结果!B$19),E2207&lt;计算结果!B$20),"买","卖"),F2206)</f>
        <v>买</v>
      </c>
      <c r="G2207" s="4" t="str">
        <f t="shared" ca="1" si="102"/>
        <v/>
      </c>
      <c r="H2207" s="3">
        <f ca="1">IF(F2206="买",B2207/B2206-1,计算结果!B$21*(计算结果!B$22*(B2207/B2206-1)+(1-计算结果!B$22)*(K2207/K2206-1-IF(G2207=1,计算结果!B$16,0))))-IF(AND(计算结果!B$21=0,G2207=1),计算结果!B$16,0)</f>
        <v>-5.3523017359370928E-2</v>
      </c>
      <c r="I2207" s="2">
        <f t="shared" ca="1" si="103"/>
        <v>94.491960626294173</v>
      </c>
      <c r="J2207" s="3">
        <f ca="1">1-I2207/MAX(I$2:I2207)</f>
        <v>0.39865947524200296</v>
      </c>
      <c r="K2207" s="21">
        <v>198.57</v>
      </c>
      <c r="L2207" s="37">
        <v>63.587400000000002</v>
      </c>
    </row>
    <row r="2208" spans="1:12" hidden="1" x14ac:dyDescent="0.15">
      <c r="A2208" s="1">
        <v>42398</v>
      </c>
      <c r="B2208" s="16">
        <v>67.173599999999993</v>
      </c>
      <c r="C2208" s="3">
        <f t="shared" si="104"/>
        <v>4.0041865750904737E-2</v>
      </c>
      <c r="D2208" s="3">
        <f>IFERROR(1-B2208/MAX(B$2:B2208),0)</f>
        <v>0.37458067867906453</v>
      </c>
      <c r="E2208" s="3">
        <f ca="1">IFERROR(B2208/AVERAGE(OFFSET(B2208,0,0,-计算结果!B$17,1))-1,B2208/AVERAGE(OFFSET(B2208,0,0,-ROW(),1))-1)</f>
        <v>0.10833834111836982</v>
      </c>
      <c r="F2208" s="4" t="str">
        <f ca="1">IF(MONTH(A2208)&lt;&gt;MONTH(A2209),IF(OR(AND(E2208&lt;计算结果!B$18,E2208&gt;计算结果!B$19),E2208&lt;计算结果!B$20),"买","卖"),F2207)</f>
        <v>买</v>
      </c>
      <c r="G2208" s="4" t="str">
        <f t="shared" ref="G2208:G2271" ca="1" si="105">IF(F2207&lt;&gt;F2208,1,"")</f>
        <v/>
      </c>
      <c r="H2208" s="3">
        <f ca="1">IF(F2207="买",B2208/B2207-1,计算结果!B$21*(计算结果!B$22*(B2208/B2207-1)+(1-计算结果!B$22)*(K2208/K2207-1-IF(G2208=1,计算结果!B$16,0))))-IF(AND(计算结果!B$21=0,G2208=1),计算结果!B$16,0)</f>
        <v>4.0041865750904737E-2</v>
      </c>
      <c r="I2208" s="2">
        <f t="shared" ref="I2208:I2271" ca="1" si="106">IFERROR(I2207*(1+H2208),I2207)</f>
        <v>98.275595028232019</v>
      </c>
      <c r="J2208" s="3">
        <f ca="1">1-I2208/MAX(I$2:I2208)</f>
        <v>0.37458067867906464</v>
      </c>
      <c r="K2208" s="21">
        <v>198.64</v>
      </c>
      <c r="L2208" s="37">
        <v>66.173599999999993</v>
      </c>
    </row>
    <row r="2209" spans="1:12" hidden="1" x14ac:dyDescent="0.15">
      <c r="A2209" s="1">
        <v>42401</v>
      </c>
      <c r="B2209" s="16">
        <v>66.992500000000007</v>
      </c>
      <c r="C2209" s="3">
        <f t="shared" si="104"/>
        <v>-2.6959996188976598E-3</v>
      </c>
      <c r="D2209" s="3">
        <f>IFERROR(1-B2209/MAX(B$2:B2209),0)</f>
        <v>0.37626680893099707</v>
      </c>
      <c r="E2209" s="3">
        <f ca="1">IFERROR(B2209/AVERAGE(OFFSET(B2209,0,0,-计算结果!B$17,1))-1,B2209/AVERAGE(OFFSET(B2209,0,0,-ROW(),1))-1)</f>
        <v>0.10256928256751463</v>
      </c>
      <c r="F2209" s="4" t="str">
        <f ca="1">IF(MONTH(A2209)&lt;&gt;MONTH(A2210),IF(OR(AND(E2209&lt;计算结果!B$18,E2209&gt;计算结果!B$19),E2209&lt;计算结果!B$20),"买","卖"),F2208)</f>
        <v>买</v>
      </c>
      <c r="G2209" s="4" t="str">
        <f t="shared" ca="1" si="105"/>
        <v/>
      </c>
      <c r="H2209" s="3">
        <f ca="1">IF(F2208="买",B2209/B2208-1,计算结果!B$21*(计算结果!B$22*(B2209/B2208-1)+(1-计算结果!B$22)*(K2209/K2208-1-IF(G2209=1,计算结果!B$16,0))))-IF(AND(计算结果!B$21=0,G2209=1),计算结果!B$16,0)</f>
        <v>-2.6959996188976598E-3</v>
      </c>
      <c r="I2209" s="2">
        <f t="shared" ca="1" si="106"/>
        <v>98.010644061488961</v>
      </c>
      <c r="J2209" s="3">
        <f ca="1">1-I2209/MAX(I$2:I2209)</f>
        <v>0.37626680893099718</v>
      </c>
      <c r="K2209" s="21">
        <v>198.75</v>
      </c>
      <c r="L2209" s="37">
        <v>65.992500000000007</v>
      </c>
    </row>
    <row r="2210" spans="1:12" hidden="1" x14ac:dyDescent="0.15">
      <c r="A2210" s="1">
        <v>42402</v>
      </c>
      <c r="B2210" s="16">
        <v>69.008799999999994</v>
      </c>
      <c r="C2210" s="3">
        <f t="shared" si="104"/>
        <v>3.0097398962570132E-2</v>
      </c>
      <c r="D2210" s="3">
        <f>IFERROR(1-B2210/MAX(B$2:B2210),0)</f>
        <v>0.35749406223319624</v>
      </c>
      <c r="E2210" s="3">
        <f ca="1">IFERROR(B2210/AVERAGE(OFFSET(B2210,0,0,-计算结果!B$17,1))-1,B2210/AVERAGE(OFFSET(B2210,0,0,-ROW(),1))-1)</f>
        <v>0.13276636659339514</v>
      </c>
      <c r="F2210" s="4" t="str">
        <f ca="1">IF(MONTH(A2210)&lt;&gt;MONTH(A2211),IF(OR(AND(E2210&lt;计算结果!B$18,E2210&gt;计算结果!B$19),E2210&lt;计算结果!B$20),"买","卖"),F2209)</f>
        <v>买</v>
      </c>
      <c r="G2210" s="4" t="str">
        <f t="shared" ca="1" si="105"/>
        <v/>
      </c>
      <c r="H2210" s="3">
        <f ca="1">IF(F2209="买",B2210/B2209-1,计算结果!B$21*(计算结果!B$22*(B2210/B2209-1)+(1-计算结果!B$22)*(K2210/K2209-1-IF(G2210=1,计算结果!B$16,0))))-IF(AND(计算结果!B$21=0,G2210=1),计算结果!B$16,0)</f>
        <v>3.0097398962570132E-2</v>
      </c>
      <c r="I2210" s="2">
        <f t="shared" ca="1" si="106"/>
        <v>100.96050951838605</v>
      </c>
      <c r="J2210" s="3">
        <f ca="1">1-I2210/MAX(I$2:I2210)</f>
        <v>0.35749406223319646</v>
      </c>
      <c r="K2210" s="21">
        <v>198.77</v>
      </c>
      <c r="L2210" s="37">
        <v>68.008799999999994</v>
      </c>
    </row>
    <row r="2211" spans="1:12" hidden="1" x14ac:dyDescent="0.15">
      <c r="A2211" s="1">
        <v>42403</v>
      </c>
      <c r="B2211" s="16">
        <v>69.689800000000005</v>
      </c>
      <c r="C2211" s="3">
        <f t="shared" si="104"/>
        <v>9.868306650746117E-3</v>
      </c>
      <c r="D2211" s="3">
        <f>IFERROR(1-B2211/MAX(B$2:B2211),0)</f>
        <v>0.35115361661438815</v>
      </c>
      <c r="E2211" s="3">
        <f ca="1">IFERROR(B2211/AVERAGE(OFFSET(B2211,0,0,-计算结果!B$17,1))-1,B2211/AVERAGE(OFFSET(B2211,0,0,-ROW(),1))-1)</f>
        <v>0.14091365470248585</v>
      </c>
      <c r="F2211" s="4" t="str">
        <f ca="1">IF(MONTH(A2211)&lt;&gt;MONTH(A2212),IF(OR(AND(E2211&lt;计算结果!B$18,E2211&gt;计算结果!B$19),E2211&lt;计算结果!B$20),"买","卖"),F2210)</f>
        <v>买</v>
      </c>
      <c r="G2211" s="4" t="str">
        <f t="shared" ca="1" si="105"/>
        <v/>
      </c>
      <c r="H2211" s="3">
        <f ca="1">IF(F2210="买",B2211/B2210-1,计算结果!B$21*(计算结果!B$22*(B2211/B2210-1)+(1-计算结果!B$22)*(K2211/K2210-1-IF(G2211=1,计算结果!B$16,0))))-IF(AND(计算结果!B$21=0,G2211=1),计算结果!B$16,0)</f>
        <v>9.868306650746117E-3</v>
      </c>
      <c r="I2211" s="2">
        <f t="shared" ca="1" si="106"/>
        <v>101.95681878592906</v>
      </c>
      <c r="J2211" s="3">
        <f ca="1">1-I2211/MAX(I$2:I2211)</f>
        <v>0.35115361661438838</v>
      </c>
      <c r="K2211" s="21">
        <v>198.8</v>
      </c>
      <c r="L2211" s="37">
        <v>68.689800000000005</v>
      </c>
    </row>
    <row r="2212" spans="1:12" hidden="1" x14ac:dyDescent="0.15">
      <c r="A2212" s="1">
        <v>42404</v>
      </c>
      <c r="B2212" s="16">
        <v>71.662000000000006</v>
      </c>
      <c r="C2212" s="3">
        <f t="shared" si="104"/>
        <v>2.8299693785891256E-2</v>
      </c>
      <c r="D2212" s="3">
        <f>IFERROR(1-B2212/MAX(B$2:B2212),0)</f>
        <v>0.33279146265049242</v>
      </c>
      <c r="E2212" s="3">
        <f ca="1">IFERROR(B2212/AVERAGE(OFFSET(B2212,0,0,-计算结果!B$17,1))-1,B2212/AVERAGE(OFFSET(B2212,0,0,-ROW(),1))-1)</f>
        <v>0.16993272992920017</v>
      </c>
      <c r="F2212" s="4" t="str">
        <f ca="1">IF(MONTH(A2212)&lt;&gt;MONTH(A2213),IF(OR(AND(E2212&lt;计算结果!B$18,E2212&gt;计算结果!B$19),E2212&lt;计算结果!B$20),"买","卖"),F2211)</f>
        <v>买</v>
      </c>
      <c r="G2212" s="4" t="str">
        <f t="shared" ca="1" si="105"/>
        <v/>
      </c>
      <c r="H2212" s="3">
        <f ca="1">IF(F2211="买",B2212/B2211-1,计算结果!B$21*(计算结果!B$22*(B2212/B2211-1)+(1-计算结果!B$22)*(K2212/K2211-1-IF(G2212=1,计算结果!B$16,0))))-IF(AND(计算结果!B$21=0,G2212=1),计算结果!B$16,0)</f>
        <v>2.8299693785891256E-2</v>
      </c>
      <c r="I2212" s="2">
        <f t="shared" ca="1" si="106"/>
        <v>104.84216553695445</v>
      </c>
      <c r="J2212" s="3">
        <f ca="1">1-I2212/MAX(I$2:I2212)</f>
        <v>0.33279146265049253</v>
      </c>
      <c r="K2212" s="21">
        <v>198.84</v>
      </c>
      <c r="L2212" s="37">
        <v>70.662000000000006</v>
      </c>
    </row>
    <row r="2213" spans="1:12" hidden="1" x14ac:dyDescent="0.15">
      <c r="A2213" s="1">
        <v>42405</v>
      </c>
      <c r="B2213" s="16">
        <v>71.631799999999998</v>
      </c>
      <c r="C2213" s="3">
        <f t="shared" si="104"/>
        <v>-4.2142279032131302E-4</v>
      </c>
      <c r="D2213" s="3">
        <f>IFERROR(1-B2213/MAX(B$2:B2213),0)</f>
        <v>0.33307263953402844</v>
      </c>
      <c r="E2213" s="3">
        <f ca="1">IFERROR(B2213/AVERAGE(OFFSET(B2213,0,0,-计算结果!B$17,1))-1,B2213/AVERAGE(OFFSET(B2213,0,0,-ROW(),1))-1)</f>
        <v>0.16617169383790542</v>
      </c>
      <c r="F2213" s="4" t="str">
        <f ca="1">IF(MONTH(A2213)&lt;&gt;MONTH(A2214),IF(OR(AND(E2213&lt;计算结果!B$18,E2213&gt;计算结果!B$19),E2213&lt;计算结果!B$20),"买","卖"),F2212)</f>
        <v>买</v>
      </c>
      <c r="G2213" s="4" t="str">
        <f t="shared" ca="1" si="105"/>
        <v/>
      </c>
      <c r="H2213" s="3">
        <f ca="1">IF(F2212="买",B2213/B2212-1,计算结果!B$21*(计算结果!B$22*(B2213/B2212-1)+(1-计算结果!B$22)*(K2213/K2212-1-IF(G2213=1,计算结果!B$16,0))))-IF(AND(计算结果!B$21=0,G2213=1),计算结果!B$16,0)</f>
        <v>-4.2142279032131302E-4</v>
      </c>
      <c r="I2213" s="2">
        <f t="shared" ca="1" si="106"/>
        <v>104.79798265901054</v>
      </c>
      <c r="J2213" s="3">
        <f ca="1">1-I2213/MAX(I$2:I2213)</f>
        <v>0.33307263953402855</v>
      </c>
      <c r="K2213" s="21">
        <v>198.87</v>
      </c>
      <c r="L2213" s="37">
        <v>70.631799999999998</v>
      </c>
    </row>
    <row r="2214" spans="1:12" hidden="1" x14ac:dyDescent="0.15">
      <c r="A2214" s="1">
        <v>42415</v>
      </c>
      <c r="B2214" s="16">
        <v>72.589399999999998</v>
      </c>
      <c r="C2214" s="3">
        <f t="shared" si="104"/>
        <v>1.3368364329808813E-2</v>
      </c>
      <c r="D2214" s="3">
        <f>IFERROR(1-B2214/MAX(B$2:B2214),0)</f>
        <v>0.32415691159780158</v>
      </c>
      <c r="E2214" s="3">
        <f ca="1">IFERROR(B2214/AVERAGE(OFFSET(B2214,0,0,-计算结果!B$17,1))-1,B2214/AVERAGE(OFFSET(B2214,0,0,-ROW(),1))-1)</f>
        <v>0.17844357771051067</v>
      </c>
      <c r="F2214" s="4" t="str">
        <f ca="1">IF(MONTH(A2214)&lt;&gt;MONTH(A2215),IF(OR(AND(E2214&lt;计算结果!B$18,E2214&gt;计算结果!B$19),E2214&lt;计算结果!B$20),"买","卖"),F2213)</f>
        <v>买</v>
      </c>
      <c r="G2214" s="4" t="str">
        <f t="shared" ca="1" si="105"/>
        <v/>
      </c>
      <c r="H2214" s="3">
        <f ca="1">IF(F2213="买",B2214/B2213-1,计算结果!B$21*(计算结果!B$22*(B2214/B2213-1)+(1-计算结果!B$22)*(K2214/K2213-1-IF(G2214=1,计算结果!B$16,0))))-IF(AND(计算结果!B$21=0,G2214=1),计算结果!B$16,0)</f>
        <v>1.3368364329808813E-2</v>
      </c>
      <c r="I2214" s="2">
        <f t="shared" ca="1" si="106"/>
        <v>106.19896027222518</v>
      </c>
      <c r="J2214" s="3">
        <f ca="1">1-I2214/MAX(I$2:I2214)</f>
        <v>0.3241569115978018</v>
      </c>
      <c r="K2214" s="21">
        <v>199.16</v>
      </c>
      <c r="L2214" s="37">
        <v>71.589399999999998</v>
      </c>
    </row>
    <row r="2215" spans="1:12" hidden="1" x14ac:dyDescent="0.15">
      <c r="A2215" s="1">
        <v>42416</v>
      </c>
      <c r="B2215" s="16">
        <v>75.119799999999998</v>
      </c>
      <c r="C2215" s="3">
        <f t="shared" si="104"/>
        <v>3.485908410869909E-2</v>
      </c>
      <c r="D2215" s="3">
        <f>IFERROR(1-B2215/MAX(B$2:B2215),0)</f>
        <v>0.30059764053490645</v>
      </c>
      <c r="E2215" s="3">
        <f ca="1">IFERROR(B2215/AVERAGE(OFFSET(B2215,0,0,-计算结果!B$17,1))-1,B2215/AVERAGE(OFFSET(B2215,0,0,-ROW(),1))-1)</f>
        <v>0.21594500075187462</v>
      </c>
      <c r="F2215" s="4" t="str">
        <f ca="1">IF(MONTH(A2215)&lt;&gt;MONTH(A2216),IF(OR(AND(E2215&lt;计算结果!B$18,E2215&gt;计算结果!B$19),E2215&lt;计算结果!B$20),"买","卖"),F2214)</f>
        <v>买</v>
      </c>
      <c r="G2215" s="4" t="str">
        <f t="shared" ca="1" si="105"/>
        <v/>
      </c>
      <c r="H2215" s="3">
        <f ca="1">IF(F2214="买",B2215/B2214-1,计算结果!B$21*(计算结果!B$22*(B2215/B2214-1)+(1-计算结果!B$22)*(K2215/K2214-1-IF(G2215=1,计算结果!B$16,0))))-IF(AND(计算结果!B$21=0,G2215=1),计算结果!B$16,0)</f>
        <v>3.485908410869909E-2</v>
      </c>
      <c r="I2215" s="2">
        <f t="shared" ca="1" si="106"/>
        <v>109.90095876061108</v>
      </c>
      <c r="J2215" s="3">
        <f ca="1">1-I2215/MAX(I$2:I2215)</f>
        <v>0.30059764053490656</v>
      </c>
      <c r="K2215" s="21">
        <v>199.22</v>
      </c>
      <c r="L2215" s="37">
        <v>74.119799999999998</v>
      </c>
    </row>
    <row r="2216" spans="1:12" hidden="1" x14ac:dyDescent="0.15">
      <c r="A2216" s="1">
        <v>42417</v>
      </c>
      <c r="B2216" s="16">
        <v>75.541899999999998</v>
      </c>
      <c r="C2216" s="3">
        <f t="shared" si="104"/>
        <v>5.6190245447937937E-3</v>
      </c>
      <c r="D2216" s="3">
        <f>IFERROR(1-B2216/MAX(B$2:B2216),0)</f>
        <v>0.29666768151038536</v>
      </c>
      <c r="E2216" s="3">
        <f ca="1">IFERROR(B2216/AVERAGE(OFFSET(B2216,0,0,-计算结果!B$17,1))-1,B2216/AVERAGE(OFFSET(B2216,0,0,-ROW(),1))-1)</f>
        <v>0.21922503059507936</v>
      </c>
      <c r="F2216" s="4" t="str">
        <f ca="1">IF(MONTH(A2216)&lt;&gt;MONTH(A2217),IF(OR(AND(E2216&lt;计算结果!B$18,E2216&gt;计算结果!B$19),E2216&lt;计算结果!B$20),"买","卖"),F2215)</f>
        <v>买</v>
      </c>
      <c r="G2216" s="4" t="str">
        <f t="shared" ca="1" si="105"/>
        <v/>
      </c>
      <c r="H2216" s="3">
        <f ca="1">IF(F2215="买",B2216/B2215-1,计算结果!B$21*(计算结果!B$22*(B2216/B2215-1)+(1-计算结果!B$22)*(K2216/K2215-1-IF(G2216=1,计算结果!B$16,0))))-IF(AND(计算结果!B$21=0,G2216=1),计算结果!B$16,0)</f>
        <v>5.6190245447937937E-3</v>
      </c>
      <c r="I2216" s="2">
        <f t="shared" ca="1" si="106"/>
        <v>110.51849494538332</v>
      </c>
      <c r="J2216" s="3">
        <f ca="1">1-I2216/MAX(I$2:I2216)</f>
        <v>0.29666768151038547</v>
      </c>
      <c r="K2216" s="21">
        <v>199.27</v>
      </c>
      <c r="L2216" s="37">
        <v>74.541899999999998</v>
      </c>
    </row>
    <row r="2217" spans="1:12" hidden="1" x14ac:dyDescent="0.15">
      <c r="A2217" s="1">
        <v>42418</v>
      </c>
      <c r="B2217" s="16">
        <v>76.105099999999993</v>
      </c>
      <c r="C2217" s="3">
        <f t="shared" si="104"/>
        <v>7.4554651127387572E-3</v>
      </c>
      <c r="D2217" s="3">
        <f>IFERROR(1-B2217/MAX(B$2:B2217),0)</f>
        <v>0.29142401194722445</v>
      </c>
      <c r="E2217" s="3">
        <f ca="1">IFERROR(B2217/AVERAGE(OFFSET(B2217,0,0,-计算结果!B$17,1))-1,B2217/AVERAGE(OFFSET(B2217,0,0,-ROW(),1))-1)</f>
        <v>0.22473560533672887</v>
      </c>
      <c r="F2217" s="4" t="str">
        <f ca="1">IF(MONTH(A2217)&lt;&gt;MONTH(A2218),IF(OR(AND(E2217&lt;计算结果!B$18,E2217&gt;计算结果!B$19),E2217&lt;计算结果!B$20),"买","卖"),F2216)</f>
        <v>买</v>
      </c>
      <c r="G2217" s="4" t="str">
        <f t="shared" ca="1" si="105"/>
        <v/>
      </c>
      <c r="H2217" s="3">
        <f ca="1">IF(F2216="买",B2217/B2216-1,计算结果!B$21*(计算结果!B$22*(B2217/B2216-1)+(1-计算结果!B$22)*(K2217/K2216-1-IF(G2217=1,计算结果!B$16,0))))-IF(AND(计算结果!B$21=0,G2217=1),计算结果!B$16,0)</f>
        <v>7.4554651127387572E-3</v>
      </c>
      <c r="I2217" s="2">
        <f t="shared" ca="1" si="106"/>
        <v>111.34246172876102</v>
      </c>
      <c r="J2217" s="3">
        <f ca="1">1-I2217/MAX(I$2:I2217)</f>
        <v>0.29142401194722456</v>
      </c>
      <c r="K2217" s="21">
        <v>199.31</v>
      </c>
      <c r="L2217" s="37">
        <v>75.105099999999993</v>
      </c>
    </row>
    <row r="2218" spans="1:12" hidden="1" x14ac:dyDescent="0.15">
      <c r="A2218" s="1">
        <v>42419</v>
      </c>
      <c r="B2218" s="16">
        <v>77.026399999999995</v>
      </c>
      <c r="C2218" s="3">
        <f t="shared" si="104"/>
        <v>1.2105627612341463E-2</v>
      </c>
      <c r="D2218" s="3">
        <f>IFERROR(1-B2218/MAX(B$2:B2218),0)</f>
        <v>0.28284625490081072</v>
      </c>
      <c r="E2218" s="3">
        <f ca="1">IFERROR(B2218/AVERAGE(OFFSET(B2218,0,0,-计算结果!B$17,1))-1,B2218/AVERAGE(OFFSET(B2218,0,0,-ROW(),1))-1)</f>
        <v>0.23589365358935988</v>
      </c>
      <c r="F2218" s="4" t="str">
        <f ca="1">IF(MONTH(A2218)&lt;&gt;MONTH(A2219),IF(OR(AND(E2218&lt;计算结果!B$18,E2218&gt;计算结果!B$19),E2218&lt;计算结果!B$20),"买","卖"),F2217)</f>
        <v>买</v>
      </c>
      <c r="G2218" s="4" t="str">
        <f t="shared" ca="1" si="105"/>
        <v/>
      </c>
      <c r="H2218" s="3">
        <f ca="1">IF(F2217="买",B2218/B2217-1,计算结果!B$21*(计算结果!B$22*(B2218/B2217-1)+(1-计算结果!B$22)*(K2218/K2217-1-IF(G2218=1,计算结果!B$16,0))))-IF(AND(计算结果!B$21=0,G2218=1),计算结果!B$16,0)</f>
        <v>1.2105627612341463E-2</v>
      </c>
      <c r="I2218" s="2">
        <f t="shared" ca="1" si="106"/>
        <v>112.69033210789078</v>
      </c>
      <c r="J2218" s="3">
        <f ca="1">1-I2218/MAX(I$2:I2218)</f>
        <v>0.28284625490081072</v>
      </c>
      <c r="K2218" s="21">
        <v>199.34</v>
      </c>
      <c r="L2218" s="37">
        <v>76.026399999999995</v>
      </c>
    </row>
    <row r="2219" spans="1:12" hidden="1" x14ac:dyDescent="0.15">
      <c r="A2219" s="1">
        <v>42422</v>
      </c>
      <c r="B2219" s="16">
        <v>79.779300000000006</v>
      </c>
      <c r="C2219" s="3">
        <f t="shared" si="104"/>
        <v>3.5739694442425085E-2</v>
      </c>
      <c r="D2219" s="3">
        <f>IFERROR(1-B2219/MAX(B$2:B2219),0)</f>
        <v>0.25721539918272485</v>
      </c>
      <c r="E2219" s="3">
        <f ca="1">IFERROR(B2219/AVERAGE(OFFSET(B2219,0,0,-计算结果!B$17,1))-1,B2219/AVERAGE(OFFSET(B2219,0,0,-ROW(),1))-1)</f>
        <v>0.27604211420220448</v>
      </c>
      <c r="F2219" s="4" t="str">
        <f ca="1">IF(MONTH(A2219)&lt;&gt;MONTH(A2220),IF(OR(AND(E2219&lt;计算结果!B$18,E2219&gt;计算结果!B$19),E2219&lt;计算结果!B$20),"买","卖"),F2218)</f>
        <v>买</v>
      </c>
      <c r="G2219" s="4" t="str">
        <f t="shared" ca="1" si="105"/>
        <v/>
      </c>
      <c r="H2219" s="3">
        <f ca="1">IF(F2218="买",B2219/B2218-1,计算结果!B$21*(计算结果!B$22*(B2219/B2218-1)+(1-计算结果!B$22)*(K2219/K2218-1-IF(G2219=1,计算结果!B$16,0))))-IF(AND(计算结果!B$21=0,G2219=1),计算结果!B$16,0)</f>
        <v>3.5739694442425085E-2</v>
      </c>
      <c r="I2219" s="2">
        <f t="shared" ca="1" si="106"/>
        <v>116.7178501440422</v>
      </c>
      <c r="J2219" s="3">
        <f ca="1">1-I2219/MAX(I$2:I2219)</f>
        <v>0.25721539918272485</v>
      </c>
      <c r="K2219" s="21">
        <v>199.45</v>
      </c>
      <c r="L2219" s="37">
        <v>78.779300000000006</v>
      </c>
    </row>
    <row r="2220" spans="1:12" hidden="1" x14ac:dyDescent="0.15">
      <c r="A2220" s="1">
        <v>42423</v>
      </c>
      <c r="B2220" s="16">
        <v>79.135300000000001</v>
      </c>
      <c r="C2220" s="3">
        <f t="shared" si="104"/>
        <v>-8.0722693731332118E-3</v>
      </c>
      <c r="D2220" s="3">
        <f>IFERROR(1-B2220/MAX(B$2:B2220),0)</f>
        <v>0.26321135656673711</v>
      </c>
      <c r="E2220" s="3">
        <f ca="1">IFERROR(B2220/AVERAGE(OFFSET(B2220,0,0,-计算结果!B$17,1))-1,B2220/AVERAGE(OFFSET(B2220,0,0,-ROW(),1))-1)</f>
        <v>0.2618225154141558</v>
      </c>
      <c r="F2220" s="4" t="str">
        <f ca="1">IF(MONTH(A2220)&lt;&gt;MONTH(A2221),IF(OR(AND(E2220&lt;计算结果!B$18,E2220&gt;计算结果!B$19),E2220&lt;计算结果!B$20),"买","卖"),F2219)</f>
        <v>买</v>
      </c>
      <c r="G2220" s="4" t="str">
        <f t="shared" ca="1" si="105"/>
        <v/>
      </c>
      <c r="H2220" s="3">
        <f ca="1">IF(F2219="买",B2220/B2219-1,计算结果!B$21*(计算结果!B$22*(B2220/B2219-1)+(1-计算结果!B$22)*(K2220/K2219-1-IF(G2220=1,计算结果!B$16,0))))-IF(AND(计算结果!B$21=0,G2220=1),计算结果!B$16,0)</f>
        <v>-8.0722693731332118E-3</v>
      </c>
      <c r="I2220" s="2">
        <f t="shared" ca="1" si="106"/>
        <v>115.7756722170265</v>
      </c>
      <c r="J2220" s="3">
        <f ca="1">1-I2220/MAX(I$2:I2220)</f>
        <v>0.26321135656673722</v>
      </c>
      <c r="K2220" s="21">
        <v>199.52</v>
      </c>
      <c r="L2220" s="37">
        <v>78.135300000000001</v>
      </c>
    </row>
    <row r="2221" spans="1:12" hidden="1" x14ac:dyDescent="0.15">
      <c r="A2221" s="1">
        <v>42424</v>
      </c>
      <c r="B2221" s="16">
        <v>79.435500000000005</v>
      </c>
      <c r="C2221" s="3">
        <f t="shared" si="104"/>
        <v>3.7935030258304803E-3</v>
      </c>
      <c r="D2221" s="3">
        <f>IFERROR(1-B2221/MAX(B$2:B2221),0)</f>
        <v>0.26041634661847546</v>
      </c>
      <c r="E2221" s="3">
        <f ca="1">IFERROR(B2221/AVERAGE(OFFSET(B2221,0,0,-计算结果!B$17,1))-1,B2221/AVERAGE(OFFSET(B2221,0,0,-ROW(),1))-1)</f>
        <v>0.26270468098298205</v>
      </c>
      <c r="F2221" s="4" t="str">
        <f ca="1">IF(MONTH(A2221)&lt;&gt;MONTH(A2222),IF(OR(AND(E2221&lt;计算结果!B$18,E2221&gt;计算结果!B$19),E2221&lt;计算结果!B$20),"买","卖"),F2220)</f>
        <v>买</v>
      </c>
      <c r="G2221" s="4" t="str">
        <f t="shared" ca="1" si="105"/>
        <v/>
      </c>
      <c r="H2221" s="3">
        <f ca="1">IF(F2220="买",B2221/B2220-1,计算结果!B$21*(计算结果!B$22*(B2221/B2220-1)+(1-计算结果!B$22)*(K2221/K2220-1-IF(G2221=1,计算结果!B$16,0))))-IF(AND(计算结果!B$21=0,G2221=1),计算结果!B$16,0)</f>
        <v>3.7935030258304803E-3</v>
      </c>
      <c r="I2221" s="2">
        <f t="shared" ca="1" si="106"/>
        <v>116.21486757989935</v>
      </c>
      <c r="J2221" s="3">
        <f ca="1">1-I2221/MAX(I$2:I2221)</f>
        <v>0.26041634661847557</v>
      </c>
      <c r="K2221" s="21">
        <v>199.59</v>
      </c>
      <c r="L2221" s="37">
        <v>78.435500000000005</v>
      </c>
    </row>
    <row r="2222" spans="1:12" hidden="1" x14ac:dyDescent="0.15">
      <c r="A2222" s="1">
        <v>42425</v>
      </c>
      <c r="B2222" s="16">
        <v>72.607100000000003</v>
      </c>
      <c r="C2222" s="3">
        <f t="shared" si="104"/>
        <v>-8.5961566302220072E-2</v>
      </c>
      <c r="D2222" s="3">
        <f>IFERROR(1-B2222/MAX(B$2:B2222),0)</f>
        <v>0.32399211587466958</v>
      </c>
      <c r="E2222" s="3">
        <f ca="1">IFERROR(B2222/AVERAGE(OFFSET(B2222,0,0,-计算结果!B$17,1))-1,B2222/AVERAGE(OFFSET(B2222,0,0,-ROW(),1))-1)</f>
        <v>0.15105055415004798</v>
      </c>
      <c r="F2222" s="4" t="str">
        <f ca="1">IF(MONTH(A2222)&lt;&gt;MONTH(A2223),IF(OR(AND(E2222&lt;计算结果!B$18,E2222&gt;计算结果!B$19),E2222&lt;计算结果!B$20),"买","卖"),F2221)</f>
        <v>买</v>
      </c>
      <c r="G2222" s="4" t="str">
        <f t="shared" ca="1" si="105"/>
        <v/>
      </c>
      <c r="H2222" s="3">
        <f ca="1">IF(F2221="买",B2222/B2221-1,计算结果!B$21*(计算结果!B$22*(B2222/B2221-1)+(1-计算结果!B$22)*(K2222/K2221-1-IF(G2222=1,计算结果!B$16,0))))-IF(AND(计算结果!B$21=0,G2222=1),计算结果!B$16,0)</f>
        <v>-8.5961566302220072E-2</v>
      </c>
      <c r="I2222" s="2">
        <f t="shared" ca="1" si="106"/>
        <v>106.22485553512611</v>
      </c>
      <c r="J2222" s="3">
        <f ca="1">1-I2222/MAX(I$2:I2222)</f>
        <v>0.32399211587466958</v>
      </c>
      <c r="K2222" s="21">
        <v>199.64</v>
      </c>
      <c r="L2222" s="37">
        <v>71.607100000000003</v>
      </c>
    </row>
    <row r="2223" spans="1:12" hidden="1" x14ac:dyDescent="0.15">
      <c r="A2223" s="1">
        <v>42426</v>
      </c>
      <c r="B2223" s="16">
        <v>71.909300000000002</v>
      </c>
      <c r="C2223" s="3">
        <f t="shared" si="104"/>
        <v>-9.6106303653499259E-3</v>
      </c>
      <c r="D2223" s="3">
        <f>IFERROR(1-B2223/MAX(B$2:B2223),0)</f>
        <v>0.33048897777306041</v>
      </c>
      <c r="E2223" s="3">
        <f ca="1">IFERROR(B2223/AVERAGE(OFFSET(B2223,0,0,-计算结果!B$17,1))-1,B2223/AVERAGE(OFFSET(B2223,0,0,-ROW(),1))-1)</f>
        <v>0.13697411734100373</v>
      </c>
      <c r="F2223" s="4" t="str">
        <f ca="1">IF(MONTH(A2223)&lt;&gt;MONTH(A2224),IF(OR(AND(E2223&lt;计算结果!B$18,E2223&gt;计算结果!B$19),E2223&lt;计算结果!B$20),"买","卖"),F2222)</f>
        <v>买</v>
      </c>
      <c r="G2223" s="4" t="str">
        <f t="shared" ca="1" si="105"/>
        <v/>
      </c>
      <c r="H2223" s="3">
        <f ca="1">IF(F2222="买",B2223/B2222-1,计算结果!B$21*(计算结果!B$22*(B2223/B2222-1)+(1-计算结果!B$22)*(K2223/K2222-1-IF(G2223=1,计算结果!B$16,0))))-IF(AND(计算结果!B$21=0,G2223=1),计算结果!B$16,0)</f>
        <v>-9.6106303653499259E-3</v>
      </c>
      <c r="I2223" s="2">
        <f t="shared" ca="1" si="106"/>
        <v>105.20396771296532</v>
      </c>
      <c r="J2223" s="3">
        <f ca="1">1-I2223/MAX(I$2:I2223)</f>
        <v>0.33048897777306041</v>
      </c>
      <c r="K2223" s="21">
        <v>199.72</v>
      </c>
      <c r="L2223" s="37">
        <v>70.909300000000002</v>
      </c>
    </row>
    <row r="2224" spans="1:12" hidden="1" x14ac:dyDescent="0.15">
      <c r="A2224" s="1">
        <v>42429</v>
      </c>
      <c r="B2224" s="16">
        <v>66.573400000000007</v>
      </c>
      <c r="C2224" s="3">
        <f t="shared" si="104"/>
        <v>-7.4203197639248208E-2</v>
      </c>
      <c r="D2224" s="3">
        <f>IFERROR(1-B2224/MAX(B$2:B2224),0)</f>
        <v>0.38016883647702115</v>
      </c>
      <c r="E2224" s="3">
        <f ca="1">IFERROR(B2224/AVERAGE(OFFSET(B2224,0,0,-计算结果!B$17,1))-1,B2224/AVERAGE(OFFSET(B2224,0,0,-ROW(),1))-1)</f>
        <v>5.0181418851237058E-2</v>
      </c>
      <c r="F2224" s="4" t="str">
        <f ca="1">IF(MONTH(A2224)&lt;&gt;MONTH(A2225),IF(OR(AND(E2224&lt;计算结果!B$18,E2224&gt;计算结果!B$19),E2224&lt;计算结果!B$20),"买","卖"),F2223)</f>
        <v>买</v>
      </c>
      <c r="G2224" s="4" t="str">
        <f t="shared" ca="1" si="105"/>
        <v/>
      </c>
      <c r="H2224" s="3">
        <f ca="1">IF(F2223="买",B2224/B2223-1,计算结果!B$21*(计算结果!B$22*(B2224/B2223-1)+(1-计算结果!B$22)*(K2224/K2223-1-IF(G2224=1,计算结果!B$16,0))))-IF(AND(计算结果!B$21=0,G2224=1),计算结果!B$16,0)</f>
        <v>-7.4203197639248208E-2</v>
      </c>
      <c r="I2224" s="2">
        <f t="shared" ca="1" si="106"/>
        <v>97.39749690432707</v>
      </c>
      <c r="J2224" s="3">
        <f ca="1">1-I2224/MAX(I$2:I2224)</f>
        <v>0.38016883647702104</v>
      </c>
      <c r="K2224" s="21">
        <v>199.77</v>
      </c>
      <c r="L2224" s="37">
        <v>65.573400000000007</v>
      </c>
    </row>
    <row r="2225" spans="1:12" hidden="1" x14ac:dyDescent="0.15">
      <c r="A2225" s="1">
        <v>42430</v>
      </c>
      <c r="B2225" s="16">
        <v>67.787700000000001</v>
      </c>
      <c r="C2225" s="3">
        <f t="shared" si="104"/>
        <v>1.8240017784880935E-2</v>
      </c>
      <c r="D2225" s="3">
        <f>IFERROR(1-B2225/MAX(B$2:B2225),0)</f>
        <v>0.3688631050307386</v>
      </c>
      <c r="E2225" s="3">
        <f ca="1">IFERROR(B2225/AVERAGE(OFFSET(B2225,0,0,-计算结果!B$17,1))-1,B2225/AVERAGE(OFFSET(B2225,0,0,-ROW(),1))-1)</f>
        <v>6.6756885158410828E-2</v>
      </c>
      <c r="F2225" s="4" t="str">
        <f ca="1">IF(MONTH(A2225)&lt;&gt;MONTH(A2226),IF(OR(AND(E2225&lt;计算结果!B$18,E2225&gt;计算结果!B$19),E2225&lt;计算结果!B$20),"买","卖"),F2224)</f>
        <v>买</v>
      </c>
      <c r="G2225" s="4" t="str">
        <f t="shared" ca="1" si="105"/>
        <v/>
      </c>
      <c r="H2225" s="3">
        <f ca="1">IF(F2224="买",B2225/B2224-1,计算结果!B$21*(计算结果!B$22*(B2225/B2224-1)+(1-计算结果!B$22)*(K2225/K2224-1-IF(G2225=1,计算结果!B$16,0))))-IF(AND(计算结果!B$21=0,G2225=1),计算结果!B$16,0)</f>
        <v>1.8240017784880935E-2</v>
      </c>
      <c r="I2225" s="2">
        <f t="shared" ca="1" si="106"/>
        <v>99.174028980064875</v>
      </c>
      <c r="J2225" s="3">
        <f ca="1">1-I2225/MAX(I$2:I2225)</f>
        <v>0.36886310503073849</v>
      </c>
      <c r="K2225" s="21">
        <v>199.84</v>
      </c>
      <c r="L2225" s="37">
        <v>66.787700000000001</v>
      </c>
    </row>
    <row r="2226" spans="1:12" hidden="1" x14ac:dyDescent="0.15">
      <c r="A2226" s="1">
        <v>42431</v>
      </c>
      <c r="B2226" s="16">
        <v>70.976200000000006</v>
      </c>
      <c r="C2226" s="3">
        <f t="shared" si="104"/>
        <v>4.7036556779474825E-2</v>
      </c>
      <c r="D2226" s="3">
        <f>IFERROR(1-B2226/MAX(B$2:B2226),0)</f>
        <v>0.33917659863489547</v>
      </c>
      <c r="E2226" s="3">
        <f ca="1">IFERROR(B2226/AVERAGE(OFFSET(B2226,0,0,-计算结果!B$17,1))-1,B2226/AVERAGE(OFFSET(B2226,0,0,-ROW(),1))-1)</f>
        <v>0.11410536004899297</v>
      </c>
      <c r="F2226" s="4" t="str">
        <f ca="1">IF(MONTH(A2226)&lt;&gt;MONTH(A2227),IF(OR(AND(E2226&lt;计算结果!B$18,E2226&gt;计算结果!B$19),E2226&lt;计算结果!B$20),"买","卖"),F2225)</f>
        <v>买</v>
      </c>
      <c r="G2226" s="4" t="str">
        <f t="shared" ca="1" si="105"/>
        <v/>
      </c>
      <c r="H2226" s="3">
        <f ca="1">IF(F2225="买",B2226/B2225-1,计算结果!B$21*(计算结果!B$22*(B2226/B2225-1)+(1-计算结果!B$22)*(K2226/K2225-1-IF(G2226=1,计算结果!B$16,0))))-IF(AND(计算结果!B$21=0,G2226=1),计算结果!B$16,0)</f>
        <v>4.7036556779474825E-2</v>
      </c>
      <c r="I2226" s="2">
        <f t="shared" ca="1" si="106"/>
        <v>103.83883382523499</v>
      </c>
      <c r="J2226" s="3">
        <f ca="1">1-I2226/MAX(I$2:I2226)</f>
        <v>0.33917659863489535</v>
      </c>
      <c r="K2226" s="21">
        <v>199.91</v>
      </c>
      <c r="L2226" s="37">
        <v>69.976200000000006</v>
      </c>
    </row>
    <row r="2227" spans="1:12" hidden="1" x14ac:dyDescent="0.15">
      <c r="A2227" s="1">
        <v>42432</v>
      </c>
      <c r="B2227" s="16">
        <v>70.798500000000004</v>
      </c>
      <c r="C2227" s="3">
        <f t="shared" si="104"/>
        <v>-2.5036561551619041E-3</v>
      </c>
      <c r="D2227" s="3">
        <f>IFERROR(1-B2227/MAX(B$2:B2227),0)</f>
        <v>0.34083107321119821</v>
      </c>
      <c r="E2227" s="3">
        <f ca="1">IFERROR(B2227/AVERAGE(OFFSET(B2227,0,0,-计算结果!B$17,1))-1,B2227/AVERAGE(OFFSET(B2227,0,0,-ROW(),1))-1)</f>
        <v>0.10857407074054071</v>
      </c>
      <c r="F2227" s="4" t="str">
        <f ca="1">IF(MONTH(A2227)&lt;&gt;MONTH(A2228),IF(OR(AND(E2227&lt;计算结果!B$18,E2227&gt;计算结果!B$19),E2227&lt;计算结果!B$20),"买","卖"),F2226)</f>
        <v>买</v>
      </c>
      <c r="G2227" s="4" t="str">
        <f t="shared" ca="1" si="105"/>
        <v/>
      </c>
      <c r="H2227" s="3">
        <f ca="1">IF(F2226="买",B2227/B2226-1,计算结果!B$21*(计算结果!B$22*(B2227/B2226-1)+(1-计算结果!B$22)*(K2227/K2226-1-IF(G2227=1,计算结果!B$16,0))))-IF(AND(计算结果!B$21=0,G2227=1),计算结果!B$16,0)</f>
        <v>-2.5036561551619041E-3</v>
      </c>
      <c r="I2227" s="2">
        <f t="shared" ca="1" si="106"/>
        <v>103.5788570897836</v>
      </c>
      <c r="J2227" s="3">
        <f ca="1">1-I2227/MAX(I$2:I2227)</f>
        <v>0.34083107321119821</v>
      </c>
      <c r="K2227" s="21">
        <v>199.95</v>
      </c>
      <c r="L2227" s="37">
        <v>69.798500000000004</v>
      </c>
    </row>
    <row r="2228" spans="1:12" hidden="1" x14ac:dyDescent="0.15">
      <c r="A2228" s="1">
        <v>42433</v>
      </c>
      <c r="B2228" s="16">
        <v>68.867699999999999</v>
      </c>
      <c r="C2228" s="3">
        <f t="shared" si="104"/>
        <v>-2.7271764232293161E-2</v>
      </c>
      <c r="D2228" s="3">
        <f>IFERROR(1-B2228/MAX(B$2:B2228),0)</f>
        <v>0.35880777277183606</v>
      </c>
      <c r="E2228" s="3">
        <f ca="1">IFERROR(B2228/AVERAGE(OFFSET(B2228,0,0,-计算结果!B$17,1))-1,B2228/AVERAGE(OFFSET(B2228,0,0,-ROW(),1))-1)</f>
        <v>7.5848563689947746E-2</v>
      </c>
      <c r="F2228" s="4" t="str">
        <f ca="1">IF(MONTH(A2228)&lt;&gt;MONTH(A2229),IF(OR(AND(E2228&lt;计算结果!B$18,E2228&gt;计算结果!B$19),E2228&lt;计算结果!B$20),"买","卖"),F2227)</f>
        <v>买</v>
      </c>
      <c r="G2228" s="4" t="str">
        <f t="shared" ca="1" si="105"/>
        <v/>
      </c>
      <c r="H2228" s="3">
        <f ca="1">IF(F2227="买",B2228/B2227-1,计算结果!B$21*(计算结果!B$22*(B2228/B2227-1)+(1-计算结果!B$22)*(K2228/K2227-1-IF(G2228=1,计算结果!B$16,0))))-IF(AND(计算结果!B$21=0,G2228=1),计算结果!B$16,0)</f>
        <v>-2.7271764232293161E-2</v>
      </c>
      <c r="I2228" s="2">
        <f t="shared" ca="1" si="106"/>
        <v>100.75407891978062</v>
      </c>
      <c r="J2228" s="3">
        <f ca="1">1-I2228/MAX(I$2:I2228)</f>
        <v>0.35880777277183618</v>
      </c>
      <c r="K2228" s="21">
        <v>200.1</v>
      </c>
      <c r="L2228" s="37">
        <v>67.867699999999999</v>
      </c>
    </row>
    <row r="2229" spans="1:12" hidden="1" x14ac:dyDescent="0.15">
      <c r="A2229" s="1">
        <v>42436</v>
      </c>
      <c r="B2229" s="16">
        <v>71.5154</v>
      </c>
      <c r="C2229" s="3">
        <f t="shared" si="104"/>
        <v>3.8446180139600994E-2</v>
      </c>
      <c r="D2229" s="3">
        <f>IFERROR(1-B2229/MAX(B$2:B2229),0)</f>
        <v>0.33415638089971011</v>
      </c>
      <c r="E2229" s="3">
        <f ca="1">IFERROR(B2229/AVERAGE(OFFSET(B2229,0,0,-计算结果!B$17,1))-1,B2229/AVERAGE(OFFSET(B2229,0,0,-ROW(),1))-1)</f>
        <v>0.11445571424483503</v>
      </c>
      <c r="F2229" s="4" t="str">
        <f ca="1">IF(MONTH(A2229)&lt;&gt;MONTH(A2230),IF(OR(AND(E2229&lt;计算结果!B$18,E2229&gt;计算结果!B$19),E2229&lt;计算结果!B$20),"买","卖"),F2228)</f>
        <v>买</v>
      </c>
      <c r="G2229" s="4" t="str">
        <f t="shared" ca="1" si="105"/>
        <v/>
      </c>
      <c r="H2229" s="3">
        <f ca="1">IF(F2228="买",B2229/B2228-1,计算结果!B$21*(计算结果!B$22*(B2229/B2228-1)+(1-计算结果!B$22)*(K2229/K2228-1-IF(G2229=1,计算结果!B$16,0))))-IF(AND(计算结果!B$21=0,G2229=1),计算结果!B$16,0)</f>
        <v>3.8446180139600994E-2</v>
      </c>
      <c r="I2229" s="2">
        <f t="shared" ca="1" si="106"/>
        <v>104.62768838773009</v>
      </c>
      <c r="J2229" s="3">
        <f ca="1">1-I2229/MAX(I$2:I2229)</f>
        <v>0.33415638089971011</v>
      </c>
      <c r="K2229" s="21">
        <v>200.22</v>
      </c>
      <c r="L2229" s="37">
        <v>70.5154</v>
      </c>
    </row>
    <row r="2230" spans="1:12" hidden="1" x14ac:dyDescent="0.15">
      <c r="A2230" s="1">
        <v>42437</v>
      </c>
      <c r="B2230" s="16">
        <v>72.288899999999998</v>
      </c>
      <c r="C2230" s="3">
        <f t="shared" si="104"/>
        <v>1.0815852250004809E-2</v>
      </c>
      <c r="D2230" s="3">
        <f>IFERROR(1-B2230/MAX(B$2:B2230),0)</f>
        <v>0.32695471469391291</v>
      </c>
      <c r="E2230" s="3">
        <f ca="1">IFERROR(B2230/AVERAGE(OFFSET(B2230,0,0,-计算结果!B$17,1))-1,B2230/AVERAGE(OFFSET(B2230,0,0,-ROW(),1))-1)</f>
        <v>0.12371926724280291</v>
      </c>
      <c r="F2230" s="4" t="str">
        <f ca="1">IF(MONTH(A2230)&lt;&gt;MONTH(A2231),IF(OR(AND(E2230&lt;计算结果!B$18,E2230&gt;计算结果!B$19),E2230&lt;计算结果!B$20),"买","卖"),F2229)</f>
        <v>买</v>
      </c>
      <c r="G2230" s="4" t="str">
        <f t="shared" ca="1" si="105"/>
        <v/>
      </c>
      <c r="H2230" s="3">
        <f ca="1">IF(F2229="买",B2230/B2229-1,计算结果!B$21*(计算结果!B$22*(B2230/B2229-1)+(1-计算结果!B$22)*(K2230/K2229-1-IF(G2230=1,计算结果!B$16,0))))-IF(AND(计算结果!B$21=0,G2230=1),计算结果!B$16,0)</f>
        <v>1.0815852250004809E-2</v>
      </c>
      <c r="I2230" s="2">
        <f t="shared" ca="1" si="106"/>
        <v>105.75932600659132</v>
      </c>
      <c r="J2230" s="3">
        <f ca="1">1-I2230/MAX(I$2:I2230)</f>
        <v>0.32695471469391291</v>
      </c>
      <c r="K2230" s="21">
        <v>200.25</v>
      </c>
      <c r="L2230" s="37">
        <v>71.288899999999998</v>
      </c>
    </row>
    <row r="2231" spans="1:12" hidden="1" x14ac:dyDescent="0.15">
      <c r="A2231" s="1">
        <v>42438</v>
      </c>
      <c r="B2231" s="16">
        <v>71.085800000000006</v>
      </c>
      <c r="C2231" s="3">
        <f t="shared" si="104"/>
        <v>-1.6642942415778794E-2</v>
      </c>
      <c r="D2231" s="3">
        <f>IFERROR(1-B2231/MAX(B$2:B2231),0)</f>
        <v>0.33815616862047349</v>
      </c>
      <c r="E2231" s="3">
        <f ca="1">IFERROR(B2231/AVERAGE(OFFSET(B2231,0,0,-计算结果!B$17,1))-1,B2231/AVERAGE(OFFSET(B2231,0,0,-ROW(),1))-1)</f>
        <v>0.1023819871893219</v>
      </c>
      <c r="F2231" s="4" t="str">
        <f ca="1">IF(MONTH(A2231)&lt;&gt;MONTH(A2232),IF(OR(AND(E2231&lt;计算结果!B$18,E2231&gt;计算结果!B$19),E2231&lt;计算结果!B$20),"买","卖"),F2230)</f>
        <v>买</v>
      </c>
      <c r="G2231" s="4" t="str">
        <f t="shared" ca="1" si="105"/>
        <v/>
      </c>
      <c r="H2231" s="3">
        <f ca="1">IF(F2230="买",B2231/B2230-1,计算结果!B$21*(计算结果!B$22*(B2231/B2230-1)+(1-计算结果!B$22)*(K2231/K2230-1-IF(G2231=1,计算结果!B$16,0))))-IF(AND(计算结果!B$21=0,G2231=1),计算结果!B$16,0)</f>
        <v>-1.6642942415778794E-2</v>
      </c>
      <c r="I2231" s="2">
        <f t="shared" ca="1" si="106"/>
        <v>103.99917963393204</v>
      </c>
      <c r="J2231" s="3">
        <f ca="1">1-I2231/MAX(I$2:I2231)</f>
        <v>0.3381561686204736</v>
      </c>
      <c r="K2231" s="21">
        <v>200.32</v>
      </c>
      <c r="L2231" s="37">
        <v>70.085800000000006</v>
      </c>
    </row>
    <row r="2232" spans="1:12" hidden="1" x14ac:dyDescent="0.15">
      <c r="A2232" s="1">
        <v>42439</v>
      </c>
      <c r="B2232" s="16">
        <v>69.551599999999993</v>
      </c>
      <c r="C2232" s="3">
        <f t="shared" si="104"/>
        <v>-2.1582369474635099E-2</v>
      </c>
      <c r="D2232" s="3">
        <f>IFERROR(1-B2232/MAX(B$2:B2232),0)</f>
        <v>0.35244032672381453</v>
      </c>
      <c r="E2232" s="3">
        <f ca="1">IFERROR(B2232/AVERAGE(OFFSET(B2232,0,0,-计算结果!B$17,1))-1,B2232/AVERAGE(OFFSET(B2232,0,0,-ROW(),1))-1)</f>
        <v>7.6145596636843615E-2</v>
      </c>
      <c r="F2232" s="4" t="str">
        <f ca="1">IF(MONTH(A2232)&lt;&gt;MONTH(A2233),IF(OR(AND(E2232&lt;计算结果!B$18,E2232&gt;计算结果!B$19),E2232&lt;计算结果!B$20),"买","卖"),F2231)</f>
        <v>买</v>
      </c>
      <c r="G2232" s="4" t="str">
        <f t="shared" ca="1" si="105"/>
        <v/>
      </c>
      <c r="H2232" s="3">
        <f ca="1">IF(F2231="买",B2232/B2231-1,计算结果!B$21*(计算结果!B$22*(B2232/B2231-1)+(1-计算结果!B$22)*(K2232/K2231-1-IF(G2232=1,计算结果!B$16,0))))-IF(AND(计算结果!B$21=0,G2232=1),计算结果!B$16,0)</f>
        <v>-2.1582369474635099E-2</v>
      </c>
      <c r="I2232" s="2">
        <f t="shared" ca="1" si="106"/>
        <v>101.75463091401357</v>
      </c>
      <c r="J2232" s="3">
        <f ca="1">1-I2232/MAX(I$2:I2232)</f>
        <v>0.35244032672381465</v>
      </c>
      <c r="K2232" s="21">
        <v>200.44</v>
      </c>
      <c r="L2232" s="37">
        <v>68.551599999999993</v>
      </c>
    </row>
    <row r="2233" spans="1:12" hidden="1" x14ac:dyDescent="0.15">
      <c r="A2233" s="1">
        <v>42440</v>
      </c>
      <c r="B2233" s="16">
        <v>69.968000000000004</v>
      </c>
      <c r="C2233" s="3">
        <f t="shared" si="104"/>
        <v>5.9869219399699691E-3</v>
      </c>
      <c r="D2233" s="3">
        <f>IFERROR(1-B2233/MAX(B$2:B2233),0)</f>
        <v>0.34856343750843755</v>
      </c>
      <c r="E2233" s="3">
        <f ca="1">IFERROR(B2233/AVERAGE(OFFSET(B2233,0,0,-计算结果!B$17,1))-1,B2233/AVERAGE(OFFSET(B2233,0,0,-ROW(),1))-1)</f>
        <v>8.0121004180185196E-2</v>
      </c>
      <c r="F2233" s="4" t="str">
        <f ca="1">IF(MONTH(A2233)&lt;&gt;MONTH(A2234),IF(OR(AND(E2233&lt;计算结果!B$18,E2233&gt;计算结果!B$19),E2233&lt;计算结果!B$20),"买","卖"),F2232)</f>
        <v>买</v>
      </c>
      <c r="G2233" s="4" t="str">
        <f t="shared" ca="1" si="105"/>
        <v/>
      </c>
      <c r="H2233" s="3">
        <f ca="1">IF(F2232="买",B2233/B2232-1,计算结果!B$21*(计算结果!B$22*(B2233/B2232-1)+(1-计算结果!B$22)*(K2233/K2232-1-IF(G2233=1,计算结果!B$16,0))))-IF(AND(计算结果!B$21=0,G2233=1),计算结果!B$16,0)</f>
        <v>5.9869219399699691E-3</v>
      </c>
      <c r="I2233" s="2">
        <f t="shared" ca="1" si="106"/>
        <v>102.36382794632623</v>
      </c>
      <c r="J2233" s="3">
        <f ca="1">1-I2233/MAX(I$2:I2233)</f>
        <v>0.34856343750843766</v>
      </c>
      <c r="K2233" s="21">
        <v>200.52</v>
      </c>
      <c r="L2233" s="37">
        <v>68.968000000000004</v>
      </c>
    </row>
    <row r="2234" spans="1:12" hidden="1" x14ac:dyDescent="0.15">
      <c r="A2234" s="1">
        <v>42443</v>
      </c>
      <c r="B2234" s="16">
        <v>72.606399999999994</v>
      </c>
      <c r="C2234" s="3">
        <f t="shared" si="104"/>
        <v>3.7708666819117109E-2</v>
      </c>
      <c r="D2234" s="3">
        <f>IFERROR(1-B2234/MAX(B$2:B2234),0)</f>
        <v>0.32399863321965228</v>
      </c>
      <c r="E2234" s="3">
        <f ca="1">IFERROR(B2234/AVERAGE(OFFSET(B2234,0,0,-计算结果!B$17,1))-1,B2234/AVERAGE(OFFSET(B2234,0,0,-ROW(),1))-1)</f>
        <v>0.11810762552338172</v>
      </c>
      <c r="F2234" s="4" t="str">
        <f ca="1">IF(MONTH(A2234)&lt;&gt;MONTH(A2235),IF(OR(AND(E2234&lt;计算结果!B$18,E2234&gt;计算结果!B$19),E2234&lt;计算结果!B$20),"买","卖"),F2233)</f>
        <v>买</v>
      </c>
      <c r="G2234" s="4" t="str">
        <f t="shared" ca="1" si="105"/>
        <v/>
      </c>
      <c r="H2234" s="3">
        <f ca="1">IF(F2233="买",B2234/B2233-1,计算结果!B$21*(计算结果!B$22*(B2234/B2233-1)+(1-计算结果!B$22)*(K2234/K2233-1-IF(G2234=1,计算结果!B$16,0))))-IF(AND(计算结果!B$21=0,G2234=1),计算结果!B$16,0)</f>
        <v>3.7708666819117109E-2</v>
      </c>
      <c r="I2234" s="2">
        <f t="shared" ca="1" si="106"/>
        <v>106.22383142868367</v>
      </c>
      <c r="J2234" s="3">
        <f ca="1">1-I2234/MAX(I$2:I2234)</f>
        <v>0.32399863321965239</v>
      </c>
      <c r="K2234" s="21">
        <v>200.67</v>
      </c>
      <c r="L2234" s="37">
        <v>71.606399999999994</v>
      </c>
    </row>
    <row r="2235" spans="1:12" hidden="1" x14ac:dyDescent="0.15">
      <c r="A2235" s="1">
        <v>42444</v>
      </c>
      <c r="B2235" s="16">
        <v>72.270399999999995</v>
      </c>
      <c r="C2235" s="3">
        <f t="shared" si="104"/>
        <v>-4.627691222812258E-3</v>
      </c>
      <c r="D2235" s="3">
        <f>IFERROR(1-B2235/MAX(B$2:B2235),0)</f>
        <v>0.32712695881131082</v>
      </c>
      <c r="E2235" s="3">
        <f ca="1">IFERROR(B2235/AVERAGE(OFFSET(B2235,0,0,-计算结果!B$17,1))-1,B2235/AVERAGE(OFFSET(B2235,0,0,-ROW(),1))-1)</f>
        <v>0.11021303860330844</v>
      </c>
      <c r="F2235" s="4" t="str">
        <f ca="1">IF(MONTH(A2235)&lt;&gt;MONTH(A2236),IF(OR(AND(E2235&lt;计算结果!B$18,E2235&gt;计算结果!B$19),E2235&lt;计算结果!B$20),"买","卖"),F2234)</f>
        <v>买</v>
      </c>
      <c r="G2235" s="4" t="str">
        <f t="shared" ca="1" si="105"/>
        <v/>
      </c>
      <c r="H2235" s="3">
        <f ca="1">IF(F2234="买",B2235/B2234-1,计算结果!B$21*(计算结果!B$22*(B2235/B2234-1)+(1-计算结果!B$22)*(K2235/K2234-1-IF(G2235=1,计算结果!B$16,0))))-IF(AND(计算结果!B$21=0,G2235=1),计算结果!B$16,0)</f>
        <v>-4.627691222812258E-3</v>
      </c>
      <c r="I2235" s="2">
        <f t="shared" ca="1" si="106"/>
        <v>105.73226033632766</v>
      </c>
      <c r="J2235" s="3">
        <f ca="1">1-I2235/MAX(I$2:I2235)</f>
        <v>0.32712695881131093</v>
      </c>
      <c r="K2235" s="21">
        <v>200.74</v>
      </c>
      <c r="L2235" s="37">
        <v>71.270399999999995</v>
      </c>
    </row>
    <row r="2236" spans="1:12" hidden="1" x14ac:dyDescent="0.15">
      <c r="A2236" s="1">
        <v>42445</v>
      </c>
      <c r="B2236" s="16">
        <v>72.557599999999994</v>
      </c>
      <c r="C2236" s="3">
        <f t="shared" si="104"/>
        <v>3.9739644446412647E-3</v>
      </c>
      <c r="D2236" s="3">
        <f>IFERROR(1-B2236/MAX(B$2:B2236),0)</f>
        <v>0.32445298526986932</v>
      </c>
      <c r="E2236" s="3">
        <f ca="1">IFERROR(B2236/AVERAGE(OFFSET(B2236,0,0,-计算结果!B$17,1))-1,B2236/AVERAGE(OFFSET(B2236,0,0,-ROW(),1))-1)</f>
        <v>0.11192049276203297</v>
      </c>
      <c r="F2236" s="4" t="str">
        <f ca="1">IF(MONTH(A2236)&lt;&gt;MONTH(A2237),IF(OR(AND(E2236&lt;计算结果!B$18,E2236&gt;计算结果!B$19),E2236&lt;计算结果!B$20),"买","卖"),F2235)</f>
        <v>买</v>
      </c>
      <c r="G2236" s="4" t="str">
        <f t="shared" ca="1" si="105"/>
        <v/>
      </c>
      <c r="H2236" s="3">
        <f ca="1">IF(F2235="买",B2236/B2235-1,计算结果!B$21*(计算结果!B$22*(B2236/B2235-1)+(1-计算结果!B$22)*(K2236/K2235-1-IF(G2236=1,计算结果!B$16,0))))-IF(AND(计算结果!B$21=0,G2236=1),计算结果!B$16,0)</f>
        <v>3.9739644446412647E-3</v>
      </c>
      <c r="I2236" s="2">
        <f t="shared" ca="1" si="106"/>
        <v>106.15243657955577</v>
      </c>
      <c r="J2236" s="3">
        <f ca="1">1-I2236/MAX(I$2:I2236)</f>
        <v>0.32445298526986943</v>
      </c>
      <c r="K2236" s="21">
        <v>200.79</v>
      </c>
      <c r="L2236" s="37">
        <v>71.557599999999994</v>
      </c>
    </row>
    <row r="2237" spans="1:12" hidden="1" x14ac:dyDescent="0.15">
      <c r="A2237" s="1">
        <v>42446</v>
      </c>
      <c r="B2237" s="16">
        <v>74.906000000000006</v>
      </c>
      <c r="C2237" s="3">
        <f t="shared" si="104"/>
        <v>3.2366009901099391E-2</v>
      </c>
      <c r="D2237" s="3">
        <f>IFERROR(1-B2237/MAX(B$2:B2237),0)</f>
        <v>0.30258822390245577</v>
      </c>
      <c r="E2237" s="3">
        <f ca="1">IFERROR(B2237/AVERAGE(OFFSET(B2237,0,0,-计算结果!B$17,1))-1,B2237/AVERAGE(OFFSET(B2237,0,0,-ROW(),1))-1)</f>
        <v>0.14498978918833183</v>
      </c>
      <c r="F2237" s="4" t="str">
        <f ca="1">IF(MONTH(A2237)&lt;&gt;MONTH(A2238),IF(OR(AND(E2237&lt;计算结果!B$18,E2237&gt;计算结果!B$19),E2237&lt;计算结果!B$20),"买","卖"),F2236)</f>
        <v>买</v>
      </c>
      <c r="G2237" s="4" t="str">
        <f t="shared" ca="1" si="105"/>
        <v/>
      </c>
      <c r="H2237" s="3">
        <f ca="1">IF(F2236="买",B2237/B2236-1,计算结果!B$21*(计算结果!B$22*(B2237/B2236-1)+(1-计算结果!B$22)*(K2237/K2236-1-IF(G2237=1,计算结果!B$16,0))))-IF(AND(计算结果!B$21=0,G2237=1),计算结果!B$16,0)</f>
        <v>3.2366009901099391E-2</v>
      </c>
      <c r="I2237" s="2">
        <f t="shared" ca="1" si="106"/>
        <v>109.58816739291549</v>
      </c>
      <c r="J2237" s="3">
        <f ca="1">1-I2237/MAX(I$2:I2237)</f>
        <v>0.30258822390245599</v>
      </c>
      <c r="K2237" s="21">
        <v>200.85</v>
      </c>
      <c r="L2237" s="37">
        <v>73.906000000000006</v>
      </c>
    </row>
    <row r="2238" spans="1:12" hidden="1" x14ac:dyDescent="0.15">
      <c r="A2238" s="1">
        <v>42447</v>
      </c>
      <c r="B2238" s="16">
        <v>77.493399999999994</v>
      </c>
      <c r="C2238" s="3">
        <f t="shared" si="104"/>
        <v>3.4541959255600219E-2</v>
      </c>
      <c r="D2238" s="3">
        <f>IFERROR(1-B2238/MAX(B$2:B2238),0)</f>
        <v>0.27849825474811862</v>
      </c>
      <c r="E2238" s="3">
        <f ca="1">IFERROR(B2238/AVERAGE(OFFSET(B2238,0,0,-计算结果!B$17,1))-1,B2238/AVERAGE(OFFSET(B2238,0,0,-ROW(),1))-1)</f>
        <v>0.1813556345748879</v>
      </c>
      <c r="F2238" s="4" t="str">
        <f ca="1">IF(MONTH(A2238)&lt;&gt;MONTH(A2239),IF(OR(AND(E2238&lt;计算结果!B$18,E2238&gt;计算结果!B$19),E2238&lt;计算结果!B$20),"买","卖"),F2237)</f>
        <v>买</v>
      </c>
      <c r="G2238" s="4" t="str">
        <f t="shared" ca="1" si="105"/>
        <v/>
      </c>
      <c r="H2238" s="3">
        <f ca="1">IF(F2237="买",B2238/B2237-1,计算结果!B$21*(计算结果!B$22*(B2238/B2237-1)+(1-计算结果!B$22)*(K2238/K2237-1-IF(G2238=1,计算结果!B$16,0))))-IF(AND(计算结果!B$21=0,G2238=1),计算结果!B$16,0)</f>
        <v>3.4541959255600219E-2</v>
      </c>
      <c r="I2238" s="2">
        <f t="shared" ca="1" si="106"/>
        <v>113.37355740589747</v>
      </c>
      <c r="J2238" s="3">
        <f ca="1">1-I2238/MAX(I$2:I2238)</f>
        <v>0.27849825474811885</v>
      </c>
      <c r="K2238" s="21">
        <v>200.92</v>
      </c>
      <c r="L2238" s="37">
        <v>76.493399999999994</v>
      </c>
    </row>
    <row r="2239" spans="1:12" hidden="1" x14ac:dyDescent="0.15">
      <c r="A2239" s="1">
        <v>42450</v>
      </c>
      <c r="B2239" s="16">
        <v>80.290700000000001</v>
      </c>
      <c r="C2239" s="3">
        <f t="shared" si="104"/>
        <v>3.6097267638276476E-2</v>
      </c>
      <c r="D2239" s="3">
        <f>IFERROR(1-B2239/MAX(B$2:B2239),0)</f>
        <v>0.25245401314827798</v>
      </c>
      <c r="E2239" s="3">
        <f ca="1">IFERROR(B2239/AVERAGE(OFFSET(B2239,0,0,-计算结果!B$17,1))-1,B2239/AVERAGE(OFFSET(B2239,0,0,-ROW(),1))-1)</f>
        <v>0.22048114382277384</v>
      </c>
      <c r="F2239" s="4" t="str">
        <f ca="1">IF(MONTH(A2239)&lt;&gt;MONTH(A2240),IF(OR(AND(E2239&lt;计算结果!B$18,E2239&gt;计算结果!B$19),E2239&lt;计算结果!B$20),"买","卖"),F2238)</f>
        <v>买</v>
      </c>
      <c r="G2239" s="4" t="str">
        <f t="shared" ca="1" si="105"/>
        <v/>
      </c>
      <c r="H2239" s="3">
        <f ca="1">IF(F2238="买",B2239/B2238-1,计算结果!B$21*(计算结果!B$22*(B2239/B2238-1)+(1-计算结果!B$22)*(K2239/K2238-1-IF(G2239=1,计算结果!B$16,0))))-IF(AND(计算结果!B$21=0,G2239=1),计算结果!B$16,0)</f>
        <v>3.6097267638276476E-2</v>
      </c>
      <c r="I2239" s="2">
        <f t="shared" ca="1" si="106"/>
        <v>117.46603305068166</v>
      </c>
      <c r="J2239" s="3">
        <f ca="1">1-I2239/MAX(I$2:I2239)</f>
        <v>0.25245401314827809</v>
      </c>
      <c r="K2239" s="21">
        <v>201.02</v>
      </c>
      <c r="L2239" s="37">
        <v>79.290700000000001</v>
      </c>
    </row>
    <row r="2240" spans="1:12" hidden="1" x14ac:dyDescent="0.15">
      <c r="A2240" s="1">
        <v>42451</v>
      </c>
      <c r="B2240" s="16">
        <v>79.985399999999998</v>
      </c>
      <c r="C2240" s="3">
        <f t="shared" si="104"/>
        <v>-3.8024329094153986E-3</v>
      </c>
      <c r="D2240" s="3">
        <f>IFERROR(1-B2240/MAX(B$2:B2240),0)</f>
        <v>0.25529650660998437</v>
      </c>
      <c r="E2240" s="3">
        <f ca="1">IFERROR(B2240/AVERAGE(OFFSET(B2240,0,0,-计算结果!B$17,1))-1,B2240/AVERAGE(OFFSET(B2240,0,0,-ROW(),1))-1)</f>
        <v>0.21235529315897161</v>
      </c>
      <c r="F2240" s="4" t="str">
        <f ca="1">IF(MONTH(A2240)&lt;&gt;MONTH(A2241),IF(OR(AND(E2240&lt;计算结果!B$18,E2240&gt;计算结果!B$19),E2240&lt;计算结果!B$20),"买","卖"),F2239)</f>
        <v>买</v>
      </c>
      <c r="G2240" s="4" t="str">
        <f t="shared" ca="1" si="105"/>
        <v/>
      </c>
      <c r="H2240" s="3">
        <f ca="1">IF(F2239="买",B2240/B2239-1,计算结果!B$21*(计算结果!B$22*(B2240/B2239-1)+(1-计算结果!B$22)*(K2240/K2239-1-IF(G2240=1,计算结果!B$16,0))))-IF(AND(计算结果!B$21=0,G2240=1),计算结果!B$16,0)</f>
        <v>-3.8024329094153986E-3</v>
      </c>
      <c r="I2240" s="2">
        <f t="shared" ca="1" si="106"/>
        <v>117.01937634087128</v>
      </c>
      <c r="J2240" s="3">
        <f ca="1">1-I2240/MAX(I$2:I2240)</f>
        <v>0.25529650660998449</v>
      </c>
      <c r="K2240" s="21">
        <v>201.1</v>
      </c>
      <c r="L2240" s="37">
        <v>78.985399999999998</v>
      </c>
    </row>
    <row r="2241" spans="1:12" hidden="1" x14ac:dyDescent="0.15">
      <c r="A2241" s="1">
        <v>42452</v>
      </c>
      <c r="B2241" s="16">
        <v>80.099100000000007</v>
      </c>
      <c r="C2241" s="3">
        <f t="shared" si="104"/>
        <v>1.4215094254701466E-3</v>
      </c>
      <c r="D2241" s="3">
        <f>IFERROR(1-B2241/MAX(B$2:B2241),0)</f>
        <v>0.2542379035749498</v>
      </c>
      <c r="E2241" s="3">
        <f ca="1">IFERROR(B2241/AVERAGE(OFFSET(B2241,0,0,-计算结果!B$17,1))-1,B2241/AVERAGE(OFFSET(B2241,0,0,-ROW(),1))-1)</f>
        <v>0.21061083349838294</v>
      </c>
      <c r="F2241" s="4" t="str">
        <f ca="1">IF(MONTH(A2241)&lt;&gt;MONTH(A2242),IF(OR(AND(E2241&lt;计算结果!B$18,E2241&gt;计算结果!B$19),E2241&lt;计算结果!B$20),"买","卖"),F2240)</f>
        <v>买</v>
      </c>
      <c r="G2241" s="4" t="str">
        <f t="shared" ca="1" si="105"/>
        <v/>
      </c>
      <c r="H2241" s="3">
        <f ca="1">IF(F2240="买",B2241/B2240-1,计算结果!B$21*(计算结果!B$22*(B2241/B2240-1)+(1-计算结果!B$22)*(K2241/K2240-1-IF(G2241=1,计算结果!B$16,0))))-IF(AND(计算结果!B$21=0,G2241=1),计算结果!B$16,0)</f>
        <v>1.4215094254701466E-3</v>
      </c>
      <c r="I2241" s="2">
        <f t="shared" ca="1" si="106"/>
        <v>117.18572048730246</v>
      </c>
      <c r="J2241" s="3">
        <f ca="1">1-I2241/MAX(I$2:I2241)</f>
        <v>0.25423790357495002</v>
      </c>
      <c r="K2241" s="21">
        <v>201.14</v>
      </c>
      <c r="L2241" s="37">
        <v>79.099100000000007</v>
      </c>
    </row>
    <row r="2242" spans="1:12" hidden="1" x14ac:dyDescent="0.15">
      <c r="A2242" s="1">
        <v>42453</v>
      </c>
      <c r="B2242" s="16">
        <v>77.800899999999999</v>
      </c>
      <c r="C2242" s="3">
        <f t="shared" si="104"/>
        <v>-2.8691957837229221E-2</v>
      </c>
      <c r="D2242" s="3">
        <f>IFERROR(1-B2242/MAX(B$2:B2242),0)</f>
        <v>0.27563527820218103</v>
      </c>
      <c r="E2242" s="3">
        <f ca="1">IFERROR(B2242/AVERAGE(OFFSET(B2242,0,0,-计算结果!B$17,1))-1,B2242/AVERAGE(OFFSET(B2242,0,0,-ROW(),1))-1)</f>
        <v>0.17270924456000625</v>
      </c>
      <c r="F2242" s="4" t="str">
        <f ca="1">IF(MONTH(A2242)&lt;&gt;MONTH(A2243),IF(OR(AND(E2242&lt;计算结果!B$18,E2242&gt;计算结果!B$19),E2242&lt;计算结果!B$20),"买","卖"),F2241)</f>
        <v>买</v>
      </c>
      <c r="G2242" s="4" t="str">
        <f t="shared" ca="1" si="105"/>
        <v/>
      </c>
      <c r="H2242" s="3">
        <f ca="1">IF(F2241="买",B2242/B2241-1,计算结果!B$21*(计算结果!B$22*(B2242/B2241-1)+(1-计算结果!B$22)*(K2242/K2241-1-IF(G2242=1,计算结果!B$16,0))))-IF(AND(计算结果!B$21=0,G2242=1),计算结果!B$16,0)</f>
        <v>-2.8691957837229221E-2</v>
      </c>
      <c r="I2242" s="2">
        <f t="shared" ca="1" si="106"/>
        <v>113.82343273595545</v>
      </c>
      <c r="J2242" s="3">
        <f ca="1">1-I2242/MAX(I$2:I2242)</f>
        <v>0.27563527820218126</v>
      </c>
      <c r="K2242" s="21">
        <v>201.2</v>
      </c>
      <c r="L2242" s="37">
        <v>76.800899999999999</v>
      </c>
    </row>
    <row r="2243" spans="1:12" hidden="1" x14ac:dyDescent="0.15">
      <c r="A2243" s="1">
        <v>42454</v>
      </c>
      <c r="B2243" s="16">
        <v>78.749399999999994</v>
      </c>
      <c r="C2243" s="3">
        <f t="shared" si="104"/>
        <v>1.21913756781733E-2</v>
      </c>
      <c r="D2243" s="3">
        <f>IFERROR(1-B2243/MAX(B$2:B2243),0)</f>
        <v>0.26680427575072829</v>
      </c>
      <c r="E2243" s="3">
        <f ca="1">IFERROR(B2243/AVERAGE(OFFSET(B2243,0,0,-计算结果!B$17,1))-1,B2243/AVERAGE(OFFSET(B2243,0,0,-ROW(),1))-1)</f>
        <v>0.18377193728446817</v>
      </c>
      <c r="F2243" s="4" t="str">
        <f ca="1">IF(MONTH(A2243)&lt;&gt;MONTH(A2244),IF(OR(AND(E2243&lt;计算结果!B$18,E2243&gt;计算结果!B$19),E2243&lt;计算结果!B$20),"买","卖"),F2242)</f>
        <v>买</v>
      </c>
      <c r="G2243" s="4" t="str">
        <f t="shared" ca="1" si="105"/>
        <v/>
      </c>
      <c r="H2243" s="3">
        <f ca="1">IF(F2242="买",B2243/B2242-1,计算结果!B$21*(计算结果!B$22*(B2243/B2242-1)+(1-计算结果!B$22)*(K2243/K2242-1-IF(G2243=1,计算结果!B$16,0))))-IF(AND(计算结果!B$21=0,G2243=1),计算结果!B$16,0)</f>
        <v>1.21913756781733E-2</v>
      </c>
      <c r="I2243" s="2">
        <f t="shared" ca="1" si="106"/>
        <v>115.21109696541878</v>
      </c>
      <c r="J2243" s="3">
        <f ca="1">1-I2243/MAX(I$2:I2243)</f>
        <v>0.26680427575072851</v>
      </c>
      <c r="K2243" s="21">
        <v>201.23</v>
      </c>
      <c r="L2243" s="37">
        <v>77.749399999999994</v>
      </c>
    </row>
    <row r="2244" spans="1:12" hidden="1" x14ac:dyDescent="0.15">
      <c r="A2244" s="1">
        <v>42457</v>
      </c>
      <c r="B2244" s="16">
        <v>77.881200000000007</v>
      </c>
      <c r="C2244" s="3">
        <f t="shared" ref="C2244:C2307" si="107">IFERROR(B2244/B2243-1,0)</f>
        <v>-1.1024845903587654E-2</v>
      </c>
      <c r="D2244" s="3">
        <f>IFERROR(1-B2244/MAX(B$2:B2244),0)</f>
        <v>0.27488764562774592</v>
      </c>
      <c r="E2244" s="3">
        <f ca="1">IFERROR(B2244/AVERAGE(OFFSET(B2244,0,0,-计算结果!B$17,1))-1,B2244/AVERAGE(OFFSET(B2244,0,0,-ROW(),1))-1)</f>
        <v>0.16763673745835206</v>
      </c>
      <c r="F2244" s="4" t="str">
        <f ca="1">IF(MONTH(A2244)&lt;&gt;MONTH(A2245),IF(OR(AND(E2244&lt;计算结果!B$18,E2244&gt;计算结果!B$19),E2244&lt;计算结果!B$20),"买","卖"),F2243)</f>
        <v>买</v>
      </c>
      <c r="G2244" s="4" t="str">
        <f t="shared" ca="1" si="105"/>
        <v/>
      </c>
      <c r="H2244" s="3">
        <f ca="1">IF(F2243="买",B2244/B2243-1,计算结果!B$21*(计算结果!B$22*(B2244/B2243-1)+(1-计算结果!B$22)*(K2244/K2243-1-IF(G2244=1,计算结果!B$16,0))))-IF(AND(计算结果!B$21=0,G2244=1),计算结果!B$16,0)</f>
        <v>-1.1024845903587654E-2</v>
      </c>
      <c r="I2244" s="2">
        <f t="shared" ca="1" si="106"/>
        <v>113.94091237499174</v>
      </c>
      <c r="J2244" s="3">
        <f ca="1">1-I2244/MAX(I$2:I2244)</f>
        <v>0.27488764562774604</v>
      </c>
      <c r="K2244" s="21">
        <v>201.32</v>
      </c>
      <c r="L2244" s="37">
        <v>76.881200000000007</v>
      </c>
    </row>
    <row r="2245" spans="1:12" hidden="1" x14ac:dyDescent="0.15">
      <c r="A2245" s="1">
        <v>42458</v>
      </c>
      <c r="B2245" s="16">
        <v>76.226500000000001</v>
      </c>
      <c r="C2245" s="3">
        <f t="shared" si="107"/>
        <v>-2.1246462560926216E-2</v>
      </c>
      <c r="D2245" s="3">
        <f>IFERROR(1-B2245/MAX(B$2:B2245),0)</f>
        <v>0.29029371811738103</v>
      </c>
      <c r="E2245" s="3">
        <f ca="1">IFERROR(B2245/AVERAGE(OFFSET(B2245,0,0,-计算结果!B$17,1))-1,B2245/AVERAGE(OFFSET(B2245,0,0,-ROW(),1))-1)</f>
        <v>0.1399715245776616</v>
      </c>
      <c r="F2245" s="4" t="str">
        <f ca="1">IF(MONTH(A2245)&lt;&gt;MONTH(A2246),IF(OR(AND(E2245&lt;计算结果!B$18,E2245&gt;计算结果!B$19),E2245&lt;计算结果!B$20),"买","卖"),F2244)</f>
        <v>买</v>
      </c>
      <c r="G2245" s="4" t="str">
        <f t="shared" ca="1" si="105"/>
        <v/>
      </c>
      <c r="H2245" s="3">
        <f ca="1">IF(F2244="买",B2245/B2244-1,计算结果!B$21*(计算结果!B$22*(B2245/B2244-1)+(1-计算结果!B$22)*(K2245/K2244-1-IF(G2245=1,计算结果!B$16,0))))-IF(AND(计算结果!B$21=0,G2245=1),计算结果!B$16,0)</f>
        <v>-2.1246462560926216E-2</v>
      </c>
      <c r="I2245" s="2">
        <f t="shared" ca="1" si="106"/>
        <v>111.5200710460587</v>
      </c>
      <c r="J2245" s="3">
        <f ca="1">1-I2245/MAX(I$2:I2245)</f>
        <v>0.29029371811738125</v>
      </c>
      <c r="K2245" s="21">
        <v>201.33</v>
      </c>
      <c r="L2245" s="37">
        <v>75.226500000000001</v>
      </c>
    </row>
    <row r="2246" spans="1:12" hidden="1" x14ac:dyDescent="0.15">
      <c r="A2246" s="1">
        <v>42459</v>
      </c>
      <c r="B2246" s="16">
        <v>78.747200000000007</v>
      </c>
      <c r="C2246" s="3">
        <f t="shared" si="107"/>
        <v>3.3068552275127505E-2</v>
      </c>
      <c r="D2246" s="3">
        <f>IFERROR(1-B2246/MAX(B$2:B2246),0)</f>
        <v>0.26682475883495937</v>
      </c>
      <c r="E2246" s="3">
        <f ca="1">IFERROR(B2246/AVERAGE(OFFSET(B2246,0,0,-计算结果!B$17,1))-1,B2246/AVERAGE(OFFSET(B2246,0,0,-ROW(),1))-1)</f>
        <v>0.17458529656950916</v>
      </c>
      <c r="F2246" s="4" t="str">
        <f ca="1">IF(MONTH(A2246)&lt;&gt;MONTH(A2247),IF(OR(AND(E2246&lt;计算结果!B$18,E2246&gt;计算结果!B$19),E2246&lt;计算结果!B$20),"买","卖"),F2245)</f>
        <v>买</v>
      </c>
      <c r="G2246" s="4" t="str">
        <f t="shared" ca="1" si="105"/>
        <v/>
      </c>
      <c r="H2246" s="3">
        <f ca="1">IF(F2245="买",B2246/B2245-1,计算结果!B$21*(计算结果!B$22*(B2246/B2245-1)+(1-计算结果!B$22)*(K2246/K2245-1-IF(G2246=1,计算结果!B$16,0))))-IF(AND(计算结果!B$21=0,G2246=1),计算结果!B$16,0)</f>
        <v>3.3068552275127505E-2</v>
      </c>
      <c r="I2246" s="2">
        <f t="shared" ca="1" si="106"/>
        <v>115.20787834517122</v>
      </c>
      <c r="J2246" s="3">
        <f ca="1">1-I2246/MAX(I$2:I2246)</f>
        <v>0.26682475883495949</v>
      </c>
      <c r="K2246" s="21">
        <v>201.35</v>
      </c>
      <c r="L2246" s="37">
        <v>77.747200000000007</v>
      </c>
    </row>
    <row r="2247" spans="1:12" hidden="1" x14ac:dyDescent="0.15">
      <c r="A2247" s="1">
        <v>42460</v>
      </c>
      <c r="B2247" s="16">
        <v>80.048299999999998</v>
      </c>
      <c r="C2247" s="3">
        <f t="shared" si="107"/>
        <v>1.6522492228294938E-2</v>
      </c>
      <c r="D2247" s="3">
        <f>IFERROR(1-B2247/MAX(B$2:B2247),0)</f>
        <v>0.25471087661083158</v>
      </c>
      <c r="E2247" s="3">
        <f ca="1">IFERROR(B2247/AVERAGE(OFFSET(B2247,0,0,-计算结果!B$17,1))-1,B2247/AVERAGE(OFFSET(B2247,0,0,-ROW(),1))-1)</f>
        <v>0.19082509162498251</v>
      </c>
      <c r="F2247" s="4" t="str">
        <f ca="1">IF(MONTH(A2247)&lt;&gt;MONTH(A2248),IF(OR(AND(E2247&lt;计算结果!B$18,E2247&gt;计算结果!B$19),E2247&lt;计算结果!B$20),"买","卖"),F2246)</f>
        <v>买</v>
      </c>
      <c r="G2247" s="4" t="str">
        <f t="shared" ca="1" si="105"/>
        <v/>
      </c>
      <c r="H2247" s="3">
        <f ca="1">IF(F2246="买",B2247/B2246-1,计算结果!B$21*(计算结果!B$22*(B2247/B2246-1)+(1-计算结果!B$22)*(K2247/K2246-1-IF(G2247=1,计算结果!B$16,0))))-IF(AND(计算结果!B$21=0,G2247=1),计算结果!B$16,0)</f>
        <v>1.6522492228294938E-2</v>
      </c>
      <c r="I2247" s="2">
        <f t="shared" ca="1" si="106"/>
        <v>117.11139961976767</v>
      </c>
      <c r="J2247" s="3">
        <f ca="1">1-I2247/MAX(I$2:I2247)</f>
        <v>0.2547108766108318</v>
      </c>
      <c r="K2247" s="21">
        <v>201.41</v>
      </c>
      <c r="L2247" s="37">
        <v>79.048299999999998</v>
      </c>
    </row>
    <row r="2248" spans="1:12" hidden="1" x14ac:dyDescent="0.15">
      <c r="A2248" s="1">
        <v>42461</v>
      </c>
      <c r="B2248" s="16">
        <v>80.291799999999995</v>
      </c>
      <c r="C2248" s="3">
        <f t="shared" si="107"/>
        <v>3.0419134447576823E-3</v>
      </c>
      <c r="D2248" s="3">
        <f>IFERROR(1-B2248/MAX(B$2:B2248),0)</f>
        <v>0.25244377160616249</v>
      </c>
      <c r="E2248" s="3">
        <f ca="1">IFERROR(B2248/AVERAGE(OFFSET(B2248,0,0,-计算结果!B$17,1))-1,B2248/AVERAGE(OFFSET(B2248,0,0,-ROW(),1))-1)</f>
        <v>0.19130242281784082</v>
      </c>
      <c r="F2248" s="4" t="str">
        <f ca="1">IF(MONTH(A2248)&lt;&gt;MONTH(A2249),IF(OR(AND(E2248&lt;计算结果!B$18,E2248&gt;计算结果!B$19),E2248&lt;计算结果!B$20),"买","卖"),F2247)</f>
        <v>买</v>
      </c>
      <c r="G2248" s="4" t="str">
        <f t="shared" ca="1" si="105"/>
        <v/>
      </c>
      <c r="H2248" s="3">
        <f ca="1">IF(F2247="买",B2248/B2247-1,计算结果!B$21*(计算结果!B$22*(B2248/B2247-1)+(1-计算结果!B$22)*(K2248/K2247-1-IF(G2248=1,计算结果!B$16,0))))-IF(AND(计算结果!B$21=0,G2248=1),计算结果!B$16,0)</f>
        <v>3.0419134447576823E-3</v>
      </c>
      <c r="I2248" s="2">
        <f t="shared" ca="1" si="106"/>
        <v>117.46764236080543</v>
      </c>
      <c r="J2248" s="3">
        <f ca="1">1-I2248/MAX(I$2:I2248)</f>
        <v>0.2524437716061626</v>
      </c>
      <c r="K2248" s="21">
        <v>201.42</v>
      </c>
      <c r="L2248" s="37">
        <v>79.291799999999995</v>
      </c>
    </row>
    <row r="2249" spans="1:12" hidden="1" x14ac:dyDescent="0.15">
      <c r="A2249" s="1">
        <v>42465</v>
      </c>
      <c r="B2249" s="16">
        <v>83.195499999999996</v>
      </c>
      <c r="C2249" s="3">
        <f t="shared" si="107"/>
        <v>3.6164340567778952E-2</v>
      </c>
      <c r="D2249" s="3">
        <f>IFERROR(1-B2249/MAX(B$2:B2249),0)</f>
        <v>0.22540889356896332</v>
      </c>
      <c r="E2249" s="3">
        <f ca="1">IFERROR(B2249/AVERAGE(OFFSET(B2249,0,0,-计算结果!B$17,1))-1,B2249/AVERAGE(OFFSET(B2249,0,0,-ROW(),1))-1)</f>
        <v>0.23095035000303699</v>
      </c>
      <c r="F2249" s="4" t="str">
        <f ca="1">IF(MONTH(A2249)&lt;&gt;MONTH(A2250),IF(OR(AND(E2249&lt;计算结果!B$18,E2249&gt;计算结果!B$19),E2249&lt;计算结果!B$20),"买","卖"),F2248)</f>
        <v>买</v>
      </c>
      <c r="G2249" s="4" t="str">
        <f t="shared" ca="1" si="105"/>
        <v/>
      </c>
      <c r="H2249" s="3">
        <f ca="1">IF(F2248="买",B2249/B2248-1,计算结果!B$21*(计算结果!B$22*(B2249/B2248-1)+(1-计算结果!B$22)*(K2249/K2248-1-IF(G2249=1,计算结果!B$16,0))))-IF(AND(计算结果!B$21=0,G2249=1),计算结果!B$16,0)</f>
        <v>3.6164340567778952E-2</v>
      </c>
      <c r="I2249" s="2">
        <f t="shared" ca="1" si="106"/>
        <v>121.71578218483565</v>
      </c>
      <c r="J2249" s="3">
        <f ca="1">1-I2249/MAX(I$2:I2249)</f>
        <v>0.22540889356896354</v>
      </c>
      <c r="K2249" s="21">
        <v>201.54</v>
      </c>
      <c r="L2249" s="37">
        <v>82.195499999999996</v>
      </c>
    </row>
    <row r="2250" spans="1:12" hidden="1" x14ac:dyDescent="0.15">
      <c r="A2250" s="1">
        <v>42466</v>
      </c>
      <c r="B2250" s="16">
        <v>83.821700000000007</v>
      </c>
      <c r="C2250" s="3">
        <f t="shared" si="107"/>
        <v>7.5268494089224536E-3</v>
      </c>
      <c r="D2250" s="3">
        <f>IFERROR(1-B2250/MAX(B$2:B2250),0)</f>
        <v>0.21957866295736628</v>
      </c>
      <c r="E2250" s="3">
        <f ca="1">IFERROR(B2250/AVERAGE(OFFSET(B2250,0,0,-计算结果!B$17,1))-1,B2250/AVERAGE(OFFSET(B2250,0,0,-ROW(),1))-1)</f>
        <v>0.23674798544809872</v>
      </c>
      <c r="F2250" s="4" t="str">
        <f ca="1">IF(MONTH(A2250)&lt;&gt;MONTH(A2251),IF(OR(AND(E2250&lt;计算结果!B$18,E2250&gt;计算结果!B$19),E2250&lt;计算结果!B$20),"买","卖"),F2249)</f>
        <v>买</v>
      </c>
      <c r="G2250" s="4" t="str">
        <f t="shared" ca="1" si="105"/>
        <v/>
      </c>
      <c r="H2250" s="3">
        <f ca="1">IF(F2249="买",B2250/B2249-1,计算结果!B$21*(计算结果!B$22*(B2250/B2249-1)+(1-计算结果!B$22)*(K2250/K2249-1-IF(G2250=1,计算结果!B$16,0))))-IF(AND(计算结果!B$21=0,G2250=1),计算结果!B$16,0)</f>
        <v>7.5268494089224536E-3</v>
      </c>
      <c r="I2250" s="2">
        <f t="shared" ca="1" si="106"/>
        <v>122.63191854803011</v>
      </c>
      <c r="J2250" s="3">
        <f ca="1">1-I2250/MAX(I$2:I2250)</f>
        <v>0.2195786629573665</v>
      </c>
      <c r="K2250" s="21">
        <v>201.57</v>
      </c>
      <c r="L2250" s="37">
        <v>82.821700000000007</v>
      </c>
    </row>
    <row r="2251" spans="1:12" hidden="1" x14ac:dyDescent="0.15">
      <c r="A2251" s="1">
        <v>42467</v>
      </c>
      <c r="B2251" s="16">
        <v>83.173299999999998</v>
      </c>
      <c r="C2251" s="3">
        <f t="shared" si="107"/>
        <v>-7.7354670687901361E-3</v>
      </c>
      <c r="D2251" s="3">
        <f>IFERROR(1-B2251/MAX(B$2:B2251),0)</f>
        <v>0.2256155865098407</v>
      </c>
      <c r="E2251" s="3">
        <f ca="1">IFERROR(B2251/AVERAGE(OFFSET(B2251,0,0,-计算结果!B$17,1))-1,B2251/AVERAGE(OFFSET(B2251,0,0,-ROW(),1))-1)</f>
        <v>0.22381532897870415</v>
      </c>
      <c r="F2251" s="4" t="str">
        <f ca="1">IF(MONTH(A2251)&lt;&gt;MONTH(A2252),IF(OR(AND(E2251&lt;计算结果!B$18,E2251&gt;计算结果!B$19),E2251&lt;计算结果!B$20),"买","卖"),F2250)</f>
        <v>买</v>
      </c>
      <c r="G2251" s="4" t="str">
        <f t="shared" ca="1" si="105"/>
        <v/>
      </c>
      <c r="H2251" s="3">
        <f ca="1">IF(F2250="买",B2251/B2250-1,计算结果!B$21*(计算结果!B$22*(B2251/B2250-1)+(1-计算结果!B$22)*(K2251/K2250-1-IF(G2251=1,计算结果!B$16,0))))-IF(AND(计算结果!B$21=0,G2251=1),计算结果!B$16,0)</f>
        <v>-7.7354670687901361E-3</v>
      </c>
      <c r="I2251" s="2">
        <f t="shared" ca="1" si="106"/>
        <v>121.68330338051928</v>
      </c>
      <c r="J2251" s="3">
        <f ca="1">1-I2251/MAX(I$2:I2251)</f>
        <v>0.22561558650984093</v>
      </c>
      <c r="K2251" s="21">
        <v>201.6</v>
      </c>
      <c r="L2251" s="37">
        <v>82.173299999999998</v>
      </c>
    </row>
    <row r="2252" spans="1:12" hidden="1" x14ac:dyDescent="0.15">
      <c r="A2252" s="1">
        <v>42468</v>
      </c>
      <c r="B2252" s="16">
        <v>82.544399999999996</v>
      </c>
      <c r="C2252" s="3">
        <f t="shared" si="107"/>
        <v>-7.5613207603882904E-3</v>
      </c>
      <c r="D2252" s="3">
        <f>IFERROR(1-B2252/MAX(B$2:B2252),0)</f>
        <v>0.23147095545208496</v>
      </c>
      <c r="E2252" s="3">
        <f ca="1">IFERROR(B2252/AVERAGE(OFFSET(B2252,0,0,-计算结果!B$17,1))-1,B2252/AVERAGE(OFFSET(B2252,0,0,-ROW(),1))-1)</f>
        <v>0.2113154435165927</v>
      </c>
      <c r="F2252" s="4" t="str">
        <f ca="1">IF(MONTH(A2252)&lt;&gt;MONTH(A2253),IF(OR(AND(E2252&lt;计算结果!B$18,E2252&gt;计算结果!B$19),E2252&lt;计算结果!B$20),"买","卖"),F2251)</f>
        <v>买</v>
      </c>
      <c r="G2252" s="4" t="str">
        <f t="shared" ca="1" si="105"/>
        <v/>
      </c>
      <c r="H2252" s="3">
        <f ca="1">IF(F2251="买",B2252/B2251-1,计算结果!B$21*(计算结果!B$22*(B2252/B2251-1)+(1-计算结果!B$22)*(K2252/K2251-1-IF(G2252=1,计算结果!B$16,0))))-IF(AND(计算结果!B$21=0,G2252=1),计算结果!B$16,0)</f>
        <v>-7.5613207603882904E-3</v>
      </c>
      <c r="I2252" s="2">
        <f t="shared" ca="1" si="106"/>
        <v>120.76321689247553</v>
      </c>
      <c r="J2252" s="3">
        <f ca="1">1-I2252/MAX(I$2:I2252)</f>
        <v>0.23147095545208529</v>
      </c>
      <c r="K2252" s="21">
        <v>201.64</v>
      </c>
      <c r="L2252" s="37">
        <v>81.544399999999996</v>
      </c>
    </row>
    <row r="2253" spans="1:12" hidden="1" x14ac:dyDescent="0.15">
      <c r="A2253" s="1">
        <v>42471</v>
      </c>
      <c r="B2253" s="16">
        <v>84.547799999999995</v>
      </c>
      <c r="C2253" s="3">
        <f t="shared" si="107"/>
        <v>2.4270574381787258E-2</v>
      </c>
      <c r="D2253" s="3">
        <f>IFERROR(1-B2253/MAX(B$2:B2253),0)</f>
        <v>0.21281831411182095</v>
      </c>
      <c r="E2253" s="3">
        <f ca="1">IFERROR(B2253/AVERAGE(OFFSET(B2253,0,0,-计算结果!B$17,1))-1,B2253/AVERAGE(OFFSET(B2253,0,0,-ROW(),1))-1)</f>
        <v>0.23727933879277097</v>
      </c>
      <c r="F2253" s="4" t="str">
        <f ca="1">IF(MONTH(A2253)&lt;&gt;MONTH(A2254),IF(OR(AND(E2253&lt;计算结果!B$18,E2253&gt;计算结果!B$19),E2253&lt;计算结果!B$20),"买","卖"),F2252)</f>
        <v>买</v>
      </c>
      <c r="G2253" s="4" t="str">
        <f t="shared" ca="1" si="105"/>
        <v/>
      </c>
      <c r="H2253" s="3">
        <f ca="1">IF(F2252="买",B2253/B2252-1,计算结果!B$21*(计算结果!B$22*(B2253/B2252-1)+(1-计算结果!B$22)*(K2253/K2252-1-IF(G2253=1,计算结果!B$16,0))))-IF(AND(计算结果!B$21=0,G2253=1),计算结果!B$16,0)</f>
        <v>2.4270574381787258E-2</v>
      </c>
      <c r="I2253" s="2">
        <f t="shared" ca="1" si="106"/>
        <v>123.69420953064827</v>
      </c>
      <c r="J2253" s="3">
        <f ca="1">1-I2253/MAX(I$2:I2253)</f>
        <v>0.21281831411182117</v>
      </c>
      <c r="K2253" s="21">
        <v>201.73</v>
      </c>
      <c r="L2253" s="37">
        <v>83.547799999999995</v>
      </c>
    </row>
    <row r="2254" spans="1:12" hidden="1" x14ac:dyDescent="0.15">
      <c r="A2254" s="1">
        <v>42472</v>
      </c>
      <c r="B2254" s="16">
        <v>84.142300000000006</v>
      </c>
      <c r="C2254" s="3">
        <f t="shared" si="107"/>
        <v>-4.7961035059456147E-3</v>
      </c>
      <c r="D2254" s="3">
        <f>IFERROR(1-B2254/MAX(B$2:B2254),0)</f>
        <v>0.21659371895532542</v>
      </c>
      <c r="E2254" s="3">
        <f ca="1">IFERROR(B2254/AVERAGE(OFFSET(B2254,0,0,-计算结果!B$17,1))-1,B2254/AVERAGE(OFFSET(B2254,0,0,-ROW(),1))-1)</f>
        <v>0.22796038964421128</v>
      </c>
      <c r="F2254" s="4" t="str">
        <f ca="1">IF(MONTH(A2254)&lt;&gt;MONTH(A2255),IF(OR(AND(E2254&lt;计算结果!B$18,E2254&gt;计算结果!B$19),E2254&lt;计算结果!B$20),"买","卖"),F2253)</f>
        <v>买</v>
      </c>
      <c r="G2254" s="4" t="str">
        <f t="shared" ca="1" si="105"/>
        <v/>
      </c>
      <c r="H2254" s="3">
        <f ca="1">IF(F2253="买",B2254/B2253-1,计算结果!B$21*(计算结果!B$22*(B2254/B2253-1)+(1-计算结果!B$22)*(K2254/K2253-1-IF(G2254=1,计算结果!B$16,0))))-IF(AND(计算结果!B$21=0,G2254=1),计算结果!B$16,0)</f>
        <v>-4.7961035059456147E-3</v>
      </c>
      <c r="I2254" s="2">
        <f t="shared" ca="1" si="106"/>
        <v>123.10095929865315</v>
      </c>
      <c r="J2254" s="3">
        <f ca="1">1-I2254/MAX(I$2:I2254)</f>
        <v>0.21659371895532564</v>
      </c>
      <c r="K2254" s="21">
        <v>201.69</v>
      </c>
      <c r="L2254" s="37">
        <v>83.142300000000006</v>
      </c>
    </row>
    <row r="2255" spans="1:12" hidden="1" x14ac:dyDescent="0.15">
      <c r="A2255" s="1">
        <v>42473</v>
      </c>
      <c r="B2255" s="16">
        <v>85.172200000000004</v>
      </c>
      <c r="C2255" s="3">
        <f t="shared" si="107"/>
        <v>1.2239979178130245E-2</v>
      </c>
      <c r="D2255" s="3">
        <f>IFERROR(1-B2255/MAX(B$2:B2255),0)</f>
        <v>0.20700484238732197</v>
      </c>
      <c r="E2255" s="3">
        <f ca="1">IFERROR(B2255/AVERAGE(OFFSET(B2255,0,0,-计算结果!B$17,1))-1,B2255/AVERAGE(OFFSET(B2255,0,0,-ROW(),1))-1)</f>
        <v>0.23954684400020421</v>
      </c>
      <c r="F2255" s="4" t="str">
        <f ca="1">IF(MONTH(A2255)&lt;&gt;MONTH(A2256),IF(OR(AND(E2255&lt;计算结果!B$18,E2255&gt;计算结果!B$19),E2255&lt;计算结果!B$20),"买","卖"),F2254)</f>
        <v>买</v>
      </c>
      <c r="G2255" s="4" t="str">
        <f t="shared" ca="1" si="105"/>
        <v/>
      </c>
      <c r="H2255" s="3">
        <f ca="1">IF(F2254="买",B2255/B2254-1,计算结果!B$21*(计算结果!B$22*(B2255/B2254-1)+(1-计算结果!B$22)*(K2255/K2254-1-IF(G2255=1,计算结果!B$16,0))))-IF(AND(计算结果!B$21=0,G2255=1),计算结果!B$16,0)</f>
        <v>1.2239979178130245E-2</v>
      </c>
      <c r="I2255" s="2">
        <f t="shared" ca="1" si="106"/>
        <v>124.60771247727652</v>
      </c>
      <c r="J2255" s="3">
        <f ca="1">1-I2255/MAX(I$2:I2255)</f>
        <v>0.20700484238732242</v>
      </c>
      <c r="K2255" s="21">
        <v>201.71</v>
      </c>
      <c r="L2255" s="37">
        <v>84.172200000000004</v>
      </c>
    </row>
    <row r="2256" spans="1:12" hidden="1" x14ac:dyDescent="0.15">
      <c r="A2256" s="1">
        <v>42474</v>
      </c>
      <c r="B2256" s="16">
        <v>87.290400000000005</v>
      </c>
      <c r="C2256" s="3">
        <f t="shared" si="107"/>
        <v>2.4869617081630047E-2</v>
      </c>
      <c r="D2256" s="3">
        <f>IFERROR(1-B2256/MAX(B$2:B2256),0)</f>
        <v>0.1872833564699079</v>
      </c>
      <c r="E2256" s="3">
        <f ca="1">IFERROR(B2256/AVERAGE(OFFSET(B2256,0,0,-计算结果!B$17,1))-1,B2256/AVERAGE(OFFSET(B2256,0,0,-ROW(),1))-1)</f>
        <v>0.26673567877394899</v>
      </c>
      <c r="F2256" s="4" t="str">
        <f ca="1">IF(MONTH(A2256)&lt;&gt;MONTH(A2257),IF(OR(AND(E2256&lt;计算结果!B$18,E2256&gt;计算结果!B$19),E2256&lt;计算结果!B$20),"买","卖"),F2255)</f>
        <v>买</v>
      </c>
      <c r="G2256" s="4" t="str">
        <f t="shared" ca="1" si="105"/>
        <v/>
      </c>
      <c r="H2256" s="3">
        <f ca="1">IF(F2255="买",B2256/B2255-1,计算结果!B$21*(计算结果!B$22*(B2256/B2255-1)+(1-计算结果!B$22)*(K2256/K2255-1-IF(G2256=1,计算结果!B$16,0))))-IF(AND(计算结果!B$21=0,G2256=1),计算结果!B$16,0)</f>
        <v>2.4869617081630047E-2</v>
      </c>
      <c r="I2256" s="2">
        <f t="shared" ca="1" si="106"/>
        <v>127.70665857200424</v>
      </c>
      <c r="J2256" s="3">
        <f ca="1">1-I2256/MAX(I$2:I2256)</f>
        <v>0.18728335646990824</v>
      </c>
      <c r="K2256" s="21">
        <v>201.7</v>
      </c>
      <c r="L2256" s="37">
        <v>86.290400000000005</v>
      </c>
    </row>
    <row r="2257" spans="1:12" hidden="1" x14ac:dyDescent="0.15">
      <c r="A2257" s="1">
        <v>42475</v>
      </c>
      <c r="B2257" s="16">
        <v>89.959299999999999</v>
      </c>
      <c r="C2257" s="3">
        <f t="shared" si="107"/>
        <v>3.057495440506619E-2</v>
      </c>
      <c r="D2257" s="3">
        <f>IFERROR(1-B2257/MAX(B$2:B2257),0)</f>
        <v>0.16243458214973694</v>
      </c>
      <c r="E2257" s="3">
        <f ca="1">IFERROR(B2257/AVERAGE(OFFSET(B2257,0,0,-计算结果!B$17,1))-1,B2257/AVERAGE(OFFSET(B2257,0,0,-ROW(),1))-1)</f>
        <v>0.30154542762298853</v>
      </c>
      <c r="F2257" s="4" t="str">
        <f ca="1">IF(MONTH(A2257)&lt;&gt;MONTH(A2258),IF(OR(AND(E2257&lt;计算结果!B$18,E2257&gt;计算结果!B$19),E2257&lt;计算结果!B$20),"买","卖"),F2256)</f>
        <v>买</v>
      </c>
      <c r="G2257" s="4" t="str">
        <f t="shared" ca="1" si="105"/>
        <v/>
      </c>
      <c r="H2257" s="3">
        <f ca="1">IF(F2256="买",B2257/B2256-1,计算结果!B$21*(计算结果!B$22*(B2257/B2256-1)+(1-计算结果!B$22)*(K2257/K2256-1-IF(G2257=1,计算结果!B$16,0))))-IF(AND(计算结果!B$21=0,G2257=1),计算结果!B$16,0)</f>
        <v>3.057495440506619E-2</v>
      </c>
      <c r="I2257" s="2">
        <f t="shared" ca="1" si="106"/>
        <v>131.61128383506662</v>
      </c>
      <c r="J2257" s="3">
        <f ca="1">1-I2257/MAX(I$2:I2257)</f>
        <v>0.16243458214973727</v>
      </c>
      <c r="K2257" s="21">
        <v>201.73</v>
      </c>
      <c r="L2257" s="37">
        <v>88.959299999999999</v>
      </c>
    </row>
    <row r="2258" spans="1:12" hidden="1" x14ac:dyDescent="0.15">
      <c r="A2258" s="1">
        <v>42478</v>
      </c>
      <c r="B2258" s="16">
        <v>89.606700000000004</v>
      </c>
      <c r="C2258" s="3">
        <f t="shared" si="107"/>
        <v>-3.9195502855179365E-3</v>
      </c>
      <c r="D2258" s="3">
        <f>IFERROR(1-B2258/MAX(B$2:B2258),0)</f>
        <v>0.16571746192241188</v>
      </c>
      <c r="E2258" s="3">
        <f ca="1">IFERROR(B2258/AVERAGE(OFFSET(B2258,0,0,-计算结果!B$17,1))-1,B2258/AVERAGE(OFFSET(B2258,0,0,-ROW(),1))-1)</f>
        <v>0.29260342375598647</v>
      </c>
      <c r="F2258" s="4" t="str">
        <f ca="1">IF(MONTH(A2258)&lt;&gt;MONTH(A2259),IF(OR(AND(E2258&lt;计算结果!B$18,E2258&gt;计算结果!B$19),E2258&lt;计算结果!B$20),"买","卖"),F2257)</f>
        <v>买</v>
      </c>
      <c r="G2258" s="4" t="str">
        <f t="shared" ca="1" si="105"/>
        <v/>
      </c>
      <c r="H2258" s="3">
        <f ca="1">IF(F2257="买",B2258/B2257-1,计算结果!B$21*(计算结果!B$22*(B2258/B2257-1)+(1-计算结果!B$22)*(K2258/K2257-1-IF(G2258=1,计算结果!B$16,0))))-IF(AND(计算结果!B$21=0,G2258=1),计算结果!B$16,0)</f>
        <v>-3.9195502855179365E-3</v>
      </c>
      <c r="I2258" s="2">
        <f t="shared" ca="1" si="106"/>
        <v>131.0954267899335</v>
      </c>
      <c r="J2258" s="3">
        <f ca="1">1-I2258/MAX(I$2:I2258)</f>
        <v>0.16571746192241232</v>
      </c>
      <c r="K2258" s="21">
        <v>201.82</v>
      </c>
      <c r="L2258" s="37">
        <v>88.606700000000004</v>
      </c>
    </row>
    <row r="2259" spans="1:12" hidden="1" x14ac:dyDescent="0.15">
      <c r="A2259" s="1">
        <v>42479</v>
      </c>
      <c r="B2259" s="16">
        <v>89.576300000000003</v>
      </c>
      <c r="C2259" s="3">
        <f t="shared" si="107"/>
        <v>-3.3926034548759088E-4</v>
      </c>
      <c r="D2259" s="3">
        <f>IFERROR(1-B2259/MAX(B$2:B2259),0)</f>
        <v>0.16600050090451435</v>
      </c>
      <c r="E2259" s="3">
        <f ca="1">IFERROR(B2259/AVERAGE(OFFSET(B2259,0,0,-计算结果!B$17,1))-1,B2259/AVERAGE(OFFSET(B2259,0,0,-ROW(),1))-1)</f>
        <v>0.28837340956692059</v>
      </c>
      <c r="F2259" s="4" t="str">
        <f ca="1">IF(MONTH(A2259)&lt;&gt;MONTH(A2260),IF(OR(AND(E2259&lt;计算结果!B$18,E2259&gt;计算结果!B$19),E2259&lt;计算结果!B$20),"买","卖"),F2258)</f>
        <v>买</v>
      </c>
      <c r="G2259" s="4" t="str">
        <f t="shared" ca="1" si="105"/>
        <v/>
      </c>
      <c r="H2259" s="3">
        <f ca="1">IF(F2258="买",B2259/B2258-1,计算结果!B$21*(计算结果!B$22*(B2259/B2258-1)+(1-计算结果!B$22)*(K2259/K2258-1-IF(G2259=1,计算结果!B$16,0))))-IF(AND(计算结果!B$21=0,G2259=1),计算结果!B$16,0)</f>
        <v>-3.3926034548759088E-4</v>
      </c>
      <c r="I2259" s="2">
        <f t="shared" ca="1" si="106"/>
        <v>131.05095131014889</v>
      </c>
      <c r="J2259" s="3">
        <f ca="1">1-I2259/MAX(I$2:I2259)</f>
        <v>0.16600050090451479</v>
      </c>
      <c r="K2259" s="21">
        <v>201.82</v>
      </c>
      <c r="L2259" s="37">
        <v>88.576300000000003</v>
      </c>
    </row>
    <row r="2260" spans="1:12" hidden="1" x14ac:dyDescent="0.15">
      <c r="A2260" s="1">
        <v>42480</v>
      </c>
      <c r="B2260" s="16">
        <v>83.575599999999994</v>
      </c>
      <c r="C2260" s="3">
        <f t="shared" si="107"/>
        <v>-6.6989817619169445E-2</v>
      </c>
      <c r="D2260" s="3">
        <f>IFERROR(1-B2260/MAX(B$2:B2260),0)</f>
        <v>0.22186997524339958</v>
      </c>
      <c r="E2260" s="3">
        <f ca="1">IFERROR(B2260/AVERAGE(OFFSET(B2260,0,0,-计算结果!B$17,1))-1,B2260/AVERAGE(OFFSET(B2260,0,0,-ROW(),1))-1)</f>
        <v>0.19900809064622593</v>
      </c>
      <c r="F2260" s="4" t="str">
        <f ca="1">IF(MONTH(A2260)&lt;&gt;MONTH(A2261),IF(OR(AND(E2260&lt;计算结果!B$18,E2260&gt;计算结果!B$19),E2260&lt;计算结果!B$20),"买","卖"),F2259)</f>
        <v>买</v>
      </c>
      <c r="G2260" s="4" t="str">
        <f t="shared" ca="1" si="105"/>
        <v/>
      </c>
      <c r="H2260" s="3">
        <f ca="1">IF(F2259="买",B2260/B2259-1,计算结果!B$21*(计算结果!B$22*(B2260/B2259-1)+(1-计算结果!B$22)*(K2260/K2259-1-IF(G2260=1,计算结果!B$16,0))))-IF(AND(计算结果!B$21=0,G2260=1),计算结果!B$16,0)</f>
        <v>-6.6989817619169445E-2</v>
      </c>
      <c r="I2260" s="2">
        <f t="shared" ca="1" si="106"/>
        <v>122.27187198306336</v>
      </c>
      <c r="J2260" s="3">
        <f ca="1">1-I2260/MAX(I$2:I2260)</f>
        <v>0.22186997524340002</v>
      </c>
      <c r="K2260" s="21">
        <v>201.84</v>
      </c>
      <c r="L2260" s="37">
        <v>82.575599999999994</v>
      </c>
    </row>
    <row r="2261" spans="1:12" hidden="1" x14ac:dyDescent="0.15">
      <c r="A2261" s="1">
        <v>42481</v>
      </c>
      <c r="B2261" s="16">
        <v>82.6571</v>
      </c>
      <c r="C2261" s="3">
        <f t="shared" si="107"/>
        <v>-1.0990049727432338E-2</v>
      </c>
      <c r="D2261" s="3">
        <f>IFERROR(1-B2261/MAX(B$2:B2261),0)</f>
        <v>0.23042166290988275</v>
      </c>
      <c r="E2261" s="3">
        <f ca="1">IFERROR(B2261/AVERAGE(OFFSET(B2261,0,0,-计算结果!B$17,1))-1,B2261/AVERAGE(OFFSET(B2261,0,0,-ROW(),1))-1)</f>
        <v>0.18290730720298942</v>
      </c>
      <c r="F2261" s="4" t="str">
        <f ca="1">IF(MONTH(A2261)&lt;&gt;MONTH(A2262),IF(OR(AND(E2261&lt;计算结果!B$18,E2261&gt;计算结果!B$19),E2261&lt;计算结果!B$20),"买","卖"),F2260)</f>
        <v>买</v>
      </c>
      <c r="G2261" s="4" t="str">
        <f t="shared" ca="1" si="105"/>
        <v/>
      </c>
      <c r="H2261" s="3">
        <f ca="1">IF(F2260="买",B2261/B2260-1,计算结果!B$21*(计算结果!B$22*(B2261/B2260-1)+(1-计算结果!B$22)*(K2261/K2260-1-IF(G2261=1,计算结果!B$16,0))))-IF(AND(计算结果!B$21=0,G2261=1),计算结果!B$16,0)</f>
        <v>-1.0990049727432338E-2</v>
      </c>
      <c r="I2261" s="2">
        <f t="shared" ca="1" si="106"/>
        <v>120.92809802970325</v>
      </c>
      <c r="J2261" s="3">
        <f ca="1">1-I2261/MAX(I$2:I2261)</f>
        <v>0.23042166290988331</v>
      </c>
      <c r="K2261" s="21">
        <v>201.81</v>
      </c>
      <c r="L2261" s="37">
        <v>81.6571</v>
      </c>
    </row>
    <row r="2262" spans="1:12" hidden="1" x14ac:dyDescent="0.15">
      <c r="A2262" s="1">
        <v>42482</v>
      </c>
      <c r="B2262" s="16">
        <v>84.543499999999995</v>
      </c>
      <c r="C2262" s="3">
        <f t="shared" si="107"/>
        <v>2.2821995932593708E-2</v>
      </c>
      <c r="D2262" s="3">
        <f>IFERROR(1-B2262/MAX(B$2:B2262),0)</f>
        <v>0.21285834923099989</v>
      </c>
      <c r="E2262" s="3">
        <f ca="1">IFERROR(B2262/AVERAGE(OFFSET(B2262,0,0,-计算结果!B$17,1))-1,B2262/AVERAGE(OFFSET(B2262,0,0,-ROW(),1))-1)</f>
        <v>0.20682919741715722</v>
      </c>
      <c r="F2262" s="4" t="str">
        <f ca="1">IF(MONTH(A2262)&lt;&gt;MONTH(A2263),IF(OR(AND(E2262&lt;计算结果!B$18,E2262&gt;计算结果!B$19),E2262&lt;计算结果!B$20),"买","卖"),F2261)</f>
        <v>买</v>
      </c>
      <c r="G2262" s="4" t="str">
        <f t="shared" ca="1" si="105"/>
        <v/>
      </c>
      <c r="H2262" s="3">
        <f ca="1">IF(F2261="买",B2262/B2261-1,计算结果!B$21*(计算结果!B$22*(B2262/B2261-1)+(1-计算结果!B$22)*(K2262/K2261-1-IF(G2262=1,计算结果!B$16,0))))-IF(AND(计算结果!B$21=0,G2262=1),计算结果!B$16,0)</f>
        <v>2.2821995932593708E-2</v>
      </c>
      <c r="I2262" s="2">
        <f t="shared" ca="1" si="106"/>
        <v>123.68791859107343</v>
      </c>
      <c r="J2262" s="3">
        <f ca="1">1-I2262/MAX(I$2:I2262)</f>
        <v>0.21285834923100044</v>
      </c>
      <c r="K2262" s="21">
        <v>201.8</v>
      </c>
      <c r="L2262" s="37">
        <v>83.543499999999995</v>
      </c>
    </row>
    <row r="2263" spans="1:12" hidden="1" x14ac:dyDescent="0.15">
      <c r="A2263" s="1">
        <v>42485</v>
      </c>
      <c r="B2263" s="16">
        <v>85.606999999999999</v>
      </c>
      <c r="C2263" s="3">
        <f t="shared" si="107"/>
        <v>1.2579323070372128E-2</v>
      </c>
      <c r="D2263" s="3">
        <f>IFERROR(1-B2263/MAX(B$2:B2263),0)</f>
        <v>0.20295664010383063</v>
      </c>
      <c r="E2263" s="3">
        <f ca="1">IFERROR(B2263/AVERAGE(OFFSET(B2263,0,0,-计算结果!B$17,1))-1,B2263/AVERAGE(OFFSET(B2263,0,0,-ROW(),1))-1)</f>
        <v>0.21887766893372129</v>
      </c>
      <c r="F2263" s="4" t="str">
        <f ca="1">IF(MONTH(A2263)&lt;&gt;MONTH(A2264),IF(OR(AND(E2263&lt;计算结果!B$18,E2263&gt;计算结果!B$19),E2263&lt;计算结果!B$20),"买","卖"),F2262)</f>
        <v>买</v>
      </c>
      <c r="G2263" s="4" t="str">
        <f t="shared" ca="1" si="105"/>
        <v/>
      </c>
      <c r="H2263" s="3">
        <f ca="1">IF(F2262="买",B2263/B2262-1,计算结果!B$21*(计算结果!B$22*(B2263/B2262-1)+(1-计算结果!B$22)*(K2263/K2262-1-IF(G2263=1,计算结果!B$16,0))))-IF(AND(计算结果!B$21=0,G2263=1),计算结果!B$16,0)</f>
        <v>1.2579323070372128E-2</v>
      </c>
      <c r="I2263" s="2">
        <f t="shared" ca="1" si="106"/>
        <v>125.24382887893242</v>
      </c>
      <c r="J2263" s="3">
        <f ca="1">1-I2263/MAX(I$2:I2263)</f>
        <v>0.20295664010383119</v>
      </c>
      <c r="K2263" s="21">
        <v>201.8</v>
      </c>
      <c r="L2263" s="37">
        <v>84.606999999999999</v>
      </c>
    </row>
    <row r="2264" spans="1:12" hidden="1" x14ac:dyDescent="0.15">
      <c r="A2264" s="1">
        <v>42486</v>
      </c>
      <c r="B2264" s="16">
        <v>89.551500000000004</v>
      </c>
      <c r="C2264" s="3">
        <f t="shared" si="107"/>
        <v>4.6076839510787782E-2</v>
      </c>
      <c r="D2264" s="3">
        <f>IFERROR(1-B2264/MAX(B$2:B2264),0)</f>
        <v>0.16623140112675572</v>
      </c>
      <c r="E2264" s="3">
        <f ca="1">IFERROR(B2264/AVERAGE(OFFSET(B2264,0,0,-计算结果!B$17,1))-1,B2264/AVERAGE(OFFSET(B2264,0,0,-ROW(),1))-1)</f>
        <v>0.27152824922851004</v>
      </c>
      <c r="F2264" s="4" t="str">
        <f ca="1">IF(MONTH(A2264)&lt;&gt;MONTH(A2265),IF(OR(AND(E2264&lt;计算结果!B$18,E2264&gt;计算结果!B$19),E2264&lt;计算结果!B$20),"买","卖"),F2263)</f>
        <v>买</v>
      </c>
      <c r="G2264" s="4" t="str">
        <f t="shared" ca="1" si="105"/>
        <v/>
      </c>
      <c r="H2264" s="3">
        <f ca="1">IF(F2263="买",B2264/B2263-1,计算结果!B$21*(计算结果!B$22*(B2264/B2263-1)+(1-计算结果!B$22)*(K2264/K2263-1-IF(G2264=1,计算结果!B$16,0))))-IF(AND(计算结果!B$21=0,G2264=1),计算结果!B$16,0)</f>
        <v>4.6076839510787782E-2</v>
      </c>
      <c r="I2264" s="2">
        <f t="shared" ca="1" si="106"/>
        <v>131.01466868190354</v>
      </c>
      <c r="J2264" s="3">
        <f ca="1">1-I2264/MAX(I$2:I2264)</f>
        <v>0.16623140112675638</v>
      </c>
      <c r="K2264" s="21">
        <v>201.79</v>
      </c>
      <c r="L2264" s="37">
        <v>88.551500000000004</v>
      </c>
    </row>
    <row r="2265" spans="1:12" hidden="1" x14ac:dyDescent="0.15">
      <c r="A2265" s="1">
        <v>42487</v>
      </c>
      <c r="B2265" s="16">
        <v>89.749099999999999</v>
      </c>
      <c r="C2265" s="3">
        <f t="shared" si="107"/>
        <v>2.2065515373834721E-3</v>
      </c>
      <c r="D2265" s="3">
        <f>IFERROR(1-B2265/MAX(B$2:B2265),0)</f>
        <v>0.16439164774309001</v>
      </c>
      <c r="E2265" s="3">
        <f ca="1">IFERROR(B2265/AVERAGE(OFFSET(B2265,0,0,-计算结果!B$17,1))-1,B2265/AVERAGE(OFFSET(B2265,0,0,-ROW(),1))-1)</f>
        <v>0.27085102235057223</v>
      </c>
      <c r="F2265" s="4" t="str">
        <f ca="1">IF(MONTH(A2265)&lt;&gt;MONTH(A2266),IF(OR(AND(E2265&lt;计算结果!B$18,E2265&gt;计算结果!B$19),E2265&lt;计算结果!B$20),"买","卖"),F2264)</f>
        <v>买</v>
      </c>
      <c r="G2265" s="4" t="str">
        <f t="shared" ca="1" si="105"/>
        <v/>
      </c>
      <c r="H2265" s="3">
        <f ca="1">IF(F2264="买",B2265/B2264-1,计算结果!B$21*(计算结果!B$22*(B2265/B2264-1)+(1-计算结果!B$22)*(K2265/K2264-1-IF(G2265=1,计算结果!B$16,0))))-IF(AND(计算结果!B$21=0,G2265=1),计算结果!B$16,0)</f>
        <v>2.2065515373834721E-3</v>
      </c>
      <c r="I2265" s="2">
        <f t="shared" ca="1" si="106"/>
        <v>131.30375930050337</v>
      </c>
      <c r="J2265" s="3">
        <f ca="1">1-I2265/MAX(I$2:I2265)</f>
        <v>0.16439164774309067</v>
      </c>
      <c r="K2265" s="21">
        <v>201.8</v>
      </c>
      <c r="L2265" s="37">
        <v>88.749099999999999</v>
      </c>
    </row>
    <row r="2266" spans="1:12" hidden="1" x14ac:dyDescent="0.15">
      <c r="A2266" s="1">
        <v>42488</v>
      </c>
      <c r="B2266" s="16">
        <v>89.408100000000005</v>
      </c>
      <c r="C2266" s="3">
        <f t="shared" si="107"/>
        <v>-3.799480997580984E-3</v>
      </c>
      <c r="D2266" s="3">
        <f>IFERROR(1-B2266/MAX(B$2:B2266),0)</f>
        <v>0.16756652579891007</v>
      </c>
      <c r="E2266" s="3">
        <f ca="1">IFERROR(B2266/AVERAGE(OFFSET(B2266,0,0,-计算结果!B$17,1))-1,B2266/AVERAGE(OFFSET(B2266,0,0,-ROW(),1))-1)</f>
        <v>0.26255442174095633</v>
      </c>
      <c r="F2266" s="4" t="str">
        <f ca="1">IF(MONTH(A2266)&lt;&gt;MONTH(A2267),IF(OR(AND(E2266&lt;计算结果!B$18,E2266&gt;计算结果!B$19),E2266&lt;计算结果!B$20),"买","卖"),F2265)</f>
        <v>买</v>
      </c>
      <c r="G2266" s="4" t="str">
        <f t="shared" ca="1" si="105"/>
        <v/>
      </c>
      <c r="H2266" s="3">
        <f ca="1">IF(F2265="买",B2266/B2265-1,计算结果!B$21*(计算结果!B$22*(B2266/B2265-1)+(1-计算结果!B$22)*(K2266/K2265-1-IF(G2266=1,计算结果!B$16,0))))-IF(AND(计算结果!B$21=0,G2266=1),计算结果!B$16,0)</f>
        <v>-3.799480997580984E-3</v>
      </c>
      <c r="I2266" s="2">
        <f t="shared" ca="1" si="106"/>
        <v>130.80487316213015</v>
      </c>
      <c r="J2266" s="3">
        <f ca="1">1-I2266/MAX(I$2:I2266)</f>
        <v>0.16756652579891085</v>
      </c>
      <c r="K2266" s="21">
        <v>201.81</v>
      </c>
      <c r="L2266" s="37">
        <v>88.408100000000005</v>
      </c>
    </row>
    <row r="2267" spans="1:12" hidden="1" x14ac:dyDescent="0.15">
      <c r="A2267" s="1">
        <v>42489</v>
      </c>
      <c r="B2267" s="16">
        <v>90.493200000000002</v>
      </c>
      <c r="C2267" s="3">
        <f t="shared" si="107"/>
        <v>1.2136484278270077E-2</v>
      </c>
      <c r="D2267" s="3">
        <f>IFERROR(1-B2267/MAX(B$2:B2267),0)</f>
        <v>0.15746371002656279</v>
      </c>
      <c r="E2267" s="3">
        <f ca="1">IFERROR(B2267/AVERAGE(OFFSET(B2267,0,0,-计算结果!B$17,1))-1,B2267/AVERAGE(OFFSET(B2267,0,0,-ROW(),1))-1)</f>
        <v>0.27438156359408472</v>
      </c>
      <c r="F2267" s="4" t="str">
        <f ca="1">IF(MONTH(A2267)&lt;&gt;MONTH(A2268),IF(OR(AND(E2267&lt;计算结果!B$18,E2267&gt;计算结果!B$19),E2267&lt;计算结果!B$20),"买","卖"),F2266)</f>
        <v>买</v>
      </c>
      <c r="G2267" s="4" t="str">
        <f t="shared" ca="1" si="105"/>
        <v/>
      </c>
      <c r="H2267" s="3">
        <f ca="1">IF(F2266="买",B2267/B2266-1,计算结果!B$21*(计算结果!B$22*(B2267/B2266-1)+(1-计算结果!B$22)*(K2267/K2266-1-IF(G2267=1,计算结果!B$16,0))))-IF(AND(计算结果!B$21=0,G2267=1),计算结果!B$16,0)</f>
        <v>1.2136484278270077E-2</v>
      </c>
      <c r="I2267" s="2">
        <f t="shared" ca="1" si="106"/>
        <v>132.39238444878345</v>
      </c>
      <c r="J2267" s="3">
        <f ca="1">1-I2267/MAX(I$2:I2267)</f>
        <v>0.15746371002656367</v>
      </c>
      <c r="K2267" s="21">
        <v>201.85</v>
      </c>
      <c r="L2267" s="37">
        <v>89.493200000000002</v>
      </c>
    </row>
    <row r="2268" spans="1:12" hidden="1" x14ac:dyDescent="0.15">
      <c r="A2268" s="1">
        <v>42493</v>
      </c>
      <c r="B2268" s="16">
        <v>93.721299999999999</v>
      </c>
      <c r="C2268" s="3">
        <f t="shared" si="107"/>
        <v>3.567229360880142E-2</v>
      </c>
      <c r="D2268" s="3">
        <f>IFERROR(1-B2268/MAX(B$2:B2268),0)</f>
        <v>0.12740850811455995</v>
      </c>
      <c r="E2268" s="3">
        <f ca="1">IFERROR(B2268/AVERAGE(OFFSET(B2268,0,0,-计算结果!B$17,1))-1,B2268/AVERAGE(OFFSET(B2268,0,0,-ROW(),1))-1)</f>
        <v>0.31599863082789659</v>
      </c>
      <c r="F2268" s="4" t="str">
        <f ca="1">IF(MONTH(A2268)&lt;&gt;MONTH(A2269),IF(OR(AND(E2268&lt;计算结果!B$18,E2268&gt;计算结果!B$19),E2268&lt;计算结果!B$20),"买","卖"),F2267)</f>
        <v>买</v>
      </c>
      <c r="G2268" s="4" t="str">
        <f t="shared" ca="1" si="105"/>
        <v/>
      </c>
      <c r="H2268" s="3">
        <f ca="1">IF(F2267="买",B2268/B2267-1,计算结果!B$21*(计算结果!B$22*(B2268/B2267-1)+(1-计算结果!B$22)*(K2268/K2267-1-IF(G2268=1,计算结果!B$16,0))))-IF(AND(计算结果!B$21=0,G2268=1),计算结果!B$16,0)</f>
        <v>3.567229360880142E-2</v>
      </c>
      <c r="I2268" s="2">
        <f t="shared" ca="1" si="106"/>
        <v>137.11512445840975</v>
      </c>
      <c r="J2268" s="3">
        <f ca="1">1-I2268/MAX(I$2:I2268)</f>
        <v>0.12740850811456106</v>
      </c>
      <c r="K2268" s="21">
        <v>201.93</v>
      </c>
      <c r="L2268" s="37">
        <v>92.721299999999999</v>
      </c>
    </row>
    <row r="2269" spans="1:12" hidden="1" x14ac:dyDescent="0.15">
      <c r="A2269" s="1">
        <v>42494</v>
      </c>
      <c r="B2269" s="16">
        <v>92.392600000000002</v>
      </c>
      <c r="C2269" s="3">
        <f t="shared" si="107"/>
        <v>-1.4177140095154472E-2</v>
      </c>
      <c r="D2269" s="3">
        <f>IFERROR(1-B2269/MAX(B$2:B2269),0)</f>
        <v>0.13977935994085966</v>
      </c>
      <c r="E2269" s="3">
        <f ca="1">IFERROR(B2269/AVERAGE(OFFSET(B2269,0,0,-计算结果!B$17,1))-1,B2269/AVERAGE(OFFSET(B2269,0,0,-ROW(),1))-1)</f>
        <v>0.293725182361249</v>
      </c>
      <c r="F2269" s="4" t="str">
        <f ca="1">IF(MONTH(A2269)&lt;&gt;MONTH(A2270),IF(OR(AND(E2269&lt;计算结果!B$18,E2269&gt;计算结果!B$19),E2269&lt;计算结果!B$20),"买","卖"),F2268)</f>
        <v>买</v>
      </c>
      <c r="G2269" s="4" t="str">
        <f t="shared" ca="1" si="105"/>
        <v/>
      </c>
      <c r="H2269" s="3">
        <f ca="1">IF(F2268="买",B2269/B2268-1,计算结果!B$21*(计算结果!B$22*(B2269/B2268-1)+(1-计算结果!B$22)*(K2269/K2268-1-IF(G2269=1,计算结果!B$16,0))))-IF(AND(计算结果!B$21=0,G2269=1),计算结果!B$16,0)</f>
        <v>-1.4177140095154472E-2</v>
      </c>
      <c r="I2269" s="2">
        <f t="shared" ca="1" si="106"/>
        <v>135.17122412979833</v>
      </c>
      <c r="J2269" s="3">
        <f ca="1">1-I2269/MAX(I$2:I2269)</f>
        <v>0.13977935994086077</v>
      </c>
      <c r="K2269" s="21">
        <v>201.96</v>
      </c>
      <c r="L2269" s="37">
        <v>91.392600000000002</v>
      </c>
    </row>
    <row r="2270" spans="1:12" hidden="1" x14ac:dyDescent="0.15">
      <c r="A2270" s="1">
        <v>42495</v>
      </c>
      <c r="B2270" s="16">
        <v>93.975999999999999</v>
      </c>
      <c r="C2270" s="3">
        <f t="shared" si="107"/>
        <v>1.713773613904146E-2</v>
      </c>
      <c r="D2270" s="3">
        <f>IFERROR(1-B2270/MAX(B$2:B2270),0)</f>
        <v>0.12503712559016888</v>
      </c>
      <c r="E2270" s="3">
        <f ca="1">IFERROR(B2270/AVERAGE(OFFSET(B2270,0,0,-计算结果!B$17,1))-1,B2270/AVERAGE(OFFSET(B2270,0,0,-ROW(),1))-1)</f>
        <v>0.31215233045641066</v>
      </c>
      <c r="F2270" s="4" t="str">
        <f ca="1">IF(MONTH(A2270)&lt;&gt;MONTH(A2271),IF(OR(AND(E2270&lt;计算结果!B$18,E2270&gt;计算结果!B$19),E2270&lt;计算结果!B$20),"买","卖"),F2269)</f>
        <v>买</v>
      </c>
      <c r="G2270" s="4" t="str">
        <f t="shared" ca="1" si="105"/>
        <v/>
      </c>
      <c r="H2270" s="3">
        <f ca="1">IF(F2269="买",B2270/B2269-1,计算结果!B$21*(计算结果!B$22*(B2270/B2269-1)+(1-计算结果!B$22)*(K2270/K2269-1-IF(G2270=1,计算结果!B$16,0))))-IF(AND(计算结果!B$21=0,G2270=1),计算结果!B$16,0)</f>
        <v>1.713773613904146E-2</v>
      </c>
      <c r="I2270" s="2">
        <f t="shared" ca="1" si="106"/>
        <v>137.48775290252604</v>
      </c>
      <c r="J2270" s="3">
        <f ca="1">1-I2270/MAX(I$2:I2270)</f>
        <v>0.12503712559017</v>
      </c>
      <c r="K2270" s="21">
        <v>201.99</v>
      </c>
      <c r="L2270" s="37">
        <v>92.975999999999999</v>
      </c>
    </row>
    <row r="2271" spans="1:12" hidden="1" x14ac:dyDescent="0.15">
      <c r="A2271" s="1">
        <v>42496</v>
      </c>
      <c r="B2271" s="16">
        <v>88.215900000000005</v>
      </c>
      <c r="C2271" s="3">
        <f t="shared" si="107"/>
        <v>-6.129330892993945E-2</v>
      </c>
      <c r="D2271" s="3">
        <f>IFERROR(1-B2271/MAX(B$2:B2271),0)</f>
        <v>0.17866649535359846</v>
      </c>
      <c r="E2271" s="3">
        <f ca="1">IFERROR(B2271/AVERAGE(OFFSET(B2271,0,0,-计算结果!B$17,1))-1,B2271/AVERAGE(OFFSET(B2271,0,0,-ROW(),1))-1)</f>
        <v>0.22862969929861809</v>
      </c>
      <c r="F2271" s="4" t="str">
        <f ca="1">IF(MONTH(A2271)&lt;&gt;MONTH(A2272),IF(OR(AND(E2271&lt;计算结果!B$18,E2271&gt;计算结果!B$19),E2271&lt;计算结果!B$20),"买","卖"),F2270)</f>
        <v>买</v>
      </c>
      <c r="G2271" s="4" t="str">
        <f t="shared" ca="1" si="105"/>
        <v/>
      </c>
      <c r="H2271" s="3">
        <f ca="1">IF(F2270="买",B2271/B2270-1,计算结果!B$21*(计算结果!B$22*(B2271/B2270-1)+(1-计算结果!B$22)*(K2271/K2270-1-IF(G2271=1,计算结果!B$16,0))))-IF(AND(计算结果!B$21=0,G2271=1),计算结果!B$16,0)</f>
        <v>-6.129330892993945E-2</v>
      </c>
      <c r="I2271" s="2">
        <f t="shared" ca="1" si="106"/>
        <v>129.06067358978834</v>
      </c>
      <c r="J2271" s="3">
        <f ca="1">1-I2271/MAX(I$2:I2271)</f>
        <v>0.17866649535359946</v>
      </c>
      <c r="K2271" s="21">
        <v>202.02</v>
      </c>
      <c r="L2271" s="37">
        <v>87.215900000000005</v>
      </c>
    </row>
    <row r="2272" spans="1:12" hidden="1" x14ac:dyDescent="0.15">
      <c r="A2272" s="1">
        <v>42499</v>
      </c>
      <c r="B2272" s="16">
        <v>82.136499999999998</v>
      </c>
      <c r="C2272" s="3">
        <f t="shared" si="107"/>
        <v>-6.8915014186785029E-2</v>
      </c>
      <c r="D2272" s="3">
        <f>IFERROR(1-B2272/MAX(B$2:B2272),0)</f>
        <v>0.23526870547838707</v>
      </c>
      <c r="E2272" s="3">
        <f ca="1">IFERROR(B2272/AVERAGE(OFFSET(B2272,0,0,-计算结果!B$17,1))-1,B2272/AVERAGE(OFFSET(B2272,0,0,-ROW(),1))-1)</f>
        <v>0.14150462174190115</v>
      </c>
      <c r="F2272" s="4" t="str">
        <f ca="1">IF(MONTH(A2272)&lt;&gt;MONTH(A2273),IF(OR(AND(E2272&lt;计算结果!B$18,E2272&gt;计算结果!B$19),E2272&lt;计算结果!B$20),"买","卖"),F2271)</f>
        <v>买</v>
      </c>
      <c r="G2272" s="4" t="str">
        <f t="shared" ref="G2272:G2335" ca="1" si="108">IF(F2271&lt;&gt;F2272,1,"")</f>
        <v/>
      </c>
      <c r="H2272" s="3">
        <f ca="1">IF(F2271="买",B2272/B2271-1,计算结果!B$21*(计算结果!B$22*(B2272/B2271-1)+(1-计算结果!B$22)*(K2272/K2271-1-IF(G2272=1,计算结果!B$16,0))))-IF(AND(计算结果!B$21=0,G2272=1),计算结果!B$16,0)</f>
        <v>-6.8915014186785029E-2</v>
      </c>
      <c r="I2272" s="2">
        <f t="shared" ref="I2272:I2335" ca="1" si="109">IFERROR(I2271*(1+H2272),I2271)</f>
        <v>120.16645543839203</v>
      </c>
      <c r="J2272" s="3">
        <f ca="1">1-I2272/MAX(I$2:I2272)</f>
        <v>0.23526870547838807</v>
      </c>
      <c r="K2272" s="21">
        <v>202.08</v>
      </c>
      <c r="L2272" s="37">
        <v>81.136499999999998</v>
      </c>
    </row>
    <row r="2273" spans="1:12" hidden="1" x14ac:dyDescent="0.15">
      <c r="A2273" s="1">
        <v>42500</v>
      </c>
      <c r="B2273" s="16">
        <v>82.209100000000007</v>
      </c>
      <c r="C2273" s="3">
        <f t="shared" si="107"/>
        <v>8.8389449270431797E-4</v>
      </c>
      <c r="D2273" s="3">
        <f>IFERROR(1-B2273/MAX(B$2:B2273),0)</f>
        <v>0.23459276369876081</v>
      </c>
      <c r="E2273" s="3">
        <f ca="1">IFERROR(B2273/AVERAGE(OFFSET(B2273,0,0,-计算结果!B$17,1))-1,B2273/AVERAGE(OFFSET(B2273,0,0,-ROW(),1))-1)</f>
        <v>0.1401099272221531</v>
      </c>
      <c r="F2273" s="4" t="str">
        <f ca="1">IF(MONTH(A2273)&lt;&gt;MONTH(A2274),IF(OR(AND(E2273&lt;计算结果!B$18,E2273&gt;计算结果!B$19),E2273&lt;计算结果!B$20),"买","卖"),F2272)</f>
        <v>买</v>
      </c>
      <c r="G2273" s="4" t="str">
        <f t="shared" ca="1" si="108"/>
        <v/>
      </c>
      <c r="H2273" s="3">
        <f ca="1">IF(F2272="买",B2273/B2272-1,计算结果!B$21*(计算结果!B$22*(B2273/B2272-1)+(1-计算结果!B$22)*(K2273/K2272-1-IF(G2273=1,计算结果!B$16,0))))-IF(AND(计算结果!B$21=0,G2273=1),计算结果!B$16,0)</f>
        <v>8.8389449270431797E-4</v>
      </c>
      <c r="I2273" s="2">
        <f t="shared" ca="1" si="109"/>
        <v>120.27266990656183</v>
      </c>
      <c r="J2273" s="3">
        <f ca="1">1-I2273/MAX(I$2:I2273)</f>
        <v>0.2345927636987617</v>
      </c>
      <c r="K2273" s="21">
        <v>202.13</v>
      </c>
      <c r="L2273" s="37">
        <v>81.209100000000007</v>
      </c>
    </row>
    <row r="2274" spans="1:12" hidden="1" x14ac:dyDescent="0.15">
      <c r="A2274" s="1">
        <v>42501</v>
      </c>
      <c r="B2274" s="16">
        <v>79.691599999999994</v>
      </c>
      <c r="C2274" s="3">
        <f t="shared" si="107"/>
        <v>-3.0623130529345399E-2</v>
      </c>
      <c r="D2274" s="3">
        <f>IFERROR(1-B2274/MAX(B$2:B2274),0)</f>
        <v>0.25803192940411923</v>
      </c>
      <c r="E2274" s="3">
        <f ca="1">IFERROR(B2274/AVERAGE(OFFSET(B2274,0,0,-计算结果!B$17,1))-1,B2274/AVERAGE(OFFSET(B2274,0,0,-ROW(),1))-1)</f>
        <v>0.10309631050983792</v>
      </c>
      <c r="F2274" s="4" t="str">
        <f ca="1">IF(MONTH(A2274)&lt;&gt;MONTH(A2275),IF(OR(AND(E2274&lt;计算结果!B$18,E2274&gt;计算结果!B$19),E2274&lt;计算结果!B$20),"买","卖"),F2273)</f>
        <v>买</v>
      </c>
      <c r="G2274" s="4" t="str">
        <f t="shared" ca="1" si="108"/>
        <v/>
      </c>
      <c r="H2274" s="3">
        <f ca="1">IF(F2273="买",B2274/B2273-1,计算结果!B$21*(计算结果!B$22*(B2274/B2273-1)+(1-计算结果!B$22)*(K2274/K2273-1-IF(G2274=1,计算结果!B$16,0))))-IF(AND(计算结果!B$21=0,G2274=1),计算结果!B$16,0)</f>
        <v>-3.0623130529345399E-2</v>
      </c>
      <c r="I2274" s="2">
        <f t="shared" ca="1" si="109"/>
        <v>116.58954423690031</v>
      </c>
      <c r="J2274" s="3">
        <f ca="1">1-I2274/MAX(I$2:I2274)</f>
        <v>0.25803192940412012</v>
      </c>
      <c r="K2274" s="21">
        <v>202.17</v>
      </c>
      <c r="L2274" s="37">
        <v>78.691599999999994</v>
      </c>
    </row>
    <row r="2275" spans="1:12" hidden="1" x14ac:dyDescent="0.15">
      <c r="A2275" s="1">
        <v>42502</v>
      </c>
      <c r="B2275" s="16">
        <v>79.325500000000005</v>
      </c>
      <c r="C2275" s="3">
        <f t="shared" si="107"/>
        <v>-4.5939597147000022E-3</v>
      </c>
      <c r="D2275" s="3">
        <f>IFERROR(1-B2275/MAX(B$2:B2275),0)</f>
        <v>0.26144050083003034</v>
      </c>
      <c r="E2275" s="3">
        <f ca="1">IFERROR(B2275/AVERAGE(OFFSET(B2275,0,0,-计算结果!B$17,1))-1,B2275/AVERAGE(OFFSET(B2275,0,0,-ROW(),1))-1)</f>
        <v>9.6014418219241504E-2</v>
      </c>
      <c r="F2275" s="4" t="str">
        <f ca="1">IF(MONTH(A2275)&lt;&gt;MONTH(A2276),IF(OR(AND(E2275&lt;计算结果!B$18,E2275&gt;计算结果!B$19),E2275&lt;计算结果!B$20),"买","卖"),F2274)</f>
        <v>买</v>
      </c>
      <c r="G2275" s="4" t="str">
        <f t="shared" ca="1" si="108"/>
        <v/>
      </c>
      <c r="H2275" s="3">
        <f ca="1">IF(F2274="买",B2275/B2274-1,计算结果!B$21*(计算结果!B$22*(B2275/B2274-1)+(1-计算结果!B$22)*(K2275/K2274-1-IF(G2275=1,计算结果!B$16,0))))-IF(AND(计算结果!B$21=0,G2275=1),计算结果!B$16,0)</f>
        <v>-4.5939597147000022E-3</v>
      </c>
      <c r="I2275" s="2">
        <f t="shared" ca="1" si="109"/>
        <v>116.05393656752075</v>
      </c>
      <c r="J2275" s="3">
        <f ca="1">1-I2275/MAX(I$2:I2275)</f>
        <v>0.26144050083003134</v>
      </c>
      <c r="K2275" s="21">
        <v>202.17</v>
      </c>
      <c r="L2275" s="37">
        <v>78.325500000000005</v>
      </c>
    </row>
    <row r="2276" spans="1:12" hidden="1" x14ac:dyDescent="0.15">
      <c r="A2276" s="1">
        <v>42503</v>
      </c>
      <c r="B2276" s="16">
        <v>79.049199999999999</v>
      </c>
      <c r="C2276" s="3">
        <f t="shared" si="107"/>
        <v>-3.4831170304632231E-3</v>
      </c>
      <c r="D2276" s="3">
        <f>IFERROR(1-B2276/MAX(B$2:B2276),0)</f>
        <v>0.26401298999959966</v>
      </c>
      <c r="E2276" s="3">
        <f ca="1">IFERROR(B2276/AVERAGE(OFFSET(B2276,0,0,-计算结果!B$17,1))-1,B2276/AVERAGE(OFFSET(B2276,0,0,-ROW(),1))-1)</f>
        <v>9.0237150472362915E-2</v>
      </c>
      <c r="F2276" s="4" t="str">
        <f ca="1">IF(MONTH(A2276)&lt;&gt;MONTH(A2277),IF(OR(AND(E2276&lt;计算结果!B$18,E2276&gt;计算结果!B$19),E2276&lt;计算结果!B$20),"买","卖"),F2275)</f>
        <v>买</v>
      </c>
      <c r="G2276" s="4" t="str">
        <f t="shared" ca="1" si="108"/>
        <v/>
      </c>
      <c r="H2276" s="3">
        <f ca="1">IF(F2275="买",B2276/B2275-1,计算结果!B$21*(计算结果!B$22*(B2276/B2275-1)+(1-计算结果!B$22)*(K2276/K2275-1-IF(G2276=1,计算结果!B$16,0))))-IF(AND(计算结果!B$21=0,G2276=1),计算结果!B$16,0)</f>
        <v>-3.4831170304632231E-3</v>
      </c>
      <c r="I2276" s="2">
        <f t="shared" ca="1" si="109"/>
        <v>115.64970712461012</v>
      </c>
      <c r="J2276" s="3">
        <f ca="1">1-I2276/MAX(I$2:I2276)</f>
        <v>0.26401298999960066</v>
      </c>
      <c r="K2276" s="21">
        <v>202.21</v>
      </c>
      <c r="L2276" s="37">
        <v>78.049199999999999</v>
      </c>
    </row>
    <row r="2277" spans="1:12" hidden="1" x14ac:dyDescent="0.15">
      <c r="A2277" s="1">
        <v>42506</v>
      </c>
      <c r="B2277" s="16">
        <v>82.070899999999995</v>
      </c>
      <c r="C2277" s="3">
        <f t="shared" si="107"/>
        <v>3.8225560789989066E-2</v>
      </c>
      <c r="D2277" s="3">
        <f>IFERROR(1-B2277/MAX(B$2:B2277),0)</f>
        <v>0.23587947380818708</v>
      </c>
      <c r="E2277" s="3">
        <f ca="1">IFERROR(B2277/AVERAGE(OFFSET(B2277,0,0,-计算结果!B$17,1))-1,B2277/AVERAGE(OFFSET(B2277,0,0,-ROW(),1))-1)</f>
        <v>0.12973932056674808</v>
      </c>
      <c r="F2277" s="4" t="str">
        <f ca="1">IF(MONTH(A2277)&lt;&gt;MONTH(A2278),IF(OR(AND(E2277&lt;计算结果!B$18,E2277&gt;计算结果!B$19),E2277&lt;计算结果!B$20),"买","卖"),F2276)</f>
        <v>买</v>
      </c>
      <c r="G2277" s="4" t="str">
        <f t="shared" ca="1" si="108"/>
        <v/>
      </c>
      <c r="H2277" s="3">
        <f ca="1">IF(F2276="买",B2277/B2276-1,计算结果!B$21*(计算结果!B$22*(B2277/B2276-1)+(1-计算结果!B$22)*(K2277/K2276-1-IF(G2277=1,计算结果!B$16,0))))-IF(AND(计算结果!B$21=0,G2277=1),计算结果!B$16,0)</f>
        <v>3.8225560789989066E-2</v>
      </c>
      <c r="I2277" s="2">
        <f t="shared" ca="1" si="109"/>
        <v>120.07048203464633</v>
      </c>
      <c r="J2277" s="3">
        <f ca="1">1-I2277/MAX(I$2:I2277)</f>
        <v>0.23587947380818808</v>
      </c>
      <c r="K2277" s="21">
        <v>202.28</v>
      </c>
      <c r="L2277" s="37">
        <v>81.070899999999995</v>
      </c>
    </row>
    <row r="2278" spans="1:12" hidden="1" x14ac:dyDescent="0.15">
      <c r="A2278" s="1">
        <v>42507</v>
      </c>
      <c r="B2278" s="16">
        <v>82.406800000000004</v>
      </c>
      <c r="C2278" s="3">
        <f t="shared" si="107"/>
        <v>4.0928026864577305E-3</v>
      </c>
      <c r="D2278" s="3">
        <f>IFERROR(1-B2278/MAX(B$2:B2278),0)</f>
        <v>0.23275207926581176</v>
      </c>
      <c r="E2278" s="3">
        <f ca="1">IFERROR(B2278/AVERAGE(OFFSET(B2278,0,0,-计算结果!B$17,1))-1,B2278/AVERAGE(OFFSET(B2278,0,0,-ROW(),1))-1)</f>
        <v>0.1322522282073888</v>
      </c>
      <c r="F2278" s="4" t="str">
        <f ca="1">IF(MONTH(A2278)&lt;&gt;MONTH(A2279),IF(OR(AND(E2278&lt;计算结果!B$18,E2278&gt;计算结果!B$19),E2278&lt;计算结果!B$20),"买","卖"),F2277)</f>
        <v>买</v>
      </c>
      <c r="G2278" s="4" t="str">
        <f t="shared" ca="1" si="108"/>
        <v/>
      </c>
      <c r="H2278" s="3">
        <f ca="1">IF(F2277="买",B2278/B2277-1,计算结果!B$21*(计算结果!B$22*(B2278/B2277-1)+(1-计算结果!B$22)*(K2278/K2277-1-IF(G2278=1,计算结果!B$16,0))))-IF(AND(计算结果!B$21=0,G2278=1),计算结果!B$16,0)</f>
        <v>4.0928026864577305E-3</v>
      </c>
      <c r="I2278" s="2">
        <f t="shared" ca="1" si="109"/>
        <v>120.56190682608201</v>
      </c>
      <c r="J2278" s="3">
        <f ca="1">1-I2278/MAX(I$2:I2278)</f>
        <v>0.23275207926581276</v>
      </c>
      <c r="K2278" s="21">
        <v>202.27</v>
      </c>
      <c r="L2278" s="37">
        <v>81.406800000000004</v>
      </c>
    </row>
    <row r="2279" spans="1:12" hidden="1" x14ac:dyDescent="0.15">
      <c r="A2279" s="1">
        <v>42508</v>
      </c>
      <c r="B2279" s="16">
        <v>78.991699999999994</v>
      </c>
      <c r="C2279" s="3">
        <f t="shared" si="107"/>
        <v>-4.1441968381250249E-2</v>
      </c>
      <c r="D2279" s="3">
        <f>IFERROR(1-B2279/MAX(B$2:B2279),0)</f>
        <v>0.26454834333745791</v>
      </c>
      <c r="E2279" s="3">
        <f ca="1">IFERROR(B2279/AVERAGE(OFFSET(B2279,0,0,-计算结果!B$17,1))-1,B2279/AVERAGE(OFFSET(B2279,0,0,-ROW(),1))-1)</f>
        <v>8.3577393761563368E-2</v>
      </c>
      <c r="F2279" s="4" t="str">
        <f ca="1">IF(MONTH(A2279)&lt;&gt;MONTH(A2280),IF(OR(AND(E2279&lt;计算结果!B$18,E2279&gt;计算结果!B$19),E2279&lt;计算结果!B$20),"买","卖"),F2278)</f>
        <v>买</v>
      </c>
      <c r="G2279" s="4" t="str">
        <f t="shared" ca="1" si="108"/>
        <v/>
      </c>
      <c r="H2279" s="3">
        <f ca="1">IF(F2278="买",B2279/B2278-1,计算结果!B$21*(计算结果!B$22*(B2279/B2278-1)+(1-计算结果!B$22)*(K2279/K2278-1-IF(G2279=1,计算结果!B$16,0))))-IF(AND(计算结果!B$21=0,G2279=1),计算结果!B$16,0)</f>
        <v>-4.1441968381250249E-2</v>
      </c>
      <c r="I2279" s="2">
        <f t="shared" ca="1" si="109"/>
        <v>115.56558409541228</v>
      </c>
      <c r="J2279" s="3">
        <f ca="1">1-I2279/MAX(I$2:I2279)</f>
        <v>0.26454834333745891</v>
      </c>
      <c r="K2279" s="21">
        <v>202.28</v>
      </c>
      <c r="L2279" s="37">
        <v>77.991699999999994</v>
      </c>
    </row>
    <row r="2280" spans="1:12" hidden="1" x14ac:dyDescent="0.15">
      <c r="A2280" s="1">
        <v>42509</v>
      </c>
      <c r="B2280" s="16">
        <v>81.745999999999995</v>
      </c>
      <c r="C2280" s="3">
        <f t="shared" si="107"/>
        <v>3.4868220332009647E-2</v>
      </c>
      <c r="D2280" s="3">
        <f>IFERROR(1-B2280/MAX(B$2:B2280),0)</f>
        <v>0.23890445292940687</v>
      </c>
      <c r="E2280" s="3">
        <f ca="1">IFERROR(B2280/AVERAGE(OFFSET(B2280,0,0,-计算结果!B$17,1))-1,B2280/AVERAGE(OFFSET(B2280,0,0,-ROW(),1))-1)</f>
        <v>0.11941152381473707</v>
      </c>
      <c r="F2280" s="4" t="str">
        <f ca="1">IF(MONTH(A2280)&lt;&gt;MONTH(A2281),IF(OR(AND(E2280&lt;计算结果!B$18,E2280&gt;计算结果!B$19),E2280&lt;计算结果!B$20),"买","卖"),F2279)</f>
        <v>买</v>
      </c>
      <c r="G2280" s="4" t="str">
        <f t="shared" ca="1" si="108"/>
        <v/>
      </c>
      <c r="H2280" s="3">
        <f ca="1">IF(F2279="买",B2280/B2279-1,计算结果!B$21*(计算结果!B$22*(B2280/B2279-1)+(1-计算结果!B$22)*(K2280/K2279-1-IF(G2280=1,计算结果!B$16,0))))-IF(AND(计算结果!B$21=0,G2280=1),计算结果!B$16,0)</f>
        <v>3.4868220332009647E-2</v>
      </c>
      <c r="I2280" s="2">
        <f t="shared" ca="1" si="109"/>
        <v>119.5951503444485</v>
      </c>
      <c r="J2280" s="3">
        <f ca="1">1-I2280/MAX(I$2:I2280)</f>
        <v>0.23890445292940798</v>
      </c>
      <c r="K2280" s="21">
        <v>202.31</v>
      </c>
      <c r="L2280" s="37">
        <v>80.745999999999995</v>
      </c>
    </row>
    <row r="2281" spans="1:12" hidden="1" x14ac:dyDescent="0.15">
      <c r="A2281" s="1">
        <v>42510</v>
      </c>
      <c r="B2281" s="16">
        <v>84.754999999999995</v>
      </c>
      <c r="C2281" s="3">
        <f t="shared" si="107"/>
        <v>3.6809140508404115E-2</v>
      </c>
      <c r="D2281" s="3">
        <f>IFERROR(1-B2281/MAX(B$2:B2281),0)</f>
        <v>0.21088917999696477</v>
      </c>
      <c r="E2281" s="3">
        <f ca="1">IFERROR(B2281/AVERAGE(OFFSET(B2281,0,0,-计算结果!B$17,1))-1,B2281/AVERAGE(OFFSET(B2281,0,0,-ROW(),1))-1)</f>
        <v>0.15832783519666838</v>
      </c>
      <c r="F2281" s="4" t="str">
        <f ca="1">IF(MONTH(A2281)&lt;&gt;MONTH(A2282),IF(OR(AND(E2281&lt;计算结果!B$18,E2281&gt;计算结果!B$19),E2281&lt;计算结果!B$20),"买","卖"),F2280)</f>
        <v>买</v>
      </c>
      <c r="G2281" s="4" t="str">
        <f t="shared" ca="1" si="108"/>
        <v/>
      </c>
      <c r="H2281" s="3">
        <f ca="1">IF(F2280="买",B2281/B2280-1,计算结果!B$21*(计算结果!B$22*(B2281/B2280-1)+(1-计算结果!B$22)*(K2281/K2280-1-IF(G2281=1,计算结果!B$16,0))))-IF(AND(计算结果!B$21=0,G2281=1),计算结果!B$16,0)</f>
        <v>3.6809140508404115E-2</v>
      </c>
      <c r="I2281" s="2">
        <f t="shared" ca="1" si="109"/>
        <v>123.99734503760102</v>
      </c>
      <c r="J2281" s="3">
        <f ca="1">1-I2281/MAX(I$2:I2281)</f>
        <v>0.21088917999696577</v>
      </c>
      <c r="K2281" s="21">
        <v>202.36</v>
      </c>
      <c r="L2281" s="37">
        <v>83.754999999999995</v>
      </c>
    </row>
    <row r="2282" spans="1:12" hidden="1" x14ac:dyDescent="0.15">
      <c r="A2282" s="1">
        <v>42513</v>
      </c>
      <c r="B2282" s="16">
        <v>86.981899999999996</v>
      </c>
      <c r="C2282" s="3">
        <f t="shared" si="107"/>
        <v>2.6274556073387911E-2</v>
      </c>
      <c r="D2282" s="3">
        <f>IFERROR(1-B2282/MAX(B$2:B2282),0)</f>
        <v>0.19015564350867786</v>
      </c>
      <c r="E2282" s="3">
        <f ca="1">IFERROR(B2282/AVERAGE(OFFSET(B2282,0,0,-计算结果!B$17,1))-1,B2282/AVERAGE(OFFSET(B2282,0,0,-ROW(),1))-1)</f>
        <v>0.18632246538373454</v>
      </c>
      <c r="F2282" s="4" t="str">
        <f ca="1">IF(MONTH(A2282)&lt;&gt;MONTH(A2283),IF(OR(AND(E2282&lt;计算结果!B$18,E2282&gt;计算结果!B$19),E2282&lt;计算结果!B$20),"买","卖"),F2281)</f>
        <v>买</v>
      </c>
      <c r="G2282" s="4" t="str">
        <f t="shared" ca="1" si="108"/>
        <v/>
      </c>
      <c r="H2282" s="3">
        <f ca="1">IF(F2281="买",B2282/B2281-1,计算结果!B$21*(计算结果!B$22*(B2282/B2281-1)+(1-计算结果!B$22)*(K2282/K2281-1-IF(G2282=1,计算结果!B$16,0))))-IF(AND(计算结果!B$21=0,G2282=1),计算结果!B$16,0)</f>
        <v>2.6274556073387911E-2</v>
      </c>
      <c r="I2282" s="2">
        <f t="shared" ca="1" si="109"/>
        <v>127.2553202327427</v>
      </c>
      <c r="J2282" s="3">
        <f ca="1">1-I2282/MAX(I$2:I2282)</f>
        <v>0.19015564350867897</v>
      </c>
      <c r="K2282" s="21">
        <v>202.43</v>
      </c>
      <c r="L2282" s="37">
        <v>85.981899999999996</v>
      </c>
    </row>
    <row r="2283" spans="1:12" hidden="1" x14ac:dyDescent="0.15">
      <c r="A2283" s="1">
        <v>42514</v>
      </c>
      <c r="B2283" s="16">
        <v>86.554699999999997</v>
      </c>
      <c r="C2283" s="3">
        <f t="shared" si="107"/>
        <v>-4.9113666176526793E-3</v>
      </c>
      <c r="D2283" s="3">
        <f>IFERROR(1-B2283/MAX(B$2:B2283),0)</f>
        <v>0.1941330860466437</v>
      </c>
      <c r="E2283" s="3">
        <f ca="1">IFERROR(B2283/AVERAGE(OFFSET(B2283,0,0,-计算结果!B$17,1))-1,B2283/AVERAGE(OFFSET(B2283,0,0,-ROW(),1))-1)</f>
        <v>0.17813165196304048</v>
      </c>
      <c r="F2283" s="4" t="str">
        <f ca="1">IF(MONTH(A2283)&lt;&gt;MONTH(A2284),IF(OR(AND(E2283&lt;计算结果!B$18,E2283&gt;计算结果!B$19),E2283&lt;计算结果!B$20),"买","卖"),F2282)</f>
        <v>买</v>
      </c>
      <c r="G2283" s="4" t="str">
        <f t="shared" ca="1" si="108"/>
        <v/>
      </c>
      <c r="H2283" s="3">
        <f ca="1">IF(F2282="买",B2283/B2282-1,计算结果!B$21*(计算结果!B$22*(B2283/B2282-1)+(1-计算结果!B$22)*(K2283/K2282-1-IF(G2283=1,计算结果!B$16,0))))-IF(AND(计算结果!B$21=0,G2283=1),计算结果!B$16,0)</f>
        <v>-4.9113666176526793E-3</v>
      </c>
      <c r="I2283" s="2">
        <f t="shared" ca="1" si="109"/>
        <v>126.63032270103291</v>
      </c>
      <c r="J2283" s="3">
        <f ca="1">1-I2283/MAX(I$2:I2283)</f>
        <v>0.19413308604664481</v>
      </c>
      <c r="K2283" s="21">
        <v>202.42</v>
      </c>
      <c r="L2283" s="37">
        <v>85.554699999999997</v>
      </c>
    </row>
    <row r="2284" spans="1:12" hidden="1" x14ac:dyDescent="0.15">
      <c r="A2284" s="1">
        <v>42515</v>
      </c>
      <c r="B2284" s="16">
        <v>87.001800000000003</v>
      </c>
      <c r="C2284" s="3">
        <f t="shared" si="107"/>
        <v>5.1655196078319587E-3</v>
      </c>
      <c r="D2284" s="3">
        <f>IFERROR(1-B2284/MAX(B$2:B2284),0)</f>
        <v>0.18997036470131468</v>
      </c>
      <c r="E2284" s="3">
        <f ca="1">IFERROR(B2284/AVERAGE(OFFSET(B2284,0,0,-计算结果!B$17,1))-1,B2284/AVERAGE(OFFSET(B2284,0,0,-ROW(),1))-1)</f>
        <v>0.18176361253466378</v>
      </c>
      <c r="F2284" s="4" t="str">
        <f ca="1">IF(MONTH(A2284)&lt;&gt;MONTH(A2285),IF(OR(AND(E2284&lt;计算结果!B$18,E2284&gt;计算结果!B$19),E2284&lt;计算结果!B$20),"买","卖"),F2283)</f>
        <v>买</v>
      </c>
      <c r="G2284" s="4" t="str">
        <f t="shared" ca="1" si="108"/>
        <v/>
      </c>
      <c r="H2284" s="3">
        <f ca="1">IF(F2283="买",B2284/B2283-1,计算结果!B$21*(计算结果!B$22*(B2284/B2283-1)+(1-计算结果!B$22)*(K2284/K2283-1-IF(G2284=1,计算结果!B$16,0))))-IF(AND(计算结果!B$21=0,G2284=1),计算结果!B$16,0)</f>
        <v>5.1655196078319587E-3</v>
      </c>
      <c r="I2284" s="2">
        <f t="shared" ca="1" si="109"/>
        <v>127.28443411589119</v>
      </c>
      <c r="J2284" s="3">
        <f ca="1">1-I2284/MAX(I$2:I2284)</f>
        <v>0.18997036470131567</v>
      </c>
      <c r="K2284" s="21">
        <v>202.45</v>
      </c>
      <c r="L2284" s="37">
        <v>86.001800000000003</v>
      </c>
    </row>
    <row r="2285" spans="1:12" hidden="1" x14ac:dyDescent="0.15">
      <c r="A2285" s="1">
        <v>42516</v>
      </c>
      <c r="B2285" s="16">
        <v>87.204899999999995</v>
      </c>
      <c r="C2285" s="3">
        <f t="shared" si="107"/>
        <v>2.3344344599764977E-3</v>
      </c>
      <c r="D2285" s="3">
        <f>IFERROR(1-B2285/MAX(B$2:B2285),0)</f>
        <v>0.18807940360707109</v>
      </c>
      <c r="E2285" s="3">
        <f ca="1">IFERROR(B2285/AVERAGE(OFFSET(B2285,0,0,-计算结果!B$17,1))-1,B2285/AVERAGE(OFFSET(B2285,0,0,-ROW(),1))-1)</f>
        <v>0.18213770994925849</v>
      </c>
      <c r="F2285" s="4" t="str">
        <f ca="1">IF(MONTH(A2285)&lt;&gt;MONTH(A2286),IF(OR(AND(E2285&lt;计算结果!B$18,E2285&gt;计算结果!B$19),E2285&lt;计算结果!B$20),"买","卖"),F2284)</f>
        <v>买</v>
      </c>
      <c r="G2285" s="4" t="str">
        <f t="shared" ca="1" si="108"/>
        <v/>
      </c>
      <c r="H2285" s="3">
        <f ca="1">IF(F2284="买",B2285/B2284-1,计算结果!B$21*(计算结果!B$22*(B2285/B2284-1)+(1-计算结果!B$22)*(K2285/K2284-1-IF(G2285=1,计算结果!B$16,0))))-IF(AND(计算结果!B$21=0,G2285=1),计算结果!B$16,0)</f>
        <v>2.3344344599764977E-3</v>
      </c>
      <c r="I2285" s="2">
        <f t="shared" ca="1" si="109"/>
        <v>127.58157128510993</v>
      </c>
      <c r="J2285" s="3">
        <f ca="1">1-I2285/MAX(I$2:I2285)</f>
        <v>0.18807940360707232</v>
      </c>
      <c r="K2285" s="21">
        <v>202.49</v>
      </c>
      <c r="L2285" s="37">
        <v>86.204899999999995</v>
      </c>
    </row>
    <row r="2286" spans="1:12" hidden="1" x14ac:dyDescent="0.15">
      <c r="A2286" s="1">
        <v>42517</v>
      </c>
      <c r="B2286" s="16">
        <v>87.300700000000006</v>
      </c>
      <c r="C2286" s="3">
        <f t="shared" si="107"/>
        <v>1.0985621220827024E-3</v>
      </c>
      <c r="D2286" s="3">
        <f>IFERROR(1-B2286/MAX(B$2:B2286),0)</f>
        <v>0.18718745839373507</v>
      </c>
      <c r="E2286" s="3">
        <f ca="1">IFERROR(B2286/AVERAGE(OFFSET(B2286,0,0,-计算结果!B$17,1))-1,B2286/AVERAGE(OFFSET(B2286,0,0,-ROW(),1))-1)</f>
        <v>0.18116840887568286</v>
      </c>
      <c r="F2286" s="4" t="str">
        <f ca="1">IF(MONTH(A2286)&lt;&gt;MONTH(A2287),IF(OR(AND(E2286&lt;计算结果!B$18,E2286&gt;计算结果!B$19),E2286&lt;计算结果!B$20),"买","卖"),F2285)</f>
        <v>买</v>
      </c>
      <c r="G2286" s="4" t="str">
        <f t="shared" ca="1" si="108"/>
        <v/>
      </c>
      <c r="H2286" s="3">
        <f ca="1">IF(F2285="买",B2286/B2285-1,计算结果!B$21*(计算结果!B$22*(B2286/B2285-1)+(1-计算结果!B$22)*(K2286/K2285-1-IF(G2286=1,计算结果!B$16,0))))-IF(AND(计算结果!B$21=0,G2286=1),计算结果!B$16,0)</f>
        <v>1.0985621220827024E-3</v>
      </c>
      <c r="I2286" s="2">
        <f t="shared" ca="1" si="109"/>
        <v>127.72172756679954</v>
      </c>
      <c r="J2286" s="3">
        <f ca="1">1-I2286/MAX(I$2:I2286)</f>
        <v>0.18718745839373618</v>
      </c>
      <c r="K2286" s="21">
        <v>202.53</v>
      </c>
      <c r="L2286" s="37">
        <v>86.300700000000006</v>
      </c>
    </row>
    <row r="2287" spans="1:12" hidden="1" x14ac:dyDescent="0.15">
      <c r="A2287" s="1">
        <v>42520</v>
      </c>
      <c r="B2287" s="16">
        <v>86.843400000000003</v>
      </c>
      <c r="C2287" s="3">
        <f t="shared" si="107"/>
        <v>-5.2382168756951453E-3</v>
      </c>
      <c r="D2287" s="3">
        <f>IFERROR(1-B2287/MAX(B$2:B2287),0)</f>
        <v>0.1914451467659537</v>
      </c>
      <c r="E2287" s="3">
        <f ca="1">IFERROR(B2287/AVERAGE(OFFSET(B2287,0,0,-计算结果!B$17,1))-1,B2287/AVERAGE(OFFSET(B2287,0,0,-ROW(),1))-1)</f>
        <v>0.17282360949930142</v>
      </c>
      <c r="F2287" s="4" t="str">
        <f ca="1">IF(MONTH(A2287)&lt;&gt;MONTH(A2288),IF(OR(AND(E2287&lt;计算结果!B$18,E2287&gt;计算结果!B$19),E2287&lt;计算结果!B$20),"买","卖"),F2286)</f>
        <v>买</v>
      </c>
      <c r="G2287" s="4" t="str">
        <f t="shared" ca="1" si="108"/>
        <v/>
      </c>
      <c r="H2287" s="3">
        <f ca="1">IF(F2286="买",B2287/B2286-1,计算结果!B$21*(计算结果!B$22*(B2287/B2286-1)+(1-计算结果!B$22)*(K2287/K2286-1-IF(G2287=1,计算结果!B$16,0))))-IF(AND(计算结果!B$21=0,G2287=1),计算结果!B$16,0)</f>
        <v>-5.2382168756951453E-3</v>
      </c>
      <c r="I2287" s="2">
        <f t="shared" ca="1" si="109"/>
        <v>127.0526934580662</v>
      </c>
      <c r="J2287" s="3">
        <f ca="1">1-I2287/MAX(I$2:I2287)</f>
        <v>0.19144514676595481</v>
      </c>
      <c r="K2287" s="21">
        <v>202.6</v>
      </c>
      <c r="L2287" s="37">
        <v>85.843400000000003</v>
      </c>
    </row>
    <row r="2288" spans="1:12" hidden="1" x14ac:dyDescent="0.15">
      <c r="A2288" s="1">
        <v>42521</v>
      </c>
      <c r="B2288" s="16">
        <v>90.804500000000004</v>
      </c>
      <c r="C2288" s="3">
        <f t="shared" si="107"/>
        <v>4.5611986633411483E-2</v>
      </c>
      <c r="D2288" s="3">
        <f>IFERROR(1-B2288/MAX(B$2:B2288),0)</f>
        <v>0.1545653536078625</v>
      </c>
      <c r="E2288" s="3">
        <f ca="1">IFERROR(B2288/AVERAGE(OFFSET(B2288,0,0,-计算结果!B$17,1))-1,B2288/AVERAGE(OFFSET(B2288,0,0,-ROW(),1))-1)</f>
        <v>0.22388393878150037</v>
      </c>
      <c r="F2288" s="4" t="str">
        <f ca="1">IF(MONTH(A2288)&lt;&gt;MONTH(A2289),IF(OR(AND(E2288&lt;计算结果!B$18,E2288&gt;计算结果!B$19),E2288&lt;计算结果!B$20),"买","卖"),F2287)</f>
        <v>买</v>
      </c>
      <c r="G2288" s="4" t="str">
        <f t="shared" ca="1" si="108"/>
        <v/>
      </c>
      <c r="H2288" s="3">
        <f ca="1">IF(F2287="买",B2288/B2287-1,计算结果!B$21*(计算结果!B$22*(B2288/B2287-1)+(1-计算结果!B$22)*(K2288/K2287-1-IF(G2288=1,计算结果!B$16,0))))-IF(AND(计算结果!B$21=0,G2288=1),计算结果!B$16,0)</f>
        <v>4.5611986633411483E-2</v>
      </c>
      <c r="I2288" s="2">
        <f t="shared" ca="1" si="109"/>
        <v>132.84781921381443</v>
      </c>
      <c r="J2288" s="3">
        <f ca="1">1-I2288/MAX(I$2:I2288)</f>
        <v>0.15456535360786361</v>
      </c>
      <c r="K2288" s="21">
        <v>202.61</v>
      </c>
      <c r="L2288" s="37">
        <v>89.804500000000004</v>
      </c>
    </row>
    <row r="2289" spans="1:12" hidden="1" x14ac:dyDescent="0.15">
      <c r="A2289" s="1">
        <v>42522</v>
      </c>
      <c r="B2289" s="16">
        <v>92.058400000000006</v>
      </c>
      <c r="C2289" s="3">
        <f t="shared" si="107"/>
        <v>1.3808787009454315E-2</v>
      </c>
      <c r="D2289" s="3">
        <f>IFERROR(1-B2289/MAX(B$2:B2289),0)</f>
        <v>0.14289092664542002</v>
      </c>
      <c r="E2289" s="3">
        <f ca="1">IFERROR(B2289/AVERAGE(OFFSET(B2289,0,0,-计算结果!B$17,1))-1,B2289/AVERAGE(OFFSET(B2289,0,0,-ROW(),1))-1)</f>
        <v>0.23823336046618748</v>
      </c>
      <c r="F2289" s="4" t="str">
        <f ca="1">IF(MONTH(A2289)&lt;&gt;MONTH(A2290),IF(OR(AND(E2289&lt;计算结果!B$18,E2289&gt;计算结果!B$19),E2289&lt;计算结果!B$20),"买","卖"),F2288)</f>
        <v>买</v>
      </c>
      <c r="G2289" s="4" t="str">
        <f t="shared" ca="1" si="108"/>
        <v/>
      </c>
      <c r="H2289" s="3">
        <f ca="1">IF(F2288="买",B2289/B2288-1,计算结果!B$21*(计算结果!B$22*(B2289/B2288-1)+(1-计算结果!B$22)*(K2289/K2288-1-IF(G2289=1,计算结果!B$16,0))))-IF(AND(计算结果!B$21=0,G2289=1),计算结果!B$16,0)</f>
        <v>1.3808787009454315E-2</v>
      </c>
      <c r="I2289" s="2">
        <f t="shared" ca="1" si="109"/>
        <v>134.68228645400848</v>
      </c>
      <c r="J2289" s="3">
        <f ca="1">1-I2289/MAX(I$2:I2289)</f>
        <v>0.14289092664542136</v>
      </c>
      <c r="K2289" s="21">
        <v>202.66</v>
      </c>
      <c r="L2289" s="37">
        <v>91.058400000000006</v>
      </c>
    </row>
    <row r="2290" spans="1:12" hidden="1" x14ac:dyDescent="0.15">
      <c r="A2290" s="1">
        <v>42523</v>
      </c>
      <c r="B2290" s="16">
        <v>93.009</v>
      </c>
      <c r="C2290" s="3">
        <f t="shared" si="107"/>
        <v>1.0326053896222431E-2</v>
      </c>
      <c r="D2290" s="3">
        <f>IFERROR(1-B2290/MAX(B$2:B2290),0)</f>
        <v>0.13404037215901943</v>
      </c>
      <c r="E2290" s="3">
        <f ca="1">IFERROR(B2290/AVERAGE(OFFSET(B2290,0,0,-计算结果!B$17,1))-1,B2290/AVERAGE(OFFSET(B2290,0,0,-ROW(),1))-1)</f>
        <v>0.24827642928310567</v>
      </c>
      <c r="F2290" s="4" t="str">
        <f ca="1">IF(MONTH(A2290)&lt;&gt;MONTH(A2291),IF(OR(AND(E2290&lt;计算结果!B$18,E2290&gt;计算结果!B$19),E2290&lt;计算结果!B$20),"买","卖"),F2289)</f>
        <v>买</v>
      </c>
      <c r="G2290" s="4" t="str">
        <f t="shared" ca="1" si="108"/>
        <v/>
      </c>
      <c r="H2290" s="3">
        <f ca="1">IF(F2289="买",B2290/B2289-1,计算结果!B$21*(计算结果!B$22*(B2290/B2289-1)+(1-计算结果!B$22)*(K2290/K2289-1-IF(G2290=1,计算结果!B$16,0))))-IF(AND(计算结果!B$21=0,G2290=1),计算结果!B$16,0)</f>
        <v>1.0326053896222431E-2</v>
      </c>
      <c r="I2290" s="2">
        <f t="shared" ca="1" si="109"/>
        <v>136.07302300279903</v>
      </c>
      <c r="J2290" s="3">
        <f ca="1">1-I2290/MAX(I$2:I2290)</f>
        <v>0.13404037215902076</v>
      </c>
      <c r="K2290" s="21">
        <v>202.7</v>
      </c>
      <c r="L2290" s="37">
        <v>92.009</v>
      </c>
    </row>
    <row r="2291" spans="1:12" hidden="1" x14ac:dyDescent="0.15">
      <c r="A2291" s="1">
        <v>42524</v>
      </c>
      <c r="B2291" s="16">
        <v>93.232699999999994</v>
      </c>
      <c r="C2291" s="3">
        <f t="shared" si="107"/>
        <v>2.4051435882548322E-3</v>
      </c>
      <c r="D2291" s="3">
        <f>IFERROR(1-B2291/MAX(B$2:B2291),0)</f>
        <v>0.13195761491243019</v>
      </c>
      <c r="E2291" s="3">
        <f ca="1">IFERROR(B2291/AVERAGE(OFFSET(B2291,0,0,-计算结果!B$17,1))-1,B2291/AVERAGE(OFFSET(B2291,0,0,-ROW(),1))-1)</f>
        <v>0.24864751874622137</v>
      </c>
      <c r="F2291" s="4" t="str">
        <f ca="1">IF(MONTH(A2291)&lt;&gt;MONTH(A2292),IF(OR(AND(E2291&lt;计算结果!B$18,E2291&gt;计算结果!B$19),E2291&lt;计算结果!B$20),"买","卖"),F2290)</f>
        <v>买</v>
      </c>
      <c r="G2291" s="4" t="str">
        <f t="shared" ca="1" si="108"/>
        <v/>
      </c>
      <c r="H2291" s="3">
        <f ca="1">IF(F2290="买",B2291/B2290-1,计算结果!B$21*(计算结果!B$22*(B2291/B2290-1)+(1-计算结果!B$22)*(K2291/K2290-1-IF(G2291=1,计算结果!B$16,0))))-IF(AND(计算结果!B$21=0,G2291=1),计算结果!B$16,0)</f>
        <v>2.4051435882548322E-3</v>
      </c>
      <c r="I2291" s="2">
        <f t="shared" ca="1" si="109"/>
        <v>136.40029816160867</v>
      </c>
      <c r="J2291" s="3">
        <f ca="1">1-I2291/MAX(I$2:I2291)</f>
        <v>0.13195761491243141</v>
      </c>
      <c r="K2291" s="21">
        <v>202.73</v>
      </c>
      <c r="L2291" s="37">
        <v>92.232699999999994</v>
      </c>
    </row>
    <row r="2292" spans="1:12" hidden="1" x14ac:dyDescent="0.15">
      <c r="A2292" s="1">
        <v>42527</v>
      </c>
      <c r="B2292" s="16">
        <v>93.856899999999996</v>
      </c>
      <c r="C2292" s="3">
        <f t="shared" si="107"/>
        <v>6.6950758693034018E-3</v>
      </c>
      <c r="D2292" s="3">
        <f>IFERROR(1-B2292/MAX(B$2:B2292),0)</f>
        <v>0.12614600528649789</v>
      </c>
      <c r="E2292" s="3">
        <f ca="1">IFERROR(B2292/AVERAGE(OFFSET(B2292,0,0,-计算结果!B$17,1))-1,B2292/AVERAGE(OFFSET(B2292,0,0,-ROW(),1))-1)</f>
        <v>0.25434020316594985</v>
      </c>
      <c r="F2292" s="4" t="str">
        <f ca="1">IF(MONTH(A2292)&lt;&gt;MONTH(A2293),IF(OR(AND(E2292&lt;计算结果!B$18,E2292&gt;计算结果!B$19),E2292&lt;计算结果!B$20),"买","卖"),F2291)</f>
        <v>买</v>
      </c>
      <c r="G2292" s="4" t="str">
        <f t="shared" ca="1" si="108"/>
        <v/>
      </c>
      <c r="H2292" s="3">
        <f ca="1">IF(F2291="买",B2292/B2291-1,计算结果!B$21*(计算结果!B$22*(B2292/B2291-1)+(1-计算结果!B$22)*(K2292/K2291-1-IF(G2292=1,计算结果!B$16,0))))-IF(AND(计算结果!B$21=0,G2292=1),计算结果!B$16,0)</f>
        <v>6.6950758693034018E-3</v>
      </c>
      <c r="I2292" s="2">
        <f t="shared" ca="1" si="109"/>
        <v>137.31350850639626</v>
      </c>
      <c r="J2292" s="3">
        <f ca="1">1-I2292/MAX(I$2:I2292)</f>
        <v>0.126146005286499</v>
      </c>
      <c r="K2292" s="21">
        <v>202.78</v>
      </c>
      <c r="L2292" s="37">
        <v>92.856899999999996</v>
      </c>
    </row>
    <row r="2293" spans="1:12" hidden="1" x14ac:dyDescent="0.15">
      <c r="A2293" s="1">
        <v>42528</v>
      </c>
      <c r="B2293" s="16">
        <v>93.442300000000003</v>
      </c>
      <c r="C2293" s="3">
        <f t="shared" si="107"/>
        <v>-4.4173630281842957E-3</v>
      </c>
      <c r="D2293" s="3">
        <f>IFERROR(1-B2293/MAX(B$2:B2293),0)</f>
        <v>0.13000613561477647</v>
      </c>
      <c r="E2293" s="3">
        <f ca="1">IFERROR(B2293/AVERAGE(OFFSET(B2293,0,0,-计算结果!B$17,1))-1,B2293/AVERAGE(OFFSET(B2293,0,0,-ROW(),1))-1)</f>
        <v>0.24627099307196754</v>
      </c>
      <c r="F2293" s="4" t="str">
        <f ca="1">IF(MONTH(A2293)&lt;&gt;MONTH(A2294),IF(OR(AND(E2293&lt;计算结果!B$18,E2293&gt;计算结果!B$19),E2293&lt;计算结果!B$20),"买","卖"),F2292)</f>
        <v>买</v>
      </c>
      <c r="G2293" s="4" t="str">
        <f t="shared" ca="1" si="108"/>
        <v/>
      </c>
      <c r="H2293" s="3">
        <f ca="1">IF(F2292="买",B2293/B2292-1,计算结果!B$21*(计算结果!B$22*(B2293/B2292-1)+(1-计算结果!B$22)*(K2293/K2292-1-IF(G2293=1,计算结果!B$16,0))))-IF(AND(计算结果!B$21=0,G2293=1),计算结果!B$16,0)</f>
        <v>-4.4173630281842957E-3</v>
      </c>
      <c r="I2293" s="2">
        <f t="shared" ca="1" si="109"/>
        <v>136.70694489064982</v>
      </c>
      <c r="J2293" s="3">
        <f ca="1">1-I2293/MAX(I$2:I2293)</f>
        <v>0.1300061356147777</v>
      </c>
      <c r="K2293" s="21">
        <v>202.82</v>
      </c>
      <c r="L2293" s="37">
        <v>92.442300000000003</v>
      </c>
    </row>
    <row r="2294" spans="1:12" hidden="1" x14ac:dyDescent="0.15">
      <c r="A2294" s="1">
        <v>42529</v>
      </c>
      <c r="B2294" s="16">
        <v>95.468699999999998</v>
      </c>
      <c r="C2294" s="3">
        <f t="shared" si="107"/>
        <v>2.1686110037959283E-2</v>
      </c>
      <c r="D2294" s="3">
        <f>IFERROR(1-B2294/MAX(B$2:B2294),0)</f>
        <v>0.11113935293936916</v>
      </c>
      <c r="E2294" s="3">
        <f ca="1">IFERROR(B2294/AVERAGE(OFFSET(B2294,0,0,-计算结果!B$17,1))-1,B2294/AVERAGE(OFFSET(B2294,0,0,-ROW(),1))-1)</f>
        <v>0.27055839576136265</v>
      </c>
      <c r="F2294" s="4" t="str">
        <f ca="1">IF(MONTH(A2294)&lt;&gt;MONTH(A2295),IF(OR(AND(E2294&lt;计算结果!B$18,E2294&gt;计算结果!B$19),E2294&lt;计算结果!B$20),"买","卖"),F2293)</f>
        <v>买</v>
      </c>
      <c r="G2294" s="4" t="str">
        <f t="shared" ca="1" si="108"/>
        <v/>
      </c>
      <c r="H2294" s="3">
        <f ca="1">IF(F2293="买",B2294/B2293-1,计算结果!B$21*(计算结果!B$22*(B2294/B2293-1)+(1-计算结果!B$22)*(K2294/K2293-1-IF(G2294=1,计算结果!B$16,0))))-IF(AND(计算结果!B$21=0,G2294=1),计算结果!B$16,0)</f>
        <v>2.1686110037959283E-2</v>
      </c>
      <c r="I2294" s="2">
        <f t="shared" ca="1" si="109"/>
        <v>139.67158674050168</v>
      </c>
      <c r="J2294" s="3">
        <f ca="1">1-I2294/MAX(I$2:I2294)</f>
        <v>0.11113935293937038</v>
      </c>
      <c r="K2294" s="21">
        <v>202.85</v>
      </c>
      <c r="L2294" s="37">
        <v>94.468699999999998</v>
      </c>
    </row>
    <row r="2295" spans="1:12" hidden="1" x14ac:dyDescent="0.15">
      <c r="A2295" s="1">
        <v>42534</v>
      </c>
      <c r="B2295" s="16">
        <v>90.028199999999998</v>
      </c>
      <c r="C2295" s="3">
        <f t="shared" si="107"/>
        <v>-5.6987263888583328E-2</v>
      </c>
      <c r="D2295" s="3">
        <f>IFERROR(1-B2295/MAX(B$2:B2295),0)</f>
        <v>0.16179308919359026</v>
      </c>
      <c r="E2295" s="3">
        <f ca="1">IFERROR(B2295/AVERAGE(OFFSET(B2295,0,0,-计算结果!B$17,1))-1,B2295/AVERAGE(OFFSET(B2295,0,0,-ROW(),1))-1)</f>
        <v>0.1959093523903872</v>
      </c>
      <c r="F2295" s="4" t="str">
        <f ca="1">IF(MONTH(A2295)&lt;&gt;MONTH(A2296),IF(OR(AND(E2295&lt;计算结果!B$18,E2295&gt;计算结果!B$19),E2295&lt;计算结果!B$20),"买","卖"),F2294)</f>
        <v>买</v>
      </c>
      <c r="G2295" s="4" t="str">
        <f t="shared" ca="1" si="108"/>
        <v/>
      </c>
      <c r="H2295" s="3">
        <f ca="1">IF(F2294="买",B2295/B2294-1,计算结果!B$21*(计算结果!B$22*(B2295/B2294-1)+(1-计算结果!B$22)*(K2295/K2294-1-IF(G2295=1,计算结果!B$16,0))))-IF(AND(计算结果!B$21=0,G2295=1),计算结果!B$16,0)</f>
        <v>-5.6987263888583328E-2</v>
      </c>
      <c r="I2295" s="2">
        <f t="shared" ca="1" si="109"/>
        <v>131.71208516918355</v>
      </c>
      <c r="J2295" s="3">
        <f ca="1">1-I2295/MAX(I$2:I2295)</f>
        <v>0.16179308919359137</v>
      </c>
      <c r="K2295" s="21">
        <v>203</v>
      </c>
      <c r="L2295" s="37">
        <v>89.028199999999998</v>
      </c>
    </row>
    <row r="2296" spans="1:12" hidden="1" x14ac:dyDescent="0.15">
      <c r="A2296" s="1">
        <v>42535</v>
      </c>
      <c r="B2296" s="16">
        <v>91.948400000000007</v>
      </c>
      <c r="C2296" s="3">
        <f t="shared" si="107"/>
        <v>2.1328872508836305E-2</v>
      </c>
      <c r="D2296" s="3">
        <f>IFERROR(1-B2296/MAX(B$2:B2296),0)</f>
        <v>0.14391508085697491</v>
      </c>
      <c r="E2296" s="3">
        <f ca="1">IFERROR(B2296/AVERAGE(OFFSET(B2296,0,0,-计算结果!B$17,1))-1,B2296/AVERAGE(OFFSET(B2296,0,0,-ROW(),1))-1)</f>
        <v>0.21900273838841611</v>
      </c>
      <c r="F2296" s="4" t="str">
        <f ca="1">IF(MONTH(A2296)&lt;&gt;MONTH(A2297),IF(OR(AND(E2296&lt;计算结果!B$18,E2296&gt;计算结果!B$19),E2296&lt;计算结果!B$20),"买","卖"),F2295)</f>
        <v>买</v>
      </c>
      <c r="G2296" s="4" t="str">
        <f t="shared" ca="1" si="108"/>
        <v/>
      </c>
      <c r="H2296" s="3">
        <f ca="1">IF(F2295="买",B2296/B2295-1,计算结果!B$21*(计算结果!B$22*(B2296/B2295-1)+(1-计算结果!B$22)*(K2296/K2295-1-IF(G2296=1,计算结果!B$16,0))))-IF(AND(计算结果!B$21=0,G2296=1),计算结果!B$16,0)</f>
        <v>2.1328872508836305E-2</v>
      </c>
      <c r="I2296" s="2">
        <f t="shared" ca="1" si="109"/>
        <v>134.52135544163005</v>
      </c>
      <c r="J2296" s="3">
        <f ca="1">1-I2296/MAX(I$2:I2296)</f>
        <v>0.14391508085697602</v>
      </c>
      <c r="K2296" s="21">
        <v>203.03</v>
      </c>
      <c r="L2296" s="37">
        <v>90.948400000000007</v>
      </c>
    </row>
    <row r="2297" spans="1:12" hidden="1" x14ac:dyDescent="0.15">
      <c r="A2297" s="1">
        <v>42536</v>
      </c>
      <c r="B2297" s="16">
        <v>95.608699999999999</v>
      </c>
      <c r="C2297" s="3">
        <f t="shared" si="107"/>
        <v>3.9808196771232485E-2</v>
      </c>
      <c r="D2297" s="3">
        <f>IFERROR(1-B2297/MAX(B$2:B2297),0)</f>
        <v>0.10983588394284471</v>
      </c>
      <c r="E2297" s="3">
        <f ca="1">IFERROR(B2297/AVERAGE(OFFSET(B2297,0,0,-计算结果!B$17,1))-1,B2297/AVERAGE(OFFSET(B2297,0,0,-ROW(),1))-1)</f>
        <v>0.26492064570233986</v>
      </c>
      <c r="F2297" s="4" t="str">
        <f ca="1">IF(MONTH(A2297)&lt;&gt;MONTH(A2298),IF(OR(AND(E2297&lt;计算结果!B$18,E2297&gt;计算结果!B$19),E2297&lt;计算结果!B$20),"买","卖"),F2296)</f>
        <v>买</v>
      </c>
      <c r="G2297" s="4" t="str">
        <f t="shared" ca="1" si="108"/>
        <v/>
      </c>
      <c r="H2297" s="3">
        <f ca="1">IF(F2296="买",B2297/B2296-1,计算结果!B$21*(计算结果!B$22*(B2297/B2296-1)+(1-计算结果!B$22)*(K2297/K2296-1-IF(G2297=1,计算结果!B$16,0))))-IF(AND(计算结果!B$21=0,G2297=1),计算结果!B$16,0)</f>
        <v>3.9808196771232485E-2</v>
      </c>
      <c r="I2297" s="2">
        <f t="shared" ca="1" si="109"/>
        <v>139.87640802898338</v>
      </c>
      <c r="J2297" s="3">
        <f ca="1">1-I2297/MAX(I$2:I2297)</f>
        <v>0.10983588394284582</v>
      </c>
      <c r="K2297" s="21">
        <v>203.08</v>
      </c>
      <c r="L2297" s="37">
        <v>94.608699999999999</v>
      </c>
    </row>
    <row r="2298" spans="1:12" hidden="1" x14ac:dyDescent="0.15">
      <c r="A2298" s="1">
        <v>42537</v>
      </c>
      <c r="B2298" s="16">
        <v>96.558599999999998</v>
      </c>
      <c r="C2298" s="3">
        <f t="shared" si="107"/>
        <v>9.9352883158123628E-3</v>
      </c>
      <c r="D2298" s="3">
        <f>IFERROR(1-B2298/MAX(B$2:B2298),0)</f>
        <v>0.1009918468014267</v>
      </c>
      <c r="E2298" s="3">
        <f ca="1">IFERROR(B2298/AVERAGE(OFFSET(B2298,0,0,-计算结果!B$17,1))-1,B2298/AVERAGE(OFFSET(B2298,0,0,-ROW(),1))-1)</f>
        <v>0.27493743247433655</v>
      </c>
      <c r="F2298" s="4" t="str">
        <f ca="1">IF(MONTH(A2298)&lt;&gt;MONTH(A2299),IF(OR(AND(E2298&lt;计算结果!B$18,E2298&gt;计算结果!B$19),E2298&lt;计算结果!B$20),"买","卖"),F2297)</f>
        <v>买</v>
      </c>
      <c r="G2298" s="4" t="str">
        <f t="shared" ca="1" si="108"/>
        <v/>
      </c>
      <c r="H2298" s="3">
        <f ca="1">IF(F2297="买",B2298/B2297-1,计算结果!B$21*(计算结果!B$22*(B2298/B2297-1)+(1-计算结果!B$22)*(K2298/K2297-1-IF(G2298=1,计算结果!B$16,0))))-IF(AND(计算结果!B$21=0,G2298=1),计算结果!B$16,0)</f>
        <v>9.9352883158123628E-3</v>
      </c>
      <c r="I2298" s="2">
        <f t="shared" ca="1" si="109"/>
        <v>141.26612047133153</v>
      </c>
      <c r="J2298" s="3">
        <f ca="1">1-I2298/MAX(I$2:I2298)</f>
        <v>0.10099184680142781</v>
      </c>
      <c r="K2298" s="21">
        <v>203.12</v>
      </c>
      <c r="L2298" s="37">
        <v>95.558599999999998</v>
      </c>
    </row>
    <row r="2299" spans="1:12" hidden="1" x14ac:dyDescent="0.15">
      <c r="A2299" s="1">
        <v>42538</v>
      </c>
      <c r="B2299" s="16">
        <v>97.306600000000003</v>
      </c>
      <c r="C2299" s="3">
        <f t="shared" si="107"/>
        <v>7.7465911891847483E-3</v>
      </c>
      <c r="D2299" s="3">
        <f>IFERROR(1-B2299/MAX(B$2:B2299),0)</f>
        <v>9.4027598162853443E-2</v>
      </c>
      <c r="E2299" s="3">
        <f ca="1">IFERROR(B2299/AVERAGE(OFFSET(B2299,0,0,-计算结果!B$17,1))-1,B2299/AVERAGE(OFFSET(B2299,0,0,-ROW(),1))-1)</f>
        <v>0.28234237384642924</v>
      </c>
      <c r="F2299" s="4" t="str">
        <f ca="1">IF(MONTH(A2299)&lt;&gt;MONTH(A2300),IF(OR(AND(E2299&lt;计算结果!B$18,E2299&gt;计算结果!B$19),E2299&lt;计算结果!B$20),"买","卖"),F2298)</f>
        <v>买</v>
      </c>
      <c r="G2299" s="4" t="str">
        <f t="shared" ca="1" si="108"/>
        <v/>
      </c>
      <c r="H2299" s="3">
        <f ca="1">IF(F2298="买",B2299/B2298-1,计算结果!B$21*(计算结果!B$22*(B2299/B2298-1)+(1-计算结果!B$22)*(K2299/K2298-1-IF(G2299=1,计算结果!B$16,0))))-IF(AND(计算结果!B$21=0,G2299=1),计算结果!B$16,0)</f>
        <v>7.7465911891847483E-3</v>
      </c>
      <c r="I2299" s="2">
        <f t="shared" ca="1" si="109"/>
        <v>142.36045135550506</v>
      </c>
      <c r="J2299" s="3">
        <f ca="1">1-I2299/MAX(I$2:I2299)</f>
        <v>9.4027598162854442E-2</v>
      </c>
      <c r="K2299" s="21">
        <v>203.16</v>
      </c>
      <c r="L2299" s="37">
        <v>96.306600000000003</v>
      </c>
    </row>
    <row r="2300" spans="1:12" hidden="1" x14ac:dyDescent="0.15">
      <c r="A2300" s="1">
        <v>42541</v>
      </c>
      <c r="B2300" s="16">
        <v>97.257499999999993</v>
      </c>
      <c r="C2300" s="3">
        <f t="shared" si="107"/>
        <v>-5.0459064441676915E-4</v>
      </c>
      <c r="D2300" s="3">
        <f>IFERROR(1-B2300/MAX(B$2:B2300),0)</f>
        <v>9.4484743360920387E-2</v>
      </c>
      <c r="E2300" s="3">
        <f ca="1">IFERROR(B2300/AVERAGE(OFFSET(B2300,0,0,-计算结果!B$17,1))-1,B2300/AVERAGE(OFFSET(B2300,0,0,-ROW(),1))-1)</f>
        <v>0.27929601901989964</v>
      </c>
      <c r="F2300" s="4" t="str">
        <f ca="1">IF(MONTH(A2300)&lt;&gt;MONTH(A2301),IF(OR(AND(E2300&lt;计算结果!B$18,E2300&gt;计算结果!B$19),E2300&lt;计算结果!B$20),"买","卖"),F2299)</f>
        <v>买</v>
      </c>
      <c r="G2300" s="4" t="str">
        <f t="shared" ca="1" si="108"/>
        <v/>
      </c>
      <c r="H2300" s="3">
        <f ca="1">IF(F2299="买",B2300/B2299-1,计算结果!B$21*(计算结果!B$22*(B2300/B2299-1)+(1-计算结果!B$22)*(K2300/K2299-1-IF(G2300=1,计算结果!B$16,0))))-IF(AND(计算结果!B$21=0,G2300=1),计算结果!B$16,0)</f>
        <v>-5.0459064441676915E-4</v>
      </c>
      <c r="I2300" s="2">
        <f t="shared" ca="1" si="109"/>
        <v>142.28861760361613</v>
      </c>
      <c r="J2300" s="3">
        <f ca="1">1-I2300/MAX(I$2:I2300)</f>
        <v>9.4484743360921275E-2</v>
      </c>
      <c r="K2300" s="21">
        <v>203.28</v>
      </c>
      <c r="L2300" s="37">
        <v>96.257499999999993</v>
      </c>
    </row>
    <row r="2301" spans="1:12" hidden="1" x14ac:dyDescent="0.15">
      <c r="A2301" s="1">
        <v>42542</v>
      </c>
      <c r="B2301" s="16">
        <v>96.552800000000005</v>
      </c>
      <c r="C2301" s="3">
        <f t="shared" si="107"/>
        <v>-7.2457136981722847E-3</v>
      </c>
      <c r="D2301" s="3">
        <f>IFERROR(1-B2301/MAX(B$2:B2301),0)</f>
        <v>0.10104584765985414</v>
      </c>
      <c r="E2301" s="3">
        <f ca="1">IFERROR(B2301/AVERAGE(OFFSET(B2301,0,0,-计算结果!B$17,1))-1,B2301/AVERAGE(OFFSET(B2301,0,0,-ROW(),1))-1)</f>
        <v>0.26778879535676658</v>
      </c>
      <c r="F2301" s="4" t="str">
        <f ca="1">IF(MONTH(A2301)&lt;&gt;MONTH(A2302),IF(OR(AND(E2301&lt;计算结果!B$18,E2301&gt;计算结果!B$19),E2301&lt;计算结果!B$20),"买","卖"),F2300)</f>
        <v>买</v>
      </c>
      <c r="G2301" s="4" t="str">
        <f t="shared" ca="1" si="108"/>
        <v/>
      </c>
      <c r="H2301" s="3">
        <f ca="1">IF(F2300="买",B2301/B2300-1,计算结果!B$21*(计算结果!B$22*(B2301/B2300-1)+(1-计算结果!B$22)*(K2301/K2300-1-IF(G2301=1,计算结果!B$16,0))))-IF(AND(计算结果!B$21=0,G2301=1),计算结果!B$16,0)</f>
        <v>-7.2457136981722847E-3</v>
      </c>
      <c r="I2301" s="2">
        <f t="shared" ca="1" si="109"/>
        <v>141.2576350179516</v>
      </c>
      <c r="J2301" s="3">
        <f ca="1">1-I2301/MAX(I$2:I2301)</f>
        <v>0.10104584765985503</v>
      </c>
      <c r="K2301" s="21">
        <v>203.32</v>
      </c>
      <c r="L2301" s="37">
        <v>95.552800000000005</v>
      </c>
    </row>
    <row r="2302" spans="1:12" hidden="1" x14ac:dyDescent="0.15">
      <c r="A2302" s="1">
        <v>42543</v>
      </c>
      <c r="B2302" s="16">
        <v>98.758099999999999</v>
      </c>
      <c r="C2302" s="3">
        <f t="shared" si="107"/>
        <v>2.2840352636070538E-2</v>
      </c>
      <c r="D2302" s="3">
        <f>IFERROR(1-B2302/MAX(B$2:B2302),0)</f>
        <v>8.0513417816745259E-2</v>
      </c>
      <c r="E2302" s="3">
        <f ca="1">IFERROR(B2302/AVERAGE(OFFSET(B2302,0,0,-计算结果!B$17,1))-1,B2302/AVERAGE(OFFSET(B2302,0,0,-ROW(),1))-1)</f>
        <v>0.29428174999469947</v>
      </c>
      <c r="F2302" s="4" t="str">
        <f ca="1">IF(MONTH(A2302)&lt;&gt;MONTH(A2303),IF(OR(AND(E2302&lt;计算结果!B$18,E2302&gt;计算结果!B$19),E2302&lt;计算结果!B$20),"买","卖"),F2301)</f>
        <v>买</v>
      </c>
      <c r="G2302" s="4" t="str">
        <f t="shared" ca="1" si="108"/>
        <v/>
      </c>
      <c r="H2302" s="3">
        <f ca="1">IF(F2301="买",B2302/B2301-1,计算结果!B$21*(计算结果!B$22*(B2302/B2301-1)+(1-计算结果!B$22)*(K2302/K2301-1-IF(G2302=1,计算结果!B$16,0))))-IF(AND(计算结果!B$21=0,G2302=1),计算结果!B$16,0)</f>
        <v>2.2840352636070538E-2</v>
      </c>
      <c r="I2302" s="2">
        <f t="shared" ca="1" si="109"/>
        <v>144.48400921429896</v>
      </c>
      <c r="J2302" s="3">
        <f ca="1">1-I2302/MAX(I$2:I2302)</f>
        <v>8.0513417816746258E-2</v>
      </c>
      <c r="K2302" s="21">
        <v>203.35</v>
      </c>
      <c r="L2302" s="37">
        <v>97.758099999999999</v>
      </c>
    </row>
    <row r="2303" spans="1:12" hidden="1" x14ac:dyDescent="0.15">
      <c r="A2303" s="1">
        <v>42544</v>
      </c>
      <c r="B2303" s="16">
        <v>97.754099999999994</v>
      </c>
      <c r="C2303" s="3">
        <f t="shared" si="107"/>
        <v>-1.0166254717334677E-2</v>
      </c>
      <c r="D2303" s="3">
        <f>IFERROR(1-B2303/MAX(B$2:B2303),0)</f>
        <v>8.9861152620391627E-2</v>
      </c>
      <c r="E2303" s="3">
        <f ca="1">IFERROR(B2303/AVERAGE(OFFSET(B2303,0,0,-计算结果!B$17,1))-1,B2303/AVERAGE(OFFSET(B2303,0,0,-ROW(),1))-1)</f>
        <v>0.27886492201678692</v>
      </c>
      <c r="F2303" s="4" t="str">
        <f ca="1">IF(MONTH(A2303)&lt;&gt;MONTH(A2304),IF(OR(AND(E2303&lt;计算结果!B$18,E2303&gt;计算结果!B$19),E2303&lt;计算结果!B$20),"买","卖"),F2302)</f>
        <v>买</v>
      </c>
      <c r="G2303" s="4" t="str">
        <f t="shared" ca="1" si="108"/>
        <v/>
      </c>
      <c r="H2303" s="3">
        <f ca="1">IF(F2302="买",B2303/B2302-1,计算结果!B$21*(计算结果!B$22*(B2303/B2302-1)+(1-计算结果!B$22)*(K2303/K2302-1-IF(G2303=1,计算结果!B$16,0))))-IF(AND(计算结果!B$21=0,G2303=1),计算结果!B$16,0)</f>
        <v>-1.0166254717334677E-2</v>
      </c>
      <c r="I2303" s="2">
        <f t="shared" ca="1" si="109"/>
        <v>143.01514797404468</v>
      </c>
      <c r="J2303" s="3">
        <f ca="1">1-I2303/MAX(I$2:I2303)</f>
        <v>8.9861152620392626E-2</v>
      </c>
      <c r="K2303" s="21">
        <v>203.39</v>
      </c>
      <c r="L2303" s="37">
        <v>96.754099999999994</v>
      </c>
    </row>
    <row r="2304" spans="1:12" hidden="1" x14ac:dyDescent="0.15">
      <c r="A2304" s="1">
        <v>42545</v>
      </c>
      <c r="B2304" s="16">
        <v>97.100899999999996</v>
      </c>
      <c r="C2304" s="3">
        <f t="shared" si="107"/>
        <v>-6.6820726700976829E-3</v>
      </c>
      <c r="D2304" s="3">
        <f>IFERROR(1-B2304/MAX(B$2:B2304),0)</f>
        <v>9.5942766538461233E-2</v>
      </c>
      <c r="E2304" s="3">
        <f ca="1">IFERROR(B2304/AVERAGE(OFFSET(B2304,0,0,-计算结果!B$17,1))-1,B2304/AVERAGE(OFFSET(B2304,0,0,-ROW(),1))-1)</f>
        <v>0.26825756720364002</v>
      </c>
      <c r="F2304" s="4" t="str">
        <f ca="1">IF(MONTH(A2304)&lt;&gt;MONTH(A2305),IF(OR(AND(E2304&lt;计算结果!B$18,E2304&gt;计算结果!B$19),E2304&lt;计算结果!B$20),"买","卖"),F2303)</f>
        <v>买</v>
      </c>
      <c r="G2304" s="4" t="str">
        <f t="shared" ca="1" si="108"/>
        <v/>
      </c>
      <c r="H2304" s="3">
        <f ca="1">IF(F2303="买",B2304/B2303-1,计算结果!B$21*(计算结果!B$22*(B2304/B2303-1)+(1-计算结果!B$22)*(K2304/K2303-1-IF(G2304=1,计算结果!B$16,0))))-IF(AND(计算结果!B$21=0,G2304=1),计算结果!B$16,0)</f>
        <v>-6.6820726700976829E-3</v>
      </c>
      <c r="I2304" s="2">
        <f t="shared" ca="1" si="109"/>
        <v>142.05951036235734</v>
      </c>
      <c r="J2304" s="3">
        <f ca="1">1-I2304/MAX(I$2:I2304)</f>
        <v>9.5942766538462121E-2</v>
      </c>
      <c r="K2304" s="21">
        <v>203.44</v>
      </c>
      <c r="L2304" s="37">
        <v>96.100899999999996</v>
      </c>
    </row>
    <row r="2305" spans="1:12" hidden="1" x14ac:dyDescent="0.15">
      <c r="A2305" s="1">
        <v>42548</v>
      </c>
      <c r="B2305" s="16">
        <v>99.108099999999993</v>
      </c>
      <c r="C2305" s="3">
        <f t="shared" si="107"/>
        <v>2.0671281110679729E-2</v>
      </c>
      <c r="D2305" s="3">
        <f>IFERROR(1-B2305/MAX(B$2:B2305),0)</f>
        <v>7.7254745325434304E-2</v>
      </c>
      <c r="E2305" s="3">
        <f ca="1">IFERROR(B2305/AVERAGE(OFFSET(B2305,0,0,-计算结果!B$17,1))-1,B2305/AVERAGE(OFFSET(B2305,0,0,-ROW(),1))-1)</f>
        <v>0.29239133115796978</v>
      </c>
      <c r="F2305" s="4" t="str">
        <f ca="1">IF(MONTH(A2305)&lt;&gt;MONTH(A2306),IF(OR(AND(E2305&lt;计算结果!B$18,E2305&gt;计算结果!B$19),E2305&lt;计算结果!B$20),"买","卖"),F2304)</f>
        <v>买</v>
      </c>
      <c r="G2305" s="4" t="str">
        <f t="shared" ca="1" si="108"/>
        <v/>
      </c>
      <c r="H2305" s="3">
        <f ca="1">IF(F2304="买",B2305/B2304-1,计算结果!B$21*(计算结果!B$22*(B2305/B2304-1)+(1-计算结果!B$22)*(K2305/K2304-1-IF(G2305=1,计算结果!B$16,0))))-IF(AND(计算结果!B$21=0,G2305=1),计算结果!B$16,0)</f>
        <v>2.0671281110679729E-2</v>
      </c>
      <c r="I2305" s="2">
        <f t="shared" ca="1" si="109"/>
        <v>144.99606243550315</v>
      </c>
      <c r="J2305" s="3">
        <f ca="1">1-I2305/MAX(I$2:I2305)</f>
        <v>7.7254745325435303E-2</v>
      </c>
      <c r="K2305" s="21">
        <v>203.56</v>
      </c>
      <c r="L2305" s="37">
        <v>98.108099999999993</v>
      </c>
    </row>
    <row r="2306" spans="1:12" hidden="1" x14ac:dyDescent="0.15">
      <c r="A2306" s="1">
        <v>42549</v>
      </c>
      <c r="B2306" s="16">
        <v>100.34269999999999</v>
      </c>
      <c r="C2306" s="3">
        <f t="shared" si="107"/>
        <v>1.2457104918770501E-2</v>
      </c>
      <c r="D2306" s="3">
        <f>IFERROR(1-B2306/MAX(B$2:B2306),0)</f>
        <v>6.5760010874655661E-2</v>
      </c>
      <c r="E2306" s="3">
        <f ca="1">IFERROR(B2306/AVERAGE(OFFSET(B2306,0,0,-计算结果!B$17,1))-1,B2306/AVERAGE(OFFSET(B2306,0,0,-ROW(),1))-1)</f>
        <v>0.3064470853547534</v>
      </c>
      <c r="F2306" s="4" t="str">
        <f ca="1">IF(MONTH(A2306)&lt;&gt;MONTH(A2307),IF(OR(AND(E2306&lt;计算结果!B$18,E2306&gt;计算结果!B$19),E2306&lt;计算结果!B$20),"买","卖"),F2305)</f>
        <v>买</v>
      </c>
      <c r="G2306" s="4" t="str">
        <f t="shared" ca="1" si="108"/>
        <v/>
      </c>
      <c r="H2306" s="3">
        <f ca="1">IF(F2305="买",B2306/B2305-1,计算结果!B$21*(计算结果!B$22*(B2306/B2305-1)+(1-计算结果!B$22)*(K2306/K2305-1-IF(G2306=1,计算结果!B$16,0))))-IF(AND(计算结果!B$21=0,G2306=1),计算结果!B$16,0)</f>
        <v>1.2457104918770501E-2</v>
      </c>
      <c r="I2306" s="2">
        <f t="shared" ca="1" si="109"/>
        <v>146.8022935980708</v>
      </c>
      <c r="J2306" s="3">
        <f ca="1">1-I2306/MAX(I$2:I2306)</f>
        <v>6.576001087465666E-2</v>
      </c>
      <c r="K2306" s="21">
        <v>203.59</v>
      </c>
      <c r="L2306" s="37">
        <v>99.342699999999994</v>
      </c>
    </row>
    <row r="2307" spans="1:12" hidden="1" x14ac:dyDescent="0.15">
      <c r="A2307" s="1">
        <v>42550</v>
      </c>
      <c r="B2307" s="16">
        <v>99.999300000000005</v>
      </c>
      <c r="C2307" s="3">
        <f t="shared" si="107"/>
        <v>-3.4222718742866753E-3</v>
      </c>
      <c r="D2307" s="3">
        <f>IFERROR(1-B2307/MAX(B$2:B2307),0)</f>
        <v>6.8957234113273258E-2</v>
      </c>
      <c r="E2307" s="3">
        <f ca="1">IFERROR(B2307/AVERAGE(OFFSET(B2307,0,0,-计算结果!B$17,1))-1,B2307/AVERAGE(OFFSET(B2307,0,0,-ROW(),1))-1)</f>
        <v>0.30009472797255832</v>
      </c>
      <c r="F2307" s="4" t="str">
        <f ca="1">IF(MONTH(A2307)&lt;&gt;MONTH(A2308),IF(OR(AND(E2307&lt;计算结果!B$18,E2307&gt;计算结果!B$19),E2307&lt;计算结果!B$20),"买","卖"),F2306)</f>
        <v>买</v>
      </c>
      <c r="G2307" s="4" t="str">
        <f t="shared" ca="1" si="108"/>
        <v/>
      </c>
      <c r="H2307" s="3">
        <f ca="1">IF(F2306="买",B2307/B2306-1,计算结果!B$21*(计算结果!B$22*(B2307/B2306-1)+(1-计算结果!B$22)*(K2307/K2306-1-IF(G2307=1,计算结果!B$16,0))))-IF(AND(计算结果!B$21=0,G2307=1),计算结果!B$16,0)</f>
        <v>-3.4222718742866753E-3</v>
      </c>
      <c r="I2307" s="2">
        <f t="shared" ca="1" si="109"/>
        <v>146.29989623760935</v>
      </c>
      <c r="J2307" s="3">
        <f ca="1">1-I2307/MAX(I$2:I2307)</f>
        <v>6.8957234113274257E-2</v>
      </c>
      <c r="K2307" s="21">
        <v>203.61</v>
      </c>
      <c r="L2307" s="37">
        <v>98.999300000000005</v>
      </c>
    </row>
    <row r="2308" spans="1:12" hidden="1" x14ac:dyDescent="0.15">
      <c r="A2308" s="1">
        <v>42551</v>
      </c>
      <c r="B2308" s="16">
        <v>101.0979</v>
      </c>
      <c r="C2308" s="3">
        <f t="shared" ref="C2308:C2371" si="110">IFERROR(B2308/B2307-1,0)</f>
        <v>1.0986076902538278E-2</v>
      </c>
      <c r="D2308" s="3">
        <f>IFERROR(1-B2308/MAX(B$2:B2308),0)</f>
        <v>5.8728726687689803E-2</v>
      </c>
      <c r="E2308" s="3">
        <f ca="1">IFERROR(B2308/AVERAGE(OFFSET(B2308,0,0,-计算结果!B$17,1))-1,B2308/AVERAGE(OFFSET(B2308,0,0,-ROW(),1))-1)</f>
        <v>0.31256688564473611</v>
      </c>
      <c r="F2308" s="4" t="str">
        <f ca="1">IF(MONTH(A2308)&lt;&gt;MONTH(A2309),IF(OR(AND(E2308&lt;计算结果!B$18,E2308&gt;计算结果!B$19),E2308&lt;计算结果!B$20),"买","卖"),F2307)</f>
        <v>买</v>
      </c>
      <c r="G2308" s="4" t="str">
        <f t="shared" ca="1" si="108"/>
        <v/>
      </c>
      <c r="H2308" s="3">
        <f ca="1">IF(F2307="买",B2308/B2307-1,计算结果!B$21*(计算结果!B$22*(B2308/B2307-1)+(1-计算结果!B$22)*(K2308/K2307-1-IF(G2308=1,计算结果!B$16,0))))-IF(AND(计算结果!B$21=0,G2308=1),计算结果!B$16,0)</f>
        <v>1.0986076902538278E-2</v>
      </c>
      <c r="I2308" s="2">
        <f t="shared" ca="1" si="109"/>
        <v>147.9071581485091</v>
      </c>
      <c r="J2308" s="3">
        <f ca="1">1-I2308/MAX(I$2:I2308)</f>
        <v>5.8728726687690691E-2</v>
      </c>
      <c r="K2308" s="21">
        <v>203.69</v>
      </c>
      <c r="L2308" s="37">
        <v>100.0979</v>
      </c>
    </row>
    <row r="2309" spans="1:12" hidden="1" x14ac:dyDescent="0.15">
      <c r="A2309" s="1">
        <v>42552</v>
      </c>
      <c r="B2309" s="16">
        <v>100.3145</v>
      </c>
      <c r="C2309" s="3">
        <f t="shared" si="110"/>
        <v>-7.7489245572855969E-3</v>
      </c>
      <c r="D2309" s="3">
        <f>IFERROR(1-B2309/MAX(B$2:B2309),0)</f>
        <v>6.6022566772526936E-2</v>
      </c>
      <c r="E2309" s="3">
        <f ca="1">IFERROR(B2309/AVERAGE(OFFSET(B2309,0,0,-计算结果!B$17,1))-1,B2309/AVERAGE(OFFSET(B2309,0,0,-ROW(),1))-1)</f>
        <v>0.30088717613865401</v>
      </c>
      <c r="F2309" s="4" t="str">
        <f ca="1">IF(MONTH(A2309)&lt;&gt;MONTH(A2310),IF(OR(AND(E2309&lt;计算结果!B$18,E2309&gt;计算结果!B$19),E2309&lt;计算结果!B$20),"买","卖"),F2308)</f>
        <v>买</v>
      </c>
      <c r="G2309" s="4" t="str">
        <f t="shared" ca="1" si="108"/>
        <v/>
      </c>
      <c r="H2309" s="3">
        <f ca="1">IF(F2308="买",B2309/B2308-1,计算结果!B$21*(计算结果!B$22*(B2309/B2308-1)+(1-计算结果!B$22)*(K2309/K2308-1-IF(G2309=1,计算结果!B$16,0))))-IF(AND(计算结果!B$21=0,G2309=1),计算结果!B$16,0)</f>
        <v>-7.7489245572855969E-3</v>
      </c>
      <c r="I2309" s="2">
        <f t="shared" ca="1" si="109"/>
        <v>146.76103673853379</v>
      </c>
      <c r="J2309" s="3">
        <f ca="1">1-I2309/MAX(I$2:I2309)</f>
        <v>6.6022566772527935E-2</v>
      </c>
      <c r="K2309" s="21">
        <v>203.78</v>
      </c>
      <c r="L2309" s="37">
        <v>99.314499999999995</v>
      </c>
    </row>
    <row r="2310" spans="1:12" hidden="1" x14ac:dyDescent="0.15">
      <c r="A2310" s="1">
        <v>42555</v>
      </c>
      <c r="B2310" s="16">
        <v>102.0823</v>
      </c>
      <c r="C2310" s="3">
        <f t="shared" si="110"/>
        <v>1.7622576995349748E-2</v>
      </c>
      <c r="D2310" s="3">
        <f>IFERROR(1-B2310/MAX(B$2:B2310),0)</f>
        <v>4.9563477543556722E-2</v>
      </c>
      <c r="E2310" s="3">
        <f ca="1">IFERROR(B2310/AVERAGE(OFFSET(B2310,0,0,-计算结果!B$17,1))-1,B2310/AVERAGE(OFFSET(B2310,0,0,-ROW(),1))-1)</f>
        <v>0.32213990960189087</v>
      </c>
      <c r="F2310" s="4" t="str">
        <f ca="1">IF(MONTH(A2310)&lt;&gt;MONTH(A2311),IF(OR(AND(E2310&lt;计算结果!B$18,E2310&gt;计算结果!B$19),E2310&lt;计算结果!B$20),"买","卖"),F2309)</f>
        <v>买</v>
      </c>
      <c r="G2310" s="4" t="str">
        <f t="shared" ca="1" si="108"/>
        <v/>
      </c>
      <c r="H2310" s="3">
        <f ca="1">IF(F2309="买",B2310/B2309-1,计算结果!B$21*(计算结果!B$22*(B2310/B2309-1)+(1-计算结果!B$22)*(K2310/K2309-1-IF(G2310=1,计算结果!B$16,0))))-IF(AND(计算结果!B$21=0,G2310=1),计算结果!B$16,0)</f>
        <v>1.7622576995349748E-2</v>
      </c>
      <c r="I2310" s="2">
        <f t="shared" ca="1" si="109"/>
        <v>149.34734440837596</v>
      </c>
      <c r="J2310" s="3">
        <f ca="1">1-I2310/MAX(I$2:I2310)</f>
        <v>4.956347754355761E-2</v>
      </c>
      <c r="K2310" s="21">
        <v>203.85</v>
      </c>
      <c r="L2310" s="37">
        <v>101.0823</v>
      </c>
    </row>
    <row r="2311" spans="1:12" hidden="1" x14ac:dyDescent="0.15">
      <c r="A2311" s="1">
        <v>42556</v>
      </c>
      <c r="B2311" s="16">
        <v>102.6262</v>
      </c>
      <c r="C2311" s="3">
        <f t="shared" si="110"/>
        <v>5.3280539329541021E-3</v>
      </c>
      <c r="D2311" s="3">
        <f>IFERROR(1-B2311/MAX(B$2:B2311),0)</f>
        <v>4.4499500492059529E-2</v>
      </c>
      <c r="E2311" s="3">
        <f ca="1">IFERROR(B2311/AVERAGE(OFFSET(B2311,0,0,-计算结果!B$17,1))-1,B2311/AVERAGE(OFFSET(B2311,0,0,-ROW(),1))-1)</f>
        <v>0.32728561370849496</v>
      </c>
      <c r="F2311" s="4" t="str">
        <f ca="1">IF(MONTH(A2311)&lt;&gt;MONTH(A2312),IF(OR(AND(E2311&lt;计算结果!B$18,E2311&gt;计算结果!B$19),E2311&lt;计算结果!B$20),"买","卖"),F2310)</f>
        <v>买</v>
      </c>
      <c r="G2311" s="4" t="str">
        <f t="shared" ca="1" si="108"/>
        <v/>
      </c>
      <c r="H2311" s="3">
        <f ca="1">IF(F2310="买",B2311/B2310-1,计算结果!B$21*(计算结果!B$22*(B2311/B2310-1)+(1-计算结果!B$22)*(K2311/K2310-1-IF(G2311=1,计算结果!B$16,0))))-IF(AND(计算结果!B$21=0,G2311=1),计算结果!B$16,0)</f>
        <v>5.3280539329541021E-3</v>
      </c>
      <c r="I2311" s="2">
        <f t="shared" ca="1" si="109"/>
        <v>150.14307511412727</v>
      </c>
      <c r="J2311" s="3">
        <f ca="1">1-I2311/MAX(I$2:I2311)</f>
        <v>4.4499500492060307E-2</v>
      </c>
      <c r="K2311" s="21">
        <v>203.87</v>
      </c>
      <c r="L2311" s="37">
        <v>101.6262</v>
      </c>
    </row>
    <row r="2312" spans="1:12" hidden="1" x14ac:dyDescent="0.15">
      <c r="A2312" s="1">
        <v>42557</v>
      </c>
      <c r="B2312" s="16">
        <v>103.3015</v>
      </c>
      <c r="C2312" s="3">
        <f t="shared" si="110"/>
        <v>6.5801910233449501E-3</v>
      </c>
      <c r="D2312" s="3">
        <f>IFERROR(1-B2312/MAX(B$2:B2312),0)</f>
        <v>3.8212124682395765E-2</v>
      </c>
      <c r="E2312" s="3">
        <f ca="1">IFERROR(B2312/AVERAGE(OFFSET(B2312,0,0,-计算结果!B$17,1))-1,B2312/AVERAGE(OFFSET(B2312,0,0,-ROW(),1))-1)</f>
        <v>0.33401774386672534</v>
      </c>
      <c r="F2312" s="4" t="str">
        <f ca="1">IF(MONTH(A2312)&lt;&gt;MONTH(A2313),IF(OR(AND(E2312&lt;计算结果!B$18,E2312&gt;计算结果!B$19),E2312&lt;计算结果!B$20),"买","卖"),F2311)</f>
        <v>买</v>
      </c>
      <c r="G2312" s="4" t="str">
        <f t="shared" ca="1" si="108"/>
        <v/>
      </c>
      <c r="H2312" s="3">
        <f ca="1">IF(F2311="买",B2312/B2311-1,计算结果!B$21*(计算结果!B$22*(B2312/B2311-1)+(1-计算结果!B$22)*(K2312/K2311-1-IF(G2312=1,计算结果!B$16,0))))-IF(AND(计算结果!B$21=0,G2312=1),计算结果!B$16,0)</f>
        <v>6.5801910233449501E-3</v>
      </c>
      <c r="I2312" s="2">
        <f t="shared" ca="1" si="109"/>
        <v>151.13104522921066</v>
      </c>
      <c r="J2312" s="3">
        <f ca="1">1-I2312/MAX(I$2:I2312)</f>
        <v>3.8212124682396542E-2</v>
      </c>
      <c r="K2312" s="21">
        <v>203.94</v>
      </c>
      <c r="L2312" s="37">
        <v>102.3015</v>
      </c>
    </row>
    <row r="2313" spans="1:12" hidden="1" x14ac:dyDescent="0.15">
      <c r="A2313" s="1">
        <v>42558</v>
      </c>
      <c r="B2313" s="16">
        <v>103.3617</v>
      </c>
      <c r="C2313" s="3">
        <f t="shared" si="110"/>
        <v>5.8276017289182747E-4</v>
      </c>
      <c r="D2313" s="3">
        <f>IFERROR(1-B2313/MAX(B$2:B2313),0)</f>
        <v>3.7651633013890295E-2</v>
      </c>
      <c r="E2313" s="3">
        <f ca="1">IFERROR(B2313/AVERAGE(OFFSET(B2313,0,0,-计算结果!B$17,1))-1,B2313/AVERAGE(OFFSET(B2313,0,0,-ROW(),1))-1)</f>
        <v>0.3330639181483781</v>
      </c>
      <c r="F2313" s="4" t="str">
        <f ca="1">IF(MONTH(A2313)&lt;&gt;MONTH(A2314),IF(OR(AND(E2313&lt;计算结果!B$18,E2313&gt;计算结果!B$19),E2313&lt;计算结果!B$20),"买","卖"),F2312)</f>
        <v>买</v>
      </c>
      <c r="G2313" s="4" t="str">
        <f t="shared" ca="1" si="108"/>
        <v/>
      </c>
      <c r="H2313" s="3">
        <f ca="1">IF(F2312="买",B2313/B2312-1,计算结果!B$21*(计算结果!B$22*(B2313/B2312-1)+(1-计算结果!B$22)*(K2313/K2312-1-IF(G2313=1,计算结果!B$16,0))))-IF(AND(计算结果!B$21=0,G2313=1),计算结果!B$16,0)</f>
        <v>5.8276017289182747E-4</v>
      </c>
      <c r="I2313" s="2">
        <f t="shared" ca="1" si="109"/>
        <v>151.21911838325775</v>
      </c>
      <c r="J2313" s="3">
        <f ca="1">1-I2313/MAX(I$2:I2313)</f>
        <v>3.7651633013891184E-2</v>
      </c>
      <c r="K2313" s="21">
        <v>204.01</v>
      </c>
      <c r="L2313" s="37">
        <v>102.3617</v>
      </c>
    </row>
    <row r="2314" spans="1:12" hidden="1" x14ac:dyDescent="0.15">
      <c r="A2314" s="1">
        <v>42559</v>
      </c>
      <c r="B2314" s="16">
        <v>104.40430000000001</v>
      </c>
      <c r="C2314" s="3">
        <f t="shared" si="110"/>
        <v>1.0086908400307015E-2</v>
      </c>
      <c r="D2314" s="3">
        <f>IFERROR(1-B2314/MAX(B$2:B2314),0)</f>
        <v>2.7944513186916375E-2</v>
      </c>
      <c r="E2314" s="3">
        <f ca="1">IFERROR(B2314/AVERAGE(OFFSET(B2314,0,0,-计算结果!B$17,1))-1,B2314/AVERAGE(OFFSET(B2314,0,0,-ROW(),1))-1)</f>
        <v>0.34502228912363209</v>
      </c>
      <c r="F2314" s="4" t="str">
        <f ca="1">IF(MONTH(A2314)&lt;&gt;MONTH(A2315),IF(OR(AND(E2314&lt;计算结果!B$18,E2314&gt;计算结果!B$19),E2314&lt;计算结果!B$20),"买","卖"),F2313)</f>
        <v>买</v>
      </c>
      <c r="G2314" s="4" t="str">
        <f t="shared" ca="1" si="108"/>
        <v/>
      </c>
      <c r="H2314" s="3">
        <f ca="1">IF(F2313="买",B2314/B2313-1,计算结果!B$21*(计算结果!B$22*(B2314/B2313-1)+(1-计算结果!B$22)*(K2314/K2313-1-IF(G2314=1,计算结果!B$16,0))))-IF(AND(计算结果!B$21=0,G2314=1),计算结果!B$16,0)</f>
        <v>1.0086908400307015E-2</v>
      </c>
      <c r="I2314" s="2">
        <f t="shared" ca="1" si="109"/>
        <v>152.74445177876484</v>
      </c>
      <c r="J2314" s="3">
        <f ca="1">1-I2314/MAX(I$2:I2314)</f>
        <v>2.7944513186917375E-2</v>
      </c>
      <c r="K2314" s="21">
        <v>204.12</v>
      </c>
      <c r="L2314" s="37">
        <v>103.40430000000001</v>
      </c>
    </row>
    <row r="2315" spans="1:12" hidden="1" x14ac:dyDescent="0.15">
      <c r="A2315" s="1">
        <v>42562</v>
      </c>
      <c r="B2315" s="16">
        <v>103.2765</v>
      </c>
      <c r="C2315" s="3">
        <f t="shared" si="110"/>
        <v>-1.0802237072611076E-2</v>
      </c>
      <c r="D2315" s="3">
        <f>IFERROR(1-B2315/MAX(B$2:B2315),0)</f>
        <v>3.8444887003203698E-2</v>
      </c>
      <c r="E2315" s="3">
        <f ca="1">IFERROR(B2315/AVERAGE(OFFSET(B2315,0,0,-计算结果!B$17,1))-1,B2315/AVERAGE(OFFSET(B2315,0,0,-ROW(),1))-1)</f>
        <v>0.32925912872314256</v>
      </c>
      <c r="F2315" s="4" t="str">
        <f ca="1">IF(MONTH(A2315)&lt;&gt;MONTH(A2316),IF(OR(AND(E2315&lt;计算结果!B$18,E2315&gt;计算结果!B$19),E2315&lt;计算结果!B$20),"买","卖"),F2314)</f>
        <v>买</v>
      </c>
      <c r="G2315" s="4" t="str">
        <f t="shared" ca="1" si="108"/>
        <v/>
      </c>
      <c r="H2315" s="3">
        <f ca="1">IF(F2314="买",B2315/B2314-1,计算结果!B$21*(计算结果!B$22*(B2315/B2314-1)+(1-计算结果!B$22)*(K2315/K2314-1-IF(G2315=1,计算结果!B$16,0))))-IF(AND(计算结果!B$21=0,G2315=1),计算结果!B$16,0)</f>
        <v>-1.0802237072611076E-2</v>
      </c>
      <c r="I2315" s="2">
        <f t="shared" ca="1" si="109"/>
        <v>151.09446999912461</v>
      </c>
      <c r="J2315" s="3">
        <f ca="1">1-I2315/MAX(I$2:I2315)</f>
        <v>3.8444887003204697E-2</v>
      </c>
      <c r="K2315" s="21">
        <v>204.23</v>
      </c>
      <c r="L2315" s="37">
        <v>102.2765</v>
      </c>
    </row>
    <row r="2316" spans="1:12" hidden="1" x14ac:dyDescent="0.15">
      <c r="A2316" s="1">
        <v>42563</v>
      </c>
      <c r="B2316" s="16">
        <v>103.3901</v>
      </c>
      <c r="C2316" s="3">
        <f t="shared" si="110"/>
        <v>1.0999598166088198E-3</v>
      </c>
      <c r="D2316" s="3">
        <f>IFERROR(1-B2316/MAX(B$2:B2316),0)</f>
        <v>3.7387215017452458E-2</v>
      </c>
      <c r="E2316" s="3">
        <f ca="1">IFERROR(B2316/AVERAGE(OFFSET(B2316,0,0,-计算结果!B$17,1))-1,B2316/AVERAGE(OFFSET(B2316,0,0,-ROW(),1))-1)</f>
        <v>0.32941145594079879</v>
      </c>
      <c r="F2316" s="4" t="str">
        <f ca="1">IF(MONTH(A2316)&lt;&gt;MONTH(A2317),IF(OR(AND(E2316&lt;计算结果!B$18,E2316&gt;计算结果!B$19),E2316&lt;计算结果!B$20),"买","卖"),F2315)</f>
        <v>买</v>
      </c>
      <c r="G2316" s="4" t="str">
        <f t="shared" ca="1" si="108"/>
        <v/>
      </c>
      <c r="H2316" s="3">
        <f ca="1">IF(F2315="买",B2316/B2315-1,计算结果!B$21*(计算结果!B$22*(B2316/B2315-1)+(1-计算结果!B$22)*(K2316/K2315-1-IF(G2316=1,计算结果!B$16,0))))-IF(AND(计算结果!B$21=0,G2316=1),计算结果!B$16,0)</f>
        <v>1.0999598166088198E-3</v>
      </c>
      <c r="I2316" s="2">
        <f t="shared" ca="1" si="109"/>
        <v>151.26066784463546</v>
      </c>
      <c r="J2316" s="3">
        <f ca="1">1-I2316/MAX(I$2:I2316)</f>
        <v>3.7387215017453346E-2</v>
      </c>
      <c r="K2316" s="21">
        <v>204.27</v>
      </c>
      <c r="L2316" s="37">
        <v>102.3901</v>
      </c>
    </row>
    <row r="2317" spans="1:12" hidden="1" x14ac:dyDescent="0.15">
      <c r="A2317" s="1">
        <v>42564</v>
      </c>
      <c r="B2317" s="16">
        <v>104.84529999999999</v>
      </c>
      <c r="C2317" s="3">
        <f t="shared" si="110"/>
        <v>1.4074848559001207E-2</v>
      </c>
      <c r="D2317" s="3">
        <f>IFERROR(1-B2317/MAX(B$2:B2317),0)</f>
        <v>2.3838585847864691E-2</v>
      </c>
      <c r="E2317" s="3">
        <f ca="1">IFERROR(B2317/AVERAGE(OFFSET(B2317,0,0,-计算结果!B$17,1))-1,B2317/AVERAGE(OFFSET(B2317,0,0,-ROW(),1))-1)</f>
        <v>0.34693560661168066</v>
      </c>
      <c r="F2317" s="4" t="str">
        <f ca="1">IF(MONTH(A2317)&lt;&gt;MONTH(A2318),IF(OR(AND(E2317&lt;计算结果!B$18,E2317&gt;计算结果!B$19),E2317&lt;计算结果!B$20),"买","卖"),F2316)</f>
        <v>买</v>
      </c>
      <c r="G2317" s="4" t="str">
        <f t="shared" ca="1" si="108"/>
        <v/>
      </c>
      <c r="H2317" s="3">
        <f ca="1">IF(F2316="买",B2317/B2316-1,计算结果!B$21*(计算结果!B$22*(B2317/B2316-1)+(1-计算结果!B$22)*(K2317/K2316-1-IF(G2317=1,计算结果!B$16,0))))-IF(AND(计算结果!B$21=0,G2317=1),计算结果!B$16,0)</f>
        <v>1.4074848559001207E-2</v>
      </c>
      <c r="I2317" s="2">
        <f t="shared" ca="1" si="109"/>
        <v>153.3896388374821</v>
      </c>
      <c r="J2317" s="3">
        <f ca="1">1-I2317/MAX(I$2:I2317)</f>
        <v>2.3838585847865579E-2</v>
      </c>
      <c r="K2317" s="21">
        <v>204.33</v>
      </c>
      <c r="L2317" s="37">
        <v>103.84529999999999</v>
      </c>
    </row>
    <row r="2318" spans="1:12" hidden="1" x14ac:dyDescent="0.15">
      <c r="A2318" s="1">
        <v>42565</v>
      </c>
      <c r="B2318" s="16">
        <v>103.2762</v>
      </c>
      <c r="C2318" s="3">
        <f t="shared" si="110"/>
        <v>-1.4965859223064815E-2</v>
      </c>
      <c r="D2318" s="3">
        <f>IFERROR(1-B2318/MAX(B$2:B2318),0)</f>
        <v>3.8447680151053376E-2</v>
      </c>
      <c r="E2318" s="3">
        <f ca="1">IFERROR(B2318/AVERAGE(OFFSET(B2318,0,0,-计算结果!B$17,1))-1,B2318/AVERAGE(OFFSET(B2318,0,0,-ROW(),1))-1)</f>
        <v>0.32580085003081405</v>
      </c>
      <c r="F2318" s="4" t="str">
        <f ca="1">IF(MONTH(A2318)&lt;&gt;MONTH(A2319),IF(OR(AND(E2318&lt;计算结果!B$18,E2318&gt;计算结果!B$19),E2318&lt;计算结果!B$20),"买","卖"),F2317)</f>
        <v>买</v>
      </c>
      <c r="G2318" s="4" t="str">
        <f t="shared" ca="1" si="108"/>
        <v/>
      </c>
      <c r="H2318" s="3">
        <f ca="1">IF(F2317="买",B2318/B2317-1,计算结果!B$21*(计算结果!B$22*(B2318/B2317-1)+(1-计算结果!B$22)*(K2318/K2317-1-IF(G2318=1,计算结果!B$16,0))))-IF(AND(计算结果!B$21=0,G2318=1),计算结果!B$16,0)</f>
        <v>-1.4965859223064815E-2</v>
      </c>
      <c r="I2318" s="2">
        <f t="shared" ca="1" si="109"/>
        <v>151.09403109636358</v>
      </c>
      <c r="J2318" s="3">
        <f ca="1">1-I2318/MAX(I$2:I2318)</f>
        <v>3.8447680151054375E-2</v>
      </c>
      <c r="K2318" s="21">
        <v>204.38</v>
      </c>
      <c r="L2318" s="37">
        <v>102.2762</v>
      </c>
    </row>
    <row r="2319" spans="1:12" hidden="1" x14ac:dyDescent="0.15">
      <c r="A2319" s="1">
        <v>42566</v>
      </c>
      <c r="B2319" s="16">
        <v>102.06959999999999</v>
      </c>
      <c r="C2319" s="3">
        <f t="shared" si="110"/>
        <v>-1.1683233891254807E-2</v>
      </c>
      <c r="D2319" s="3">
        <f>IFERROR(1-B2319/MAX(B$2:B2319),0)</f>
        <v>4.9681720802527307E-2</v>
      </c>
      <c r="E2319" s="3">
        <f ca="1">IFERROR(B2319/AVERAGE(OFFSET(B2319,0,0,-计算结果!B$17,1))-1,B2319/AVERAGE(OFFSET(B2319,0,0,-ROW(),1))-1)</f>
        <v>0.30942028790976472</v>
      </c>
      <c r="F2319" s="4" t="str">
        <f ca="1">IF(MONTH(A2319)&lt;&gt;MONTH(A2320),IF(OR(AND(E2319&lt;计算结果!B$18,E2319&gt;计算结果!B$19),E2319&lt;计算结果!B$20),"买","卖"),F2318)</f>
        <v>买</v>
      </c>
      <c r="G2319" s="4" t="str">
        <f t="shared" ca="1" si="108"/>
        <v/>
      </c>
      <c r="H2319" s="3">
        <f ca="1">IF(F2318="买",B2319/B2318-1,计算结果!B$21*(计算结果!B$22*(B2319/B2318-1)+(1-计算结果!B$22)*(K2319/K2318-1-IF(G2319=1,计算结果!B$16,0))))-IF(AND(计算结果!B$21=0,G2319=1),计算结果!B$16,0)</f>
        <v>-1.1683233891254807E-2</v>
      </c>
      <c r="I2319" s="2">
        <f t="shared" ca="1" si="109"/>
        <v>149.32876419149224</v>
      </c>
      <c r="J2319" s="3">
        <f ca="1">1-I2319/MAX(I$2:I2319)</f>
        <v>4.9681720802528195E-2</v>
      </c>
      <c r="K2319" s="21">
        <v>204.42</v>
      </c>
      <c r="L2319" s="37">
        <v>101.06959999999999</v>
      </c>
    </row>
    <row r="2320" spans="1:12" hidden="1" x14ac:dyDescent="0.15">
      <c r="A2320" s="1">
        <v>42569</v>
      </c>
      <c r="B2320" s="16">
        <v>100.2496</v>
      </c>
      <c r="C2320" s="3">
        <f t="shared" si="110"/>
        <v>-1.7830970239914645E-2</v>
      </c>
      <c r="D2320" s="3">
        <f>IFERROR(1-B2320/MAX(B$2:B2320),0)</f>
        <v>6.6626817757344359E-2</v>
      </c>
      <c r="E2320" s="3">
        <f ca="1">IFERROR(B2320/AVERAGE(OFFSET(B2320,0,0,-计算结果!B$17,1))-1,B2320/AVERAGE(OFFSET(B2320,0,0,-ROW(),1))-1)</f>
        <v>0.28539743650054339</v>
      </c>
      <c r="F2320" s="4" t="str">
        <f ca="1">IF(MONTH(A2320)&lt;&gt;MONTH(A2321),IF(OR(AND(E2320&lt;计算结果!B$18,E2320&gt;计算结果!B$19),E2320&lt;计算结果!B$20),"买","卖"),F2319)</f>
        <v>买</v>
      </c>
      <c r="G2320" s="4" t="str">
        <f t="shared" ca="1" si="108"/>
        <v/>
      </c>
      <c r="H2320" s="3">
        <f ca="1">IF(F2319="买",B2320/B2319-1,计算结果!B$21*(计算结果!B$22*(B2320/B2319-1)+(1-计算结果!B$22)*(K2320/K2319-1-IF(G2320=1,计算结果!B$16,0))))-IF(AND(计算结果!B$21=0,G2320=1),计算结果!B$16,0)</f>
        <v>-1.7830970239914645E-2</v>
      </c>
      <c r="I2320" s="2">
        <f t="shared" ca="1" si="109"/>
        <v>146.6660874412305</v>
      </c>
      <c r="J2320" s="3">
        <f ca="1">1-I2320/MAX(I$2:I2320)</f>
        <v>6.6626817757345247E-2</v>
      </c>
      <c r="K2320" s="21">
        <v>204.52</v>
      </c>
      <c r="L2320" s="37">
        <v>99.249600000000001</v>
      </c>
    </row>
    <row r="2321" spans="1:12" hidden="1" x14ac:dyDescent="0.15">
      <c r="A2321" s="1">
        <v>42570</v>
      </c>
      <c r="B2321" s="16">
        <v>101.0873</v>
      </c>
      <c r="C2321" s="3">
        <f t="shared" si="110"/>
        <v>8.3561430669050196E-3</v>
      </c>
      <c r="D2321" s="3">
        <f>IFERROR(1-B2321/MAX(B$2:B2321),0)</f>
        <v>5.882741791171231E-2</v>
      </c>
      <c r="E2321" s="3">
        <f ca="1">IFERROR(B2321/AVERAGE(OFFSET(B2321,0,0,-计算结果!B$17,1))-1,B2321/AVERAGE(OFFSET(B2321,0,0,-ROW(),1))-1)</f>
        <v>0.29560764635657311</v>
      </c>
      <c r="F2321" s="4" t="str">
        <f ca="1">IF(MONTH(A2321)&lt;&gt;MONTH(A2322),IF(OR(AND(E2321&lt;计算结果!B$18,E2321&gt;计算结果!B$19),E2321&lt;计算结果!B$20),"买","卖"),F2320)</f>
        <v>买</v>
      </c>
      <c r="G2321" s="4" t="str">
        <f t="shared" ca="1" si="108"/>
        <v/>
      </c>
      <c r="H2321" s="3">
        <f ca="1">IF(F2320="买",B2321/B2320-1,计算结果!B$21*(计算结果!B$22*(B2321/B2320-1)+(1-计算结果!B$22)*(K2321/K2320-1-IF(G2321=1,计算结果!B$16,0))))-IF(AND(计算结果!B$21=0,G2321=1),计算结果!B$16,0)</f>
        <v>8.3561430669050196E-3</v>
      </c>
      <c r="I2321" s="2">
        <f t="shared" ca="1" si="109"/>
        <v>147.89165025095264</v>
      </c>
      <c r="J2321" s="3">
        <f ca="1">1-I2321/MAX(I$2:I2321)</f>
        <v>5.8827417911713198E-2</v>
      </c>
      <c r="K2321" s="21">
        <v>204.61</v>
      </c>
      <c r="L2321" s="37">
        <v>100.0873</v>
      </c>
    </row>
    <row r="2322" spans="1:12" hidden="1" x14ac:dyDescent="0.15">
      <c r="A2322" s="1">
        <v>42571</v>
      </c>
      <c r="B2322" s="16">
        <v>102.0956</v>
      </c>
      <c r="C2322" s="3">
        <f t="shared" si="110"/>
        <v>9.974546753153124E-3</v>
      </c>
      <c r="D2322" s="3">
        <f>IFERROR(1-B2322/MAX(B$2:B2322),0)</f>
        <v>4.9439647988886892E-2</v>
      </c>
      <c r="E2322" s="3">
        <f ca="1">IFERROR(B2322/AVERAGE(OFFSET(B2322,0,0,-计算结果!B$17,1))-1,B2322/AVERAGE(OFFSET(B2322,0,0,-ROW(),1))-1)</f>
        <v>0.30829374475084248</v>
      </c>
      <c r="F2322" s="4" t="str">
        <f ca="1">IF(MONTH(A2322)&lt;&gt;MONTH(A2323),IF(OR(AND(E2322&lt;计算结果!B$18,E2322&gt;计算结果!B$19),E2322&lt;计算结果!B$20),"买","卖"),F2321)</f>
        <v>买</v>
      </c>
      <c r="G2322" s="4" t="str">
        <f t="shared" ca="1" si="108"/>
        <v/>
      </c>
      <c r="H2322" s="3">
        <f ca="1">IF(F2321="买",B2322/B2321-1,计算结果!B$21*(计算结果!B$22*(B2322/B2321-1)+(1-计算结果!B$22)*(K2322/K2321-1-IF(G2322=1,计算结果!B$16,0))))-IF(AND(计算结果!B$21=0,G2322=1),计算结果!B$16,0)</f>
        <v>9.974546753153124E-3</v>
      </c>
      <c r="I2322" s="2">
        <f t="shared" ca="1" si="109"/>
        <v>149.36680243078175</v>
      </c>
      <c r="J2322" s="3">
        <f ca="1">1-I2322/MAX(I$2:I2322)</f>
        <v>4.9439647988887669E-2</v>
      </c>
      <c r="K2322" s="21">
        <v>204.68</v>
      </c>
      <c r="L2322" s="37">
        <v>101.0956</v>
      </c>
    </row>
    <row r="2323" spans="1:12" hidden="1" x14ac:dyDescent="0.15">
      <c r="A2323" s="1">
        <v>42572</v>
      </c>
      <c r="B2323" s="16">
        <v>101.7003</v>
      </c>
      <c r="C2323" s="3">
        <f t="shared" si="110"/>
        <v>-3.8718612751186265E-3</v>
      </c>
      <c r="D2323" s="3">
        <f>IFERROR(1-B2323/MAX(B$2:B2323),0)</f>
        <v>5.3120085805501871E-2</v>
      </c>
      <c r="E2323" s="3">
        <f ca="1">IFERROR(B2323/AVERAGE(OFFSET(B2323,0,0,-计算结果!B$17,1))-1,B2323/AVERAGE(OFFSET(B2323,0,0,-ROW(),1))-1)</f>
        <v>0.30307191880373474</v>
      </c>
      <c r="F2323" s="4" t="str">
        <f ca="1">IF(MONTH(A2323)&lt;&gt;MONTH(A2324),IF(OR(AND(E2323&lt;计算结果!B$18,E2323&gt;计算结果!B$19),E2323&lt;计算结果!B$20),"买","卖"),F2322)</f>
        <v>买</v>
      </c>
      <c r="G2323" s="4" t="str">
        <f t="shared" ca="1" si="108"/>
        <v/>
      </c>
      <c r="H2323" s="3">
        <f ca="1">IF(F2322="买",B2323/B2322-1,计算结果!B$21*(计算结果!B$22*(B2323/B2322-1)+(1-计算结果!B$22)*(K2323/K2322-1-IF(G2323=1,计算结果!B$16,0))))-IF(AND(计算结果!B$21=0,G2323=1),计算结果!B$16,0)</f>
        <v>-3.8718612751186265E-3</v>
      </c>
      <c r="I2323" s="2">
        <f t="shared" ca="1" si="109"/>
        <v>148.7884748926617</v>
      </c>
      <c r="J2323" s="3">
        <f ca="1">1-I2323/MAX(I$2:I2323)</f>
        <v>5.3120085805502648E-2</v>
      </c>
      <c r="K2323" s="21">
        <v>204.72</v>
      </c>
      <c r="L2323" s="37">
        <v>100.7003</v>
      </c>
    </row>
    <row r="2324" spans="1:12" hidden="1" x14ac:dyDescent="0.15">
      <c r="A2324" s="1">
        <v>42573</v>
      </c>
      <c r="B2324" s="16">
        <v>101.1069</v>
      </c>
      <c r="C2324" s="3">
        <f t="shared" si="110"/>
        <v>-5.8347910478140363E-3</v>
      </c>
      <c r="D2324" s="3">
        <f>IFERROR(1-B2324/MAX(B$2:B2324),0)</f>
        <v>5.8644932252198911E-2</v>
      </c>
      <c r="E2324" s="3">
        <f ca="1">IFERROR(B2324/AVERAGE(OFFSET(B2324,0,0,-计算结果!B$17,1))-1,B2324/AVERAGE(OFFSET(B2324,0,0,-ROW(),1))-1)</f>
        <v>0.295052175650659</v>
      </c>
      <c r="F2324" s="4" t="str">
        <f ca="1">IF(MONTH(A2324)&lt;&gt;MONTH(A2325),IF(OR(AND(E2324&lt;计算结果!B$18,E2324&gt;计算结果!B$19),E2324&lt;计算结果!B$20),"买","卖"),F2323)</f>
        <v>买</v>
      </c>
      <c r="G2324" s="4" t="str">
        <f t="shared" ca="1" si="108"/>
        <v/>
      </c>
      <c r="H2324" s="3">
        <f ca="1">IF(F2323="买",B2324/B2323-1,计算结果!B$21*(计算结果!B$22*(B2324/B2323-1)+(1-计算结果!B$22)*(K2324/K2323-1-IF(G2324=1,计算结果!B$16,0))))-IF(AND(计算结果!B$21=0,G2324=1),计算结果!B$16,0)</f>
        <v>-5.8347910478140363E-3</v>
      </c>
      <c r="I2324" s="2">
        <f t="shared" ca="1" si="109"/>
        <v>147.92032523134009</v>
      </c>
      <c r="J2324" s="3">
        <f ca="1">1-I2324/MAX(I$2:I2324)</f>
        <v>5.8644932252199689E-2</v>
      </c>
      <c r="K2324" s="21">
        <v>204.78</v>
      </c>
      <c r="L2324" s="37">
        <v>100.1069</v>
      </c>
    </row>
    <row r="2325" spans="1:12" hidden="1" x14ac:dyDescent="0.15">
      <c r="A2325" s="1">
        <v>42576</v>
      </c>
      <c r="B2325" s="16">
        <v>101.1953</v>
      </c>
      <c r="C2325" s="3">
        <f t="shared" si="110"/>
        <v>8.7432212836113798E-4</v>
      </c>
      <c r="D2325" s="3">
        <f>IFERROR(1-B2325/MAX(B$2:B2325),0)</f>
        <v>5.7821884685822056E-2</v>
      </c>
      <c r="E2325" s="3">
        <f ca="1">IFERROR(B2325/AVERAGE(OFFSET(B2325,0,0,-计算结果!B$17,1))-1,B2325/AVERAGE(OFFSET(B2325,0,0,-ROW(),1))-1)</f>
        <v>0.29585654765202096</v>
      </c>
      <c r="F2325" s="4" t="str">
        <f ca="1">IF(MONTH(A2325)&lt;&gt;MONTH(A2326),IF(OR(AND(E2325&lt;计算结果!B$18,E2325&gt;计算结果!B$19),E2325&lt;计算结果!B$20),"买","卖"),F2324)</f>
        <v>买</v>
      </c>
      <c r="G2325" s="4" t="str">
        <f t="shared" ca="1" si="108"/>
        <v/>
      </c>
      <c r="H2325" s="3">
        <f ca="1">IF(F2324="买",B2325/B2324-1,计算结果!B$21*(计算结果!B$22*(B2325/B2324-1)+(1-计算结果!B$22)*(K2325/K2324-1-IF(G2325=1,计算结果!B$16,0))))-IF(AND(计算结果!B$21=0,G2325=1),计算结果!B$16,0)</f>
        <v>8.7432212836113798E-4</v>
      </c>
      <c r="I2325" s="2">
        <f t="shared" ca="1" si="109"/>
        <v>148.04965524492422</v>
      </c>
      <c r="J2325" s="3">
        <f ca="1">1-I2325/MAX(I$2:I2325)</f>
        <v>5.7821884685822833E-2</v>
      </c>
      <c r="K2325" s="21">
        <v>204.87</v>
      </c>
      <c r="L2325" s="37">
        <v>100.1953</v>
      </c>
    </row>
    <row r="2326" spans="1:12" hidden="1" x14ac:dyDescent="0.15">
      <c r="A2326" s="1">
        <v>42577</v>
      </c>
      <c r="B2326" s="16">
        <v>103.20610000000001</v>
      </c>
      <c r="C2326" s="3">
        <f t="shared" si="110"/>
        <v>1.9870488056263458E-2</v>
      </c>
      <c r="D2326" s="3">
        <f>IFERROR(1-B2326/MAX(B$2:B2326),0)</f>
        <v>3.9100345698598771E-2</v>
      </c>
      <c r="E2326" s="3">
        <f ca="1">IFERROR(B2326/AVERAGE(OFFSET(B2326,0,0,-计算结果!B$17,1))-1,B2326/AVERAGE(OFFSET(B2326,0,0,-ROW(),1))-1)</f>
        <v>0.32097619490722074</v>
      </c>
      <c r="F2326" s="4" t="str">
        <f ca="1">IF(MONTH(A2326)&lt;&gt;MONTH(A2327),IF(OR(AND(E2326&lt;计算结果!B$18,E2326&gt;计算结果!B$19),E2326&lt;计算结果!B$20),"买","卖"),F2325)</f>
        <v>买</v>
      </c>
      <c r="G2326" s="4" t="str">
        <f t="shared" ca="1" si="108"/>
        <v/>
      </c>
      <c r="H2326" s="3">
        <f ca="1">IF(F2325="买",B2326/B2325-1,计算结果!B$21*(计算结果!B$22*(B2326/B2325-1)+(1-计算结果!B$22)*(K2326/K2325-1-IF(G2326=1,计算结果!B$16,0))))-IF(AND(计算结果!B$21=0,G2326=1),计算结果!B$16,0)</f>
        <v>1.9870488056263458E-2</v>
      </c>
      <c r="I2326" s="2">
        <f t="shared" ca="1" si="109"/>
        <v>150.99147415120242</v>
      </c>
      <c r="J2326" s="3">
        <f ca="1">1-I2326/MAX(I$2:I2326)</f>
        <v>3.9100345698599659E-2</v>
      </c>
      <c r="K2326" s="21">
        <v>204.94</v>
      </c>
      <c r="L2326" s="37">
        <v>102.20610000000001</v>
      </c>
    </row>
    <row r="2327" spans="1:12" hidden="1" x14ac:dyDescent="0.15">
      <c r="A2327" s="1">
        <v>42578</v>
      </c>
      <c r="B2327" s="16">
        <v>98.186000000000007</v>
      </c>
      <c r="C2327" s="3">
        <f t="shared" si="110"/>
        <v>-4.864150471725992E-2</v>
      </c>
      <c r="D2327" s="3">
        <f>IFERROR(1-B2327/MAX(B$2:B2327),0)</f>
        <v>8.5839950766113837E-2</v>
      </c>
      <c r="E2327" s="3">
        <f ca="1">IFERROR(B2327/AVERAGE(OFFSET(B2327,0,0,-计算结果!B$17,1))-1,B2327/AVERAGE(OFFSET(B2327,0,0,-ROW(),1))-1)</f>
        <v>0.25602288415852925</v>
      </c>
      <c r="F2327" s="4" t="str">
        <f ca="1">IF(MONTH(A2327)&lt;&gt;MONTH(A2328),IF(OR(AND(E2327&lt;计算结果!B$18,E2327&gt;计算结果!B$19),E2327&lt;计算结果!B$20),"买","卖"),F2326)</f>
        <v>买</v>
      </c>
      <c r="G2327" s="4" t="str">
        <f t="shared" ca="1" si="108"/>
        <v/>
      </c>
      <c r="H2327" s="3">
        <f ca="1">IF(F2326="买",B2327/B2326-1,计算结果!B$21*(计算结果!B$22*(B2327/B2326-1)+(1-计算结果!B$22)*(K2327/K2326-1-IF(G2327=1,计算结果!B$16,0))))-IF(AND(计算结果!B$21=0,G2327=1),计算结果!B$16,0)</f>
        <v>-4.864150471725992E-2</v>
      </c>
      <c r="I2327" s="2">
        <f t="shared" ca="1" si="109"/>
        <v>143.6470216490107</v>
      </c>
      <c r="J2327" s="3">
        <f ca="1">1-I2327/MAX(I$2:I2327)</f>
        <v>8.5839950766114503E-2</v>
      </c>
      <c r="K2327" s="21">
        <v>204.99</v>
      </c>
      <c r="L2327" s="37">
        <v>97.186000000000007</v>
      </c>
    </row>
    <row r="2328" spans="1:12" hidden="1" x14ac:dyDescent="0.15">
      <c r="A2328" s="1">
        <v>42579</v>
      </c>
      <c r="B2328" s="16">
        <v>97.425899999999999</v>
      </c>
      <c r="C2328" s="3">
        <f t="shared" si="110"/>
        <v>-7.7414295317052018E-3</v>
      </c>
      <c r="D2328" s="3">
        <f>IFERROR(1-B2328/MAX(B$2:B2328),0)</f>
        <v>9.2916856367958101E-2</v>
      </c>
      <c r="E2328" s="3">
        <f ca="1">IFERROR(B2328/AVERAGE(OFFSET(B2328,0,0,-计算结果!B$17,1))-1,B2328/AVERAGE(OFFSET(B2328,0,0,-ROW(),1))-1)</f>
        <v>0.24555911063352931</v>
      </c>
      <c r="F2328" s="4" t="str">
        <f ca="1">IF(MONTH(A2328)&lt;&gt;MONTH(A2329),IF(OR(AND(E2328&lt;计算结果!B$18,E2328&gt;计算结果!B$19),E2328&lt;计算结果!B$20),"买","卖"),F2327)</f>
        <v>买</v>
      </c>
      <c r="G2328" s="4" t="str">
        <f t="shared" ca="1" si="108"/>
        <v/>
      </c>
      <c r="H2328" s="3">
        <f ca="1">IF(F2327="买",B2328/B2327-1,计算结果!B$21*(计算结果!B$22*(B2328/B2327-1)+(1-计算结果!B$22)*(K2328/K2327-1-IF(G2328=1,计算结果!B$16,0))))-IF(AND(计算结果!B$21=0,G2328=1),计算结果!B$16,0)</f>
        <v>-7.7414295317052018E-3</v>
      </c>
      <c r="I2328" s="2">
        <f t="shared" ca="1" si="109"/>
        <v>142.53498835347554</v>
      </c>
      <c r="J2328" s="3">
        <f ca="1">1-I2328/MAX(I$2:I2328)</f>
        <v>9.2916856367958878E-2</v>
      </c>
      <c r="K2328" s="21">
        <v>205.07</v>
      </c>
      <c r="L2328" s="37">
        <v>96.425899999999999</v>
      </c>
    </row>
    <row r="2329" spans="1:12" hidden="1" x14ac:dyDescent="0.15">
      <c r="A2329" s="1">
        <v>42580</v>
      </c>
      <c r="B2329" s="16">
        <v>96.481899999999996</v>
      </c>
      <c r="C2329" s="3">
        <f t="shared" si="110"/>
        <v>-9.6894152376318932E-3</v>
      </c>
      <c r="D2329" s="3">
        <f>IFERROR(1-B2329/MAX(B$2:B2329),0)</f>
        <v>0.10170596160166545</v>
      </c>
      <c r="E2329" s="3">
        <f ca="1">IFERROR(B2329/AVERAGE(OFFSET(B2329,0,0,-计算结果!B$17,1))-1,B2329/AVERAGE(OFFSET(B2329,0,0,-ROW(),1))-1)</f>
        <v>0.23300382596824232</v>
      </c>
      <c r="F2329" s="4" t="str">
        <f ca="1">IF(MONTH(A2329)&lt;&gt;MONTH(A2330),IF(OR(AND(E2329&lt;计算结果!B$18,E2329&gt;计算结果!B$19),E2329&lt;计算结果!B$20),"买","卖"),F2328)</f>
        <v>买</v>
      </c>
      <c r="G2329" s="4" t="str">
        <f t="shared" ca="1" si="108"/>
        <v/>
      </c>
      <c r="H2329" s="3">
        <f ca="1">IF(F2328="买",B2329/B2328-1,计算结果!B$21*(计算结果!B$22*(B2329/B2328-1)+(1-计算结果!B$22)*(K2329/K2328-1-IF(G2329=1,计算结果!B$16,0))))-IF(AND(计算结果!B$21=0,G2329=1),计算结果!B$16,0)</f>
        <v>-9.6894152376318932E-3</v>
      </c>
      <c r="I2329" s="2">
        <f t="shared" ca="1" si="109"/>
        <v>141.15390766542768</v>
      </c>
      <c r="J2329" s="3">
        <f ca="1">1-I2329/MAX(I$2:I2329)</f>
        <v>0.10170596160166623</v>
      </c>
      <c r="K2329" s="21">
        <v>205.15</v>
      </c>
      <c r="L2329" s="37">
        <v>95.481899999999996</v>
      </c>
    </row>
    <row r="2330" spans="1:12" hidden="1" x14ac:dyDescent="0.15">
      <c r="A2330" s="1">
        <v>42583</v>
      </c>
      <c r="B2330" s="16">
        <v>94.722999999999999</v>
      </c>
      <c r="C2330" s="3">
        <f t="shared" si="110"/>
        <v>-1.823036237885034E-2</v>
      </c>
      <c r="D2330" s="3">
        <f>IFERROR(1-B2330/MAX(B$2:B2330),0)</f>
        <v>0.118082187444428</v>
      </c>
      <c r="E2330" s="3">
        <f ca="1">IFERROR(B2330/AVERAGE(OFFSET(B2330,0,0,-计算结果!B$17,1))-1,B2330/AVERAGE(OFFSET(B2330,0,0,-ROW(),1))-1)</f>
        <v>0.21003394776184092</v>
      </c>
      <c r="F2330" s="4" t="str">
        <f ca="1">IF(MONTH(A2330)&lt;&gt;MONTH(A2331),IF(OR(AND(E2330&lt;计算结果!B$18,E2330&gt;计算结果!B$19),E2330&lt;计算结果!B$20),"买","卖"),F2329)</f>
        <v>买</v>
      </c>
      <c r="G2330" s="4" t="str">
        <f t="shared" ca="1" si="108"/>
        <v/>
      </c>
      <c r="H2330" s="3">
        <f ca="1">IF(F2329="买",B2330/B2329-1,计算结果!B$21*(计算结果!B$22*(B2330/B2329-1)+(1-计算结果!B$22)*(K2330/K2329-1-IF(G2330=1,计算结果!B$16,0))))-IF(AND(计算结果!B$21=0,G2330=1),计算结果!B$16,0)</f>
        <v>-1.823036237885034E-2</v>
      </c>
      <c r="I2330" s="2">
        <f t="shared" ca="1" si="109"/>
        <v>138.58062077749616</v>
      </c>
      <c r="J2330" s="3">
        <f ca="1">1-I2330/MAX(I$2:I2330)</f>
        <v>0.11808218744442867</v>
      </c>
      <c r="K2330" s="21">
        <v>205.26</v>
      </c>
      <c r="L2330" s="37">
        <v>93.722999999999999</v>
      </c>
    </row>
    <row r="2331" spans="1:12" hidden="1" x14ac:dyDescent="0.15">
      <c r="A2331" s="1">
        <v>42584</v>
      </c>
      <c r="B2331" s="16">
        <v>95.428100000000001</v>
      </c>
      <c r="C2331" s="3">
        <f t="shared" si="110"/>
        <v>7.4438098455495982E-3</v>
      </c>
      <c r="D2331" s="3">
        <f>IFERROR(1-B2331/MAX(B$2:B2331),0)</f>
        <v>0.11151735894836112</v>
      </c>
      <c r="E2331" s="3">
        <f ca="1">IFERROR(B2331/AVERAGE(OFFSET(B2331,0,0,-计算结果!B$17,1))-1,B2331/AVERAGE(OFFSET(B2331,0,0,-ROW(),1))-1)</f>
        <v>0.21805902667023713</v>
      </c>
      <c r="F2331" s="4" t="str">
        <f ca="1">IF(MONTH(A2331)&lt;&gt;MONTH(A2332),IF(OR(AND(E2331&lt;计算结果!B$18,E2331&gt;计算结果!B$19),E2331&lt;计算结果!B$20),"买","卖"),F2330)</f>
        <v>买</v>
      </c>
      <c r="G2331" s="4" t="str">
        <f t="shared" ca="1" si="108"/>
        <v/>
      </c>
      <c r="H2331" s="3">
        <f ca="1">IF(F2330="买",B2331/B2330-1,计算结果!B$21*(计算结果!B$22*(B2331/B2330-1)+(1-计算结果!B$22)*(K2331/K2330-1-IF(G2331=1,计算结果!B$16,0))))-IF(AND(计算结果!B$21=0,G2331=1),计算结果!B$16,0)</f>
        <v>7.4438098455495982E-3</v>
      </c>
      <c r="I2331" s="2">
        <f t="shared" ca="1" si="109"/>
        <v>139.61218856684206</v>
      </c>
      <c r="J2331" s="3">
        <f ca="1">1-I2331/MAX(I$2:I2331)</f>
        <v>0.11151735894836201</v>
      </c>
      <c r="K2331" s="21">
        <v>205.34</v>
      </c>
      <c r="L2331" s="37">
        <v>94.428100000000001</v>
      </c>
    </row>
    <row r="2332" spans="1:12" hidden="1" x14ac:dyDescent="0.15">
      <c r="A2332" s="1">
        <v>42585</v>
      </c>
      <c r="B2332" s="16">
        <v>95.935000000000002</v>
      </c>
      <c r="C2332" s="3">
        <f t="shared" si="110"/>
        <v>5.3118525884934265E-3</v>
      </c>
      <c r="D2332" s="3">
        <f>IFERROR(1-B2332/MAX(B$2:B2332),0)</f>
        <v>0.10679787013165964</v>
      </c>
      <c r="E2332" s="3">
        <f ca="1">IFERROR(B2332/AVERAGE(OFFSET(B2332,0,0,-计算结果!B$17,1))-1,B2332/AVERAGE(OFFSET(B2332,0,0,-ROW(),1))-1)</f>
        <v>0.22323296414176186</v>
      </c>
      <c r="F2332" s="4" t="str">
        <f ca="1">IF(MONTH(A2332)&lt;&gt;MONTH(A2333),IF(OR(AND(E2332&lt;计算结果!B$18,E2332&gt;计算结果!B$19),E2332&lt;计算结果!B$20),"买","卖"),F2331)</f>
        <v>买</v>
      </c>
      <c r="G2332" s="4" t="str">
        <f t="shared" ca="1" si="108"/>
        <v/>
      </c>
      <c r="H2332" s="3">
        <f ca="1">IF(F2331="买",B2332/B2331-1,计算结果!B$21*(计算结果!B$22*(B2332/B2331-1)+(1-计算结果!B$22)*(K2332/K2331-1-IF(G2332=1,计算结果!B$16,0))))-IF(AND(计算结果!B$21=0,G2332=1),计算结果!B$16,0)</f>
        <v>5.3118525884934265E-3</v>
      </c>
      <c r="I2332" s="2">
        <f t="shared" ca="1" si="109"/>
        <v>140.35378793206607</v>
      </c>
      <c r="J2332" s="3">
        <f ca="1">1-I2332/MAX(I$2:I2332)</f>
        <v>0.10679787013166042</v>
      </c>
      <c r="K2332" s="21">
        <v>205.39</v>
      </c>
      <c r="L2332" s="37">
        <v>94.935000000000002</v>
      </c>
    </row>
    <row r="2333" spans="1:12" hidden="1" x14ac:dyDescent="0.15">
      <c r="A2333" s="1">
        <v>42586</v>
      </c>
      <c r="B2333" s="16">
        <v>96.900800000000004</v>
      </c>
      <c r="C2333" s="3">
        <f t="shared" si="110"/>
        <v>1.0067233022359012E-2</v>
      </c>
      <c r="D2333" s="3">
        <f>IFERROR(1-B2333/MAX(B$2:B2333),0)</f>
        <v>9.7805796154207814E-2</v>
      </c>
      <c r="E2333" s="3">
        <f ca="1">IFERROR(B2333/AVERAGE(OFFSET(B2333,0,0,-计算结果!B$17,1))-1,B2333/AVERAGE(OFFSET(B2333,0,0,-ROW(),1))-1)</f>
        <v>0.23431715299208533</v>
      </c>
      <c r="F2333" s="4" t="str">
        <f ca="1">IF(MONTH(A2333)&lt;&gt;MONTH(A2334),IF(OR(AND(E2333&lt;计算结果!B$18,E2333&gt;计算结果!B$19),E2333&lt;计算结果!B$20),"买","卖"),F2332)</f>
        <v>买</v>
      </c>
      <c r="G2333" s="4" t="str">
        <f t="shared" ca="1" si="108"/>
        <v/>
      </c>
      <c r="H2333" s="3">
        <f ca="1">IF(F2332="买",B2333/B2332-1,计算结果!B$21*(计算结果!B$22*(B2333/B2332-1)+(1-计算结果!B$22)*(K2333/K2332-1-IF(G2333=1,计算结果!B$16,0))))-IF(AND(计算结果!B$21=0,G2333=1),计算结果!B$16,0)</f>
        <v>1.0067233022359012E-2</v>
      </c>
      <c r="I2333" s="2">
        <f t="shared" ca="1" si="109"/>
        <v>141.76676222074894</v>
      </c>
      <c r="J2333" s="3">
        <f ca="1">1-I2333/MAX(I$2:I2333)</f>
        <v>9.780579615420848E-2</v>
      </c>
      <c r="K2333" s="21">
        <v>205.47</v>
      </c>
      <c r="L2333" s="37">
        <v>95.900800000000004</v>
      </c>
    </row>
    <row r="2334" spans="1:12" hidden="1" x14ac:dyDescent="0.15">
      <c r="A2334" s="1">
        <v>42587</v>
      </c>
      <c r="B2334" s="16">
        <v>96.587999999999994</v>
      </c>
      <c r="C2334" s="3">
        <f t="shared" si="110"/>
        <v>-3.228043524924562E-3</v>
      </c>
      <c r="D2334" s="3">
        <f>IFERROR(1-B2334/MAX(B$2:B2334),0)</f>
        <v>0.1007181183121566</v>
      </c>
      <c r="E2334" s="3">
        <f ca="1">IFERROR(B2334/AVERAGE(OFFSET(B2334,0,0,-计算结果!B$17,1))-1,B2334/AVERAGE(OFFSET(B2334,0,0,-ROW(),1))-1)</f>
        <v>0.22890742579058276</v>
      </c>
      <c r="F2334" s="4" t="str">
        <f ca="1">IF(MONTH(A2334)&lt;&gt;MONTH(A2335),IF(OR(AND(E2334&lt;计算结果!B$18,E2334&gt;计算结果!B$19),E2334&lt;计算结果!B$20),"买","卖"),F2333)</f>
        <v>买</v>
      </c>
      <c r="G2334" s="4" t="str">
        <f t="shared" ca="1" si="108"/>
        <v/>
      </c>
      <c r="H2334" s="3">
        <f ca="1">IF(F2333="买",B2334/B2333-1,计算结果!B$21*(计算结果!B$22*(B2334/B2333-1)+(1-计算结果!B$22)*(K2334/K2333-1-IF(G2334=1,计算结果!B$16,0))))-IF(AND(计算结果!B$21=0,G2334=1),计算结果!B$16,0)</f>
        <v>-3.228043524924562E-3</v>
      </c>
      <c r="I2334" s="2">
        <f t="shared" ca="1" si="109"/>
        <v>141.30913294191274</v>
      </c>
      <c r="J2334" s="3">
        <f ca="1">1-I2334/MAX(I$2:I2334)</f>
        <v>0.10071811831215727</v>
      </c>
      <c r="K2334" s="21">
        <v>205.55</v>
      </c>
      <c r="L2334" s="37">
        <v>95.587999999999994</v>
      </c>
    </row>
    <row r="2335" spans="1:12" hidden="1" x14ac:dyDescent="0.15">
      <c r="A2335" s="1">
        <v>42590</v>
      </c>
      <c r="B2335" s="16">
        <v>97.249099999999999</v>
      </c>
      <c r="C2335" s="3">
        <f t="shared" si="110"/>
        <v>6.8445355530708518E-3</v>
      </c>
      <c r="D2335" s="3">
        <f>IFERROR(1-B2335/MAX(B$2:B2335),0)</f>
        <v>9.4562951500711812E-2</v>
      </c>
      <c r="E2335" s="3">
        <f ca="1">IFERROR(B2335/AVERAGE(OFFSET(B2335,0,0,-计算结果!B$17,1))-1,B2335/AVERAGE(OFFSET(B2335,0,0,-ROW(),1))-1)</f>
        <v>0.23558328712862298</v>
      </c>
      <c r="F2335" s="4" t="str">
        <f ca="1">IF(MONTH(A2335)&lt;&gt;MONTH(A2336),IF(OR(AND(E2335&lt;计算结果!B$18,E2335&gt;计算结果!B$19),E2335&lt;计算结果!B$20),"买","卖"),F2334)</f>
        <v>买</v>
      </c>
      <c r="G2335" s="4" t="str">
        <f t="shared" ca="1" si="108"/>
        <v/>
      </c>
      <c r="H2335" s="3">
        <f ca="1">IF(F2334="买",B2335/B2334-1,计算结果!B$21*(计算结果!B$22*(B2335/B2334-1)+(1-计算结果!B$22)*(K2335/K2334-1-IF(G2335=1,计算结果!B$16,0))))-IF(AND(计算结果!B$21=0,G2335=1),计算结果!B$16,0)</f>
        <v>6.8445355530708518E-3</v>
      </c>
      <c r="I2335" s="2">
        <f t="shared" ca="1" si="109"/>
        <v>142.27632832630727</v>
      </c>
      <c r="J2335" s="3">
        <f ca="1">1-I2335/MAX(I$2:I2335)</f>
        <v>9.4562951500712478E-2</v>
      </c>
      <c r="K2335" s="21">
        <v>205.68</v>
      </c>
      <c r="L2335" s="37">
        <v>96.249099999999999</v>
      </c>
    </row>
    <row r="2336" spans="1:12" hidden="1" x14ac:dyDescent="0.15">
      <c r="A2336" s="1">
        <v>42591</v>
      </c>
      <c r="B2336" s="16">
        <v>99.302000000000007</v>
      </c>
      <c r="C2336" s="3">
        <f t="shared" si="110"/>
        <v>2.1109706927879168E-2</v>
      </c>
      <c r="D2336" s="3">
        <f>IFERROR(1-B2336/MAX(B$2:B2336),0)</f>
        <v>7.5449440765247955E-2</v>
      </c>
      <c r="E2336" s="3">
        <f ca="1">IFERROR(B2336/AVERAGE(OFFSET(B2336,0,0,-计算结果!B$17,1))-1,B2336/AVERAGE(OFFSET(B2336,0,0,-ROW(),1))-1)</f>
        <v>0.25956327563101533</v>
      </c>
      <c r="F2336" s="4" t="str">
        <f ca="1">IF(MONTH(A2336)&lt;&gt;MONTH(A2337),IF(OR(AND(E2336&lt;计算结果!B$18,E2336&gt;计算结果!B$19),E2336&lt;计算结果!B$20),"买","卖"),F2335)</f>
        <v>买</v>
      </c>
      <c r="G2336" s="4" t="str">
        <f t="shared" ref="G2336:G2399" ca="1" si="111">IF(F2335&lt;&gt;F2336,1,"")</f>
        <v/>
      </c>
      <c r="H2336" s="3">
        <f ca="1">IF(F2335="买",B2336/B2335-1,计算结果!B$21*(计算结果!B$22*(B2336/B2335-1)+(1-计算结果!B$22)*(K2336/K2335-1-IF(G2336=1,计算结果!B$16,0))))-IF(AND(计算结果!B$21=0,G2336=1),计算结果!B$16,0)</f>
        <v>2.1109706927879168E-2</v>
      </c>
      <c r="I2336" s="2">
        <f t="shared" ref="I2336:I2399" ca="1" si="112">IFERROR(I2335*(1+H2336),I2335)</f>
        <v>145.27973992005033</v>
      </c>
      <c r="J2336" s="3">
        <f ca="1">1-I2336/MAX(I$2:I2336)</f>
        <v>7.544944076524851E-2</v>
      </c>
      <c r="K2336" s="21">
        <v>205.75</v>
      </c>
      <c r="L2336" s="37">
        <v>98.302000000000007</v>
      </c>
    </row>
    <row r="2337" spans="1:12" hidden="1" x14ac:dyDescent="0.15">
      <c r="A2337" s="1">
        <v>42592</v>
      </c>
      <c r="B2337" s="16">
        <v>99.494900000000001</v>
      </c>
      <c r="C2337" s="3">
        <f t="shared" si="110"/>
        <v>1.9425590622543787E-3</v>
      </c>
      <c r="D2337" s="3">
        <f>IFERROR(1-B2337/MAX(B$2:B2337),0)</f>
        <v>7.3653446697893976E-2</v>
      </c>
      <c r="E2337" s="3">
        <f ca="1">IFERROR(B2337/AVERAGE(OFFSET(B2337,0,0,-计算结果!B$17,1))-1,B2337/AVERAGE(OFFSET(B2337,0,0,-ROW(),1))-1)</f>
        <v>0.25966714554134085</v>
      </c>
      <c r="F2337" s="4" t="str">
        <f ca="1">IF(MONTH(A2337)&lt;&gt;MONTH(A2338),IF(OR(AND(E2337&lt;计算结果!B$18,E2337&gt;计算结果!B$19),E2337&lt;计算结果!B$20),"买","卖"),F2336)</f>
        <v>买</v>
      </c>
      <c r="G2337" s="4" t="str">
        <f t="shared" ca="1" si="111"/>
        <v/>
      </c>
      <c r="H2337" s="3">
        <f ca="1">IF(F2336="买",B2337/B2336-1,计算结果!B$21*(计算结果!B$22*(B2337/B2336-1)+(1-计算结果!B$22)*(K2337/K2336-1-IF(G2337=1,计算结果!B$16,0))))-IF(AND(计算结果!B$21=0,G2337=1),计算结果!B$16,0)</f>
        <v>1.9425590622543787E-3</v>
      </c>
      <c r="I2337" s="2">
        <f t="shared" ca="1" si="112"/>
        <v>145.561954395394</v>
      </c>
      <c r="J2337" s="3">
        <f ca="1">1-I2337/MAX(I$2:I2337)</f>
        <v>7.3653446697894642E-2</v>
      </c>
      <c r="K2337" s="21">
        <v>205.82</v>
      </c>
      <c r="L2337" s="37">
        <v>98.494900000000001</v>
      </c>
    </row>
    <row r="2338" spans="1:12" hidden="1" x14ac:dyDescent="0.15">
      <c r="A2338" s="1">
        <v>42593</v>
      </c>
      <c r="B2338" s="16">
        <v>98.290099999999995</v>
      </c>
      <c r="C2338" s="3">
        <f t="shared" si="110"/>
        <v>-1.210916338425394E-2</v>
      </c>
      <c r="D2338" s="3">
        <f>IFERROR(1-B2338/MAX(B$2:B2338),0)</f>
        <v>8.4870728462269729E-2</v>
      </c>
      <c r="E2338" s="3">
        <f ca="1">IFERROR(B2338/AVERAGE(OFFSET(B2338,0,0,-计算结果!B$17,1))-1,B2338/AVERAGE(OFFSET(B2338,0,0,-ROW(),1))-1)</f>
        <v>0.24195452068004442</v>
      </c>
      <c r="F2338" s="4" t="str">
        <f ca="1">IF(MONTH(A2338)&lt;&gt;MONTH(A2339),IF(OR(AND(E2338&lt;计算结果!B$18,E2338&gt;计算结果!B$19),E2338&lt;计算结果!B$20),"买","卖"),F2337)</f>
        <v>买</v>
      </c>
      <c r="G2338" s="4" t="str">
        <f t="shared" ca="1" si="111"/>
        <v/>
      </c>
      <c r="H2338" s="3">
        <f ca="1">IF(F2337="买",B2338/B2337-1,计算结果!B$21*(计算结果!B$22*(B2338/B2337-1)+(1-计算结果!B$22)*(K2338/K2337-1-IF(G2338=1,计算结果!B$16,0))))-IF(AND(计算结果!B$21=0,G2338=1),计算结果!B$16,0)</f>
        <v>-1.210916338425394E-2</v>
      </c>
      <c r="I2338" s="2">
        <f t="shared" ca="1" si="112"/>
        <v>143.79932090708886</v>
      </c>
      <c r="J2338" s="3">
        <f ca="1">1-I2338/MAX(I$2:I2338)</f>
        <v>8.4870728462270284E-2</v>
      </c>
      <c r="K2338" s="21">
        <v>205.88</v>
      </c>
      <c r="L2338" s="37">
        <v>97.290099999999995</v>
      </c>
    </row>
    <row r="2339" spans="1:12" hidden="1" x14ac:dyDescent="0.15">
      <c r="A2339" s="1">
        <v>42594</v>
      </c>
      <c r="B2339" s="16">
        <v>99.438900000000004</v>
      </c>
      <c r="C2339" s="3">
        <f t="shared" si="110"/>
        <v>1.1687850556668655E-2</v>
      </c>
      <c r="D2339" s="3">
        <f>IFERROR(1-B2339/MAX(B$2:B2339),0)</f>
        <v>7.4174834296503733E-2</v>
      </c>
      <c r="E2339" s="3">
        <f ca="1">IFERROR(B2339/AVERAGE(OFFSET(B2339,0,0,-计算结果!B$17,1))-1,B2339/AVERAGE(OFFSET(B2339,0,0,-ROW(),1))-1)</f>
        <v>0.25375445680858921</v>
      </c>
      <c r="F2339" s="4" t="str">
        <f ca="1">IF(MONTH(A2339)&lt;&gt;MONTH(A2340),IF(OR(AND(E2339&lt;计算结果!B$18,E2339&gt;计算结果!B$19),E2339&lt;计算结果!B$20),"买","卖"),F2338)</f>
        <v>买</v>
      </c>
      <c r="G2339" s="4" t="str">
        <f t="shared" ca="1" si="111"/>
        <v/>
      </c>
      <c r="H2339" s="3">
        <f ca="1">IF(F2338="买",B2339/B2338-1,计算结果!B$21*(计算结果!B$22*(B2339/B2338-1)+(1-计算结果!B$22)*(K2339/K2338-1-IF(G2339=1,计算结果!B$16,0))))-IF(AND(计算结果!B$21=0,G2339=1),计算结果!B$16,0)</f>
        <v>1.1687850556668655E-2</v>
      </c>
      <c r="I2339" s="2">
        <f t="shared" ca="1" si="112"/>
        <v>145.48002588000134</v>
      </c>
      <c r="J2339" s="3">
        <f ca="1">1-I2339/MAX(I$2:I2339)</f>
        <v>7.4174834296504399E-2</v>
      </c>
      <c r="K2339" s="21">
        <v>205.94</v>
      </c>
      <c r="L2339" s="37">
        <v>98.438900000000004</v>
      </c>
    </row>
    <row r="2340" spans="1:12" hidden="1" x14ac:dyDescent="0.15">
      <c r="A2340" s="1">
        <v>42597</v>
      </c>
      <c r="B2340" s="16">
        <v>100.7129</v>
      </c>
      <c r="C2340" s="3">
        <f t="shared" si="110"/>
        <v>1.2811887500766783E-2</v>
      </c>
      <c r="D2340" s="3">
        <f>IFERROR(1-B2340/MAX(B$2:B2340),0)</f>
        <v>6.2313266428131731E-2</v>
      </c>
      <c r="E2340" s="3">
        <f ca="1">IFERROR(B2340/AVERAGE(OFFSET(B2340,0,0,-计算结果!B$17,1))-1,B2340/AVERAGE(OFFSET(B2340,0,0,-ROW(),1))-1)</f>
        <v>0.26718112038798014</v>
      </c>
      <c r="F2340" s="4" t="str">
        <f ca="1">IF(MONTH(A2340)&lt;&gt;MONTH(A2341),IF(OR(AND(E2340&lt;计算结果!B$18,E2340&gt;计算结果!B$19),E2340&lt;计算结果!B$20),"买","卖"),F2339)</f>
        <v>买</v>
      </c>
      <c r="G2340" s="4" t="str">
        <f t="shared" ca="1" si="111"/>
        <v/>
      </c>
      <c r="H2340" s="3">
        <f ca="1">IF(F2339="买",B2340/B2339-1,计算结果!B$21*(计算结果!B$22*(B2340/B2339-1)+(1-计算结果!B$22)*(K2340/K2339-1-IF(G2340=1,计算结果!B$16,0))))-IF(AND(计算结果!B$21=0,G2340=1),计算结果!B$16,0)</f>
        <v>1.2811887500766783E-2</v>
      </c>
      <c r="I2340" s="2">
        <f t="shared" ca="1" si="112"/>
        <v>147.34389960518456</v>
      </c>
      <c r="J2340" s="3">
        <f ca="1">1-I2340/MAX(I$2:I2340)</f>
        <v>6.2313266428132397E-2</v>
      </c>
      <c r="K2340" s="21">
        <v>206.06</v>
      </c>
      <c r="L2340" s="37">
        <v>99.712900000000005</v>
      </c>
    </row>
    <row r="2341" spans="1:12" hidden="1" x14ac:dyDescent="0.15">
      <c r="A2341" s="1">
        <v>42598</v>
      </c>
      <c r="B2341" s="16">
        <v>102.2621</v>
      </c>
      <c r="C2341" s="3">
        <f t="shared" si="110"/>
        <v>1.5382339303108061E-2</v>
      </c>
      <c r="D2341" s="3">
        <f>IFERROR(1-B2341/MAX(B$2:B2341),0)</f>
        <v>4.7889450932306121E-2</v>
      </c>
      <c r="E2341" s="3">
        <f ca="1">IFERROR(B2341/AVERAGE(OFFSET(B2341,0,0,-计算结果!B$17,1))-1,B2341/AVERAGE(OFFSET(B2341,0,0,-ROW(),1))-1)</f>
        <v>0.28408029292401582</v>
      </c>
      <c r="F2341" s="4" t="str">
        <f ca="1">IF(MONTH(A2341)&lt;&gt;MONTH(A2342),IF(OR(AND(E2341&lt;计算结果!B$18,E2341&gt;计算结果!B$19),E2341&lt;计算结果!B$20),"买","卖"),F2340)</f>
        <v>买</v>
      </c>
      <c r="G2341" s="4" t="str">
        <f t="shared" ca="1" si="111"/>
        <v/>
      </c>
      <c r="H2341" s="3">
        <f ca="1">IF(F2340="买",B2341/B2340-1,计算结果!B$21*(计算结果!B$22*(B2341/B2340-1)+(1-计算结果!B$22)*(K2341/K2340-1-IF(G2341=1,计算结果!B$16,0))))-IF(AND(计算结果!B$21=0,G2341=1),计算结果!B$16,0)</f>
        <v>1.5382339303108061E-2</v>
      </c>
      <c r="I2341" s="2">
        <f t="shared" ca="1" si="112"/>
        <v>149.61039346315459</v>
      </c>
      <c r="J2341" s="3">
        <f ca="1">1-I2341/MAX(I$2:I2341)</f>
        <v>4.7889450932306787E-2</v>
      </c>
      <c r="K2341" s="21">
        <v>206.09</v>
      </c>
      <c r="L2341" s="37">
        <v>101.2621</v>
      </c>
    </row>
    <row r="2342" spans="1:12" hidden="1" x14ac:dyDescent="0.15">
      <c r="A2342" s="1">
        <v>42599</v>
      </c>
      <c r="B2342" s="16">
        <v>102.3922</v>
      </c>
      <c r="C2342" s="3">
        <f t="shared" si="110"/>
        <v>1.2722210867954775E-3</v>
      </c>
      <c r="D2342" s="3">
        <f>IFERROR(1-B2342/MAX(B$2:B2342),0)</f>
        <v>4.6678155814821709E-2</v>
      </c>
      <c r="E2342" s="3">
        <f ca="1">IFERROR(B2342/AVERAGE(OFFSET(B2342,0,0,-计算结果!B$17,1))-1,B2342/AVERAGE(OFFSET(B2342,0,0,-ROW(),1))-1)</f>
        <v>0.28327623321712725</v>
      </c>
      <c r="F2342" s="4" t="str">
        <f ca="1">IF(MONTH(A2342)&lt;&gt;MONTH(A2343),IF(OR(AND(E2342&lt;计算结果!B$18,E2342&gt;计算结果!B$19),E2342&lt;计算结果!B$20),"买","卖"),F2341)</f>
        <v>买</v>
      </c>
      <c r="G2342" s="4" t="str">
        <f t="shared" ca="1" si="111"/>
        <v/>
      </c>
      <c r="H2342" s="3">
        <f ca="1">IF(F2341="买",B2342/B2341-1,计算结果!B$21*(计算结果!B$22*(B2342/B2341-1)+(1-计算结果!B$22)*(K2342/K2341-1-IF(G2342=1,计算结果!B$16,0))))-IF(AND(计算结果!B$21=0,G2342=1),计算结果!B$16,0)</f>
        <v>1.2722210867954775E-3</v>
      </c>
      <c r="I2342" s="2">
        <f t="shared" ca="1" si="112"/>
        <v>149.80073096052217</v>
      </c>
      <c r="J2342" s="3">
        <f ca="1">1-I2342/MAX(I$2:I2342)</f>
        <v>4.6678155814822597E-2</v>
      </c>
      <c r="K2342" s="21">
        <v>206.11</v>
      </c>
      <c r="L2342" s="37">
        <v>101.3922</v>
      </c>
    </row>
    <row r="2343" spans="1:12" hidden="1" x14ac:dyDescent="0.15">
      <c r="A2343" s="1">
        <v>42600</v>
      </c>
      <c r="B2343" s="16">
        <v>103.1101</v>
      </c>
      <c r="C2343" s="3">
        <f t="shared" si="110"/>
        <v>7.0112762495579961E-3</v>
      </c>
      <c r="D2343" s="3">
        <f>IFERROR(1-B2343/MAX(B$2:B2343),0)</f>
        <v>3.9994153010501243E-2</v>
      </c>
      <c r="E2343" s="3">
        <f ca="1">IFERROR(B2343/AVERAGE(OFFSET(B2343,0,0,-计算结果!B$17,1))-1,B2343/AVERAGE(OFFSET(B2343,0,0,-ROW(),1))-1)</f>
        <v>0.28981048481379834</v>
      </c>
      <c r="F2343" s="4" t="str">
        <f ca="1">IF(MONTH(A2343)&lt;&gt;MONTH(A2344),IF(OR(AND(E2343&lt;计算结果!B$18,E2343&gt;计算结果!B$19),E2343&lt;计算结果!B$20),"买","卖"),F2342)</f>
        <v>买</v>
      </c>
      <c r="G2343" s="4" t="str">
        <f t="shared" ca="1" si="111"/>
        <v/>
      </c>
      <c r="H2343" s="3">
        <f ca="1">IF(F2342="买",B2343/B2342-1,计算结果!B$21*(计算结果!B$22*(B2343/B2342-1)+(1-计算结果!B$22)*(K2343/K2342-1-IF(G2343=1,计算结果!B$16,0))))-IF(AND(计算结果!B$21=0,G2343=1),计算结果!B$16,0)</f>
        <v>7.0112762495579961E-3</v>
      </c>
      <c r="I2343" s="2">
        <f t="shared" ca="1" si="112"/>
        <v>150.8510252676721</v>
      </c>
      <c r="J2343" s="3">
        <f ca="1">1-I2343/MAX(I$2:I2343)</f>
        <v>3.9994153010502242E-2</v>
      </c>
      <c r="K2343" s="21">
        <v>206.15</v>
      </c>
      <c r="L2343" s="37">
        <v>102.1101</v>
      </c>
    </row>
    <row r="2344" spans="1:12" hidden="1" x14ac:dyDescent="0.15">
      <c r="A2344" s="1">
        <v>42601</v>
      </c>
      <c r="B2344" s="16">
        <v>102.69970000000001</v>
      </c>
      <c r="C2344" s="3">
        <f t="shared" si="110"/>
        <v>-3.9802114438837188E-3</v>
      </c>
      <c r="D2344" s="3">
        <f>IFERROR(1-B2344/MAX(B$2:B2344),0)</f>
        <v>4.3815179268884119E-2</v>
      </c>
      <c r="E2344" s="3">
        <f ca="1">IFERROR(B2344/AVERAGE(OFFSET(B2344,0,0,-计算结果!B$17,1))-1,B2344/AVERAGE(OFFSET(B2344,0,0,-ROW(),1))-1)</f>
        <v>0.2820118660025015</v>
      </c>
      <c r="F2344" s="4" t="str">
        <f ca="1">IF(MONTH(A2344)&lt;&gt;MONTH(A2345),IF(OR(AND(E2344&lt;计算结果!B$18,E2344&gt;计算结果!B$19),E2344&lt;计算结果!B$20),"买","卖"),F2343)</f>
        <v>买</v>
      </c>
      <c r="G2344" s="4" t="str">
        <f t="shared" ca="1" si="111"/>
        <v/>
      </c>
      <c r="H2344" s="3">
        <f ca="1">IF(F2343="买",B2344/B2343-1,计算结果!B$21*(计算结果!B$22*(B2344/B2343-1)+(1-计算结果!B$22)*(K2344/K2343-1-IF(G2344=1,计算结果!B$16,0))))-IF(AND(计算结果!B$21=0,G2344=1),计算结果!B$16,0)</f>
        <v>-3.9802114438837188E-3</v>
      </c>
      <c r="I2344" s="2">
        <f t="shared" ca="1" si="112"/>
        <v>150.25060629058012</v>
      </c>
      <c r="J2344" s="3">
        <f ca="1">1-I2344/MAX(I$2:I2344)</f>
        <v>4.3815179268885118E-2</v>
      </c>
      <c r="K2344" s="21">
        <v>206.2</v>
      </c>
      <c r="L2344" s="37">
        <v>101.69970000000001</v>
      </c>
    </row>
    <row r="2345" spans="1:12" hidden="1" x14ac:dyDescent="0.15">
      <c r="A2345" s="1">
        <v>42604</v>
      </c>
      <c r="B2345" s="16">
        <v>101.1669</v>
      </c>
      <c r="C2345" s="3">
        <f t="shared" si="110"/>
        <v>-1.4925067940802283E-2</v>
      </c>
      <c r="D2345" s="3">
        <f>IFERROR(1-B2345/MAX(B$2:B2345),0)</f>
        <v>5.8086302682259894E-2</v>
      </c>
      <c r="E2345" s="3">
        <f ca="1">IFERROR(B2345/AVERAGE(OFFSET(B2345,0,0,-计算结果!B$17,1))-1,B2345/AVERAGE(OFFSET(B2345,0,0,-ROW(),1))-1)</f>
        <v>0.26036058189405664</v>
      </c>
      <c r="F2345" s="4" t="str">
        <f ca="1">IF(MONTH(A2345)&lt;&gt;MONTH(A2346),IF(OR(AND(E2345&lt;计算结果!B$18,E2345&gt;计算结果!B$19),E2345&lt;计算结果!B$20),"买","卖"),F2344)</f>
        <v>买</v>
      </c>
      <c r="G2345" s="4" t="str">
        <f t="shared" ca="1" si="111"/>
        <v/>
      </c>
      <c r="H2345" s="3">
        <f ca="1">IF(F2344="买",B2345/B2344-1,计算结果!B$21*(计算结果!B$22*(B2345/B2344-1)+(1-计算结果!B$22)*(K2345/K2344-1-IF(G2345=1,计算结果!B$16,0))))-IF(AND(计算结果!B$21=0,G2345=1),计算结果!B$16,0)</f>
        <v>-1.4925067940802283E-2</v>
      </c>
      <c r="I2345" s="2">
        <f t="shared" ca="1" si="112"/>
        <v>148.00810578354648</v>
      </c>
      <c r="J2345" s="3">
        <f ca="1">1-I2345/MAX(I$2:I2345)</f>
        <v>5.8086302682260893E-2</v>
      </c>
      <c r="K2345" s="21">
        <v>206.3</v>
      </c>
      <c r="L2345" s="37">
        <v>100.1669</v>
      </c>
    </row>
    <row r="2346" spans="1:12" hidden="1" x14ac:dyDescent="0.15">
      <c r="A2346" s="1">
        <v>42605</v>
      </c>
      <c r="B2346" s="16">
        <v>101.6983</v>
      </c>
      <c r="C2346" s="3">
        <f t="shared" si="110"/>
        <v>5.2527061716827195E-3</v>
      </c>
      <c r="D2346" s="3">
        <f>IFERROR(1-B2346/MAX(B$2:B2346),0)</f>
        <v>5.3138706791166501E-2</v>
      </c>
      <c r="E2346" s="3">
        <f ca="1">IFERROR(B2346/AVERAGE(OFFSET(B2346,0,0,-计算结果!B$17,1))-1,B2346/AVERAGE(OFFSET(B2346,0,0,-ROW(),1))-1)</f>
        <v>0.26462197254840558</v>
      </c>
      <c r="F2346" s="4" t="str">
        <f ca="1">IF(MONTH(A2346)&lt;&gt;MONTH(A2347),IF(OR(AND(E2346&lt;计算结果!B$18,E2346&gt;计算结果!B$19),E2346&lt;计算结果!B$20),"买","卖"),F2345)</f>
        <v>买</v>
      </c>
      <c r="G2346" s="4" t="str">
        <f t="shared" ca="1" si="111"/>
        <v/>
      </c>
      <c r="H2346" s="3">
        <f ca="1">IF(F2345="买",B2346/B2345-1,计算结果!B$21*(计算结果!B$22*(B2346/B2345-1)+(1-计算结果!B$22)*(K2346/K2345-1-IF(G2346=1,计算结果!B$16,0))))-IF(AND(计算结果!B$21=0,G2346=1),计算结果!B$16,0)</f>
        <v>5.2527061716827195E-3</v>
      </c>
      <c r="I2346" s="2">
        <f t="shared" ca="1" si="112"/>
        <v>148.7855488742548</v>
      </c>
      <c r="J2346" s="3">
        <f ca="1">1-I2346/MAX(I$2:I2346)</f>
        <v>5.3138706791167389E-2</v>
      </c>
      <c r="K2346" s="21">
        <v>206.33</v>
      </c>
      <c r="L2346" s="37">
        <v>100.6983</v>
      </c>
    </row>
    <row r="2347" spans="1:12" hidden="1" x14ac:dyDescent="0.15">
      <c r="A2347" s="1">
        <v>42606</v>
      </c>
      <c r="B2347" s="16">
        <v>102.0689</v>
      </c>
      <c r="C2347" s="3">
        <f t="shared" si="110"/>
        <v>3.644112045137371E-3</v>
      </c>
      <c r="D2347" s="3">
        <f>IFERROR(1-B2347/MAX(B$2:B2347),0)</f>
        <v>4.9688238147509778E-2</v>
      </c>
      <c r="E2347" s="3">
        <f ca="1">IFERROR(B2347/AVERAGE(OFFSET(B2347,0,0,-计算结果!B$17,1))-1,B2347/AVERAGE(OFFSET(B2347,0,0,-ROW(),1))-1)</f>
        <v>0.26694735447821394</v>
      </c>
      <c r="F2347" s="4" t="str">
        <f ca="1">IF(MONTH(A2347)&lt;&gt;MONTH(A2348),IF(OR(AND(E2347&lt;计算结果!B$18,E2347&gt;计算结果!B$19),E2347&lt;计算结果!B$20),"买","卖"),F2346)</f>
        <v>买</v>
      </c>
      <c r="G2347" s="4" t="str">
        <f t="shared" ca="1" si="111"/>
        <v/>
      </c>
      <c r="H2347" s="3">
        <f ca="1">IF(F2346="买",B2347/B2346-1,计算结果!B$21*(计算结果!B$22*(B2347/B2346-1)+(1-计算结果!B$22)*(K2347/K2346-1-IF(G2347=1,计算结果!B$16,0))))-IF(AND(计算结果!B$21=0,G2347=1),计算结果!B$16,0)</f>
        <v>3.644112045137371E-3</v>
      </c>
      <c r="I2347" s="2">
        <f t="shared" ca="1" si="112"/>
        <v>149.32774008504984</v>
      </c>
      <c r="J2347" s="3">
        <f ca="1">1-I2347/MAX(I$2:I2347)</f>
        <v>4.9688238147510777E-2</v>
      </c>
      <c r="K2347" s="21">
        <v>206.4</v>
      </c>
      <c r="L2347" s="37">
        <v>101.0689</v>
      </c>
    </row>
    <row r="2348" spans="1:12" hidden="1" x14ac:dyDescent="0.15">
      <c r="A2348" s="1">
        <v>42607</v>
      </c>
      <c r="B2348" s="16">
        <v>101.4602</v>
      </c>
      <c r="C2348" s="3">
        <f t="shared" si="110"/>
        <v>-5.9636186928633261E-3</v>
      </c>
      <c r="D2348" s="3">
        <f>IFERROR(1-B2348/MAX(B$2:B2348),0)</f>
        <v>5.5355535134541278E-2</v>
      </c>
      <c r="E2348" s="3">
        <f ca="1">IFERROR(B2348/AVERAGE(OFFSET(B2348,0,0,-计算结果!B$17,1))-1,B2348/AVERAGE(OFFSET(B2348,0,0,-ROW(),1))-1)</f>
        <v>0.25722292403081215</v>
      </c>
      <c r="F2348" s="4" t="str">
        <f ca="1">IF(MONTH(A2348)&lt;&gt;MONTH(A2349),IF(OR(AND(E2348&lt;计算结果!B$18,E2348&gt;计算结果!B$19),E2348&lt;计算结果!B$20),"买","卖"),F2347)</f>
        <v>买</v>
      </c>
      <c r="G2348" s="4" t="str">
        <f t="shared" ca="1" si="111"/>
        <v/>
      </c>
      <c r="H2348" s="3">
        <f ca="1">IF(F2347="买",B2348/B2347-1,计算结果!B$21*(计算结果!B$22*(B2348/B2347-1)+(1-计算结果!B$22)*(K2348/K2347-1-IF(G2348=1,计算结果!B$16,0))))-IF(AND(计算结果!B$21=0,G2348=1),计算结果!B$16,0)</f>
        <v>-5.9636186928633261E-3</v>
      </c>
      <c r="I2348" s="2">
        <f t="shared" ca="1" si="112"/>
        <v>148.4372063829156</v>
      </c>
      <c r="J2348" s="3">
        <f ca="1">1-I2348/MAX(I$2:I2348)</f>
        <v>5.5355535134542166E-2</v>
      </c>
      <c r="K2348" s="21">
        <v>206.43</v>
      </c>
      <c r="L2348" s="37">
        <v>100.4602</v>
      </c>
    </row>
    <row r="2349" spans="1:12" hidden="1" x14ac:dyDescent="0.15">
      <c r="A2349" s="1">
        <v>42608</v>
      </c>
      <c r="B2349" s="16">
        <v>102.3331</v>
      </c>
      <c r="C2349" s="3">
        <f t="shared" si="110"/>
        <v>8.6033735395751876E-3</v>
      </c>
      <c r="D2349" s="3">
        <f>IFERROR(1-B2349/MAX(B$2:B2349),0)</f>
        <v>4.7228405941211582E-2</v>
      </c>
      <c r="E2349" s="3">
        <f ca="1">IFERROR(B2349/AVERAGE(OFFSET(B2349,0,0,-计算结果!B$17,1))-1,B2349/AVERAGE(OFFSET(B2349,0,0,-ROW(),1))-1)</f>
        <v>0.26585904400622562</v>
      </c>
      <c r="F2349" s="4" t="str">
        <f ca="1">IF(MONTH(A2349)&lt;&gt;MONTH(A2350),IF(OR(AND(E2349&lt;计算结果!B$18,E2349&gt;计算结果!B$19),E2349&lt;计算结果!B$20),"买","卖"),F2348)</f>
        <v>买</v>
      </c>
      <c r="G2349" s="4" t="str">
        <f t="shared" ca="1" si="111"/>
        <v/>
      </c>
      <c r="H2349" s="3">
        <f ca="1">IF(F2348="买",B2349/B2348-1,计算结果!B$21*(计算结果!B$22*(B2349/B2348-1)+(1-计算结果!B$22)*(K2349/K2348-1-IF(G2349=1,计算结果!B$16,0))))-IF(AND(计算结果!B$21=0,G2349=1),计算结果!B$16,0)</f>
        <v>8.6033735395751876E-3</v>
      </c>
      <c r="I2349" s="2">
        <f t="shared" ca="1" si="112"/>
        <v>149.71426711659885</v>
      </c>
      <c r="J2349" s="3">
        <f ca="1">1-I2349/MAX(I$2:I2349)</f>
        <v>4.722840594121247E-2</v>
      </c>
      <c r="K2349" s="21">
        <v>206.49</v>
      </c>
      <c r="L2349" s="37">
        <v>101.3331</v>
      </c>
    </row>
    <row r="2350" spans="1:12" hidden="1" x14ac:dyDescent="0.15">
      <c r="A2350" s="1">
        <v>42611</v>
      </c>
      <c r="B2350" s="16">
        <v>103.8549</v>
      </c>
      <c r="C2350" s="3">
        <f t="shared" si="110"/>
        <v>1.4871043679904217E-2</v>
      </c>
      <c r="D2350" s="3">
        <f>IFERROR(1-B2350/MAX(B$2:B2350),0)</f>
        <v>3.305969794899144E-2</v>
      </c>
      <c r="E2350" s="3">
        <f ca="1">IFERROR(B2350/AVERAGE(OFFSET(B2350,0,0,-计算结果!B$17,1))-1,B2350/AVERAGE(OFFSET(B2350,0,0,-ROW(),1))-1)</f>
        <v>0.28249477208911822</v>
      </c>
      <c r="F2350" s="4" t="str">
        <f ca="1">IF(MONTH(A2350)&lt;&gt;MONTH(A2351),IF(OR(AND(E2350&lt;计算结果!B$18,E2350&gt;计算结果!B$19),E2350&lt;计算结果!B$20),"买","卖"),F2349)</f>
        <v>买</v>
      </c>
      <c r="G2350" s="4" t="str">
        <f t="shared" ca="1" si="111"/>
        <v/>
      </c>
      <c r="H2350" s="3">
        <f ca="1">IF(F2349="买",B2350/B2349-1,计算结果!B$21*(计算结果!B$22*(B2350/B2349-1)+(1-计算结果!B$22)*(K2350/K2349-1-IF(G2350=1,计算结果!B$16,0))))-IF(AND(计算结果!B$21=0,G2350=1),计算结果!B$16,0)</f>
        <v>1.4871043679904217E-2</v>
      </c>
      <c r="I2350" s="2">
        <f t="shared" ca="1" si="112"/>
        <v>151.94067452239463</v>
      </c>
      <c r="J2350" s="3">
        <f ca="1">1-I2350/MAX(I$2:I2350)</f>
        <v>3.3059697948992328E-2</v>
      </c>
      <c r="K2350" s="21">
        <v>206.59</v>
      </c>
      <c r="L2350" s="37">
        <v>102.8549</v>
      </c>
    </row>
    <row r="2351" spans="1:12" hidden="1" x14ac:dyDescent="0.15">
      <c r="A2351" s="1">
        <v>42612</v>
      </c>
      <c r="B2351" s="16">
        <v>104.5873</v>
      </c>
      <c r="C2351" s="3">
        <f t="shared" si="110"/>
        <v>7.0521467932662674E-3</v>
      </c>
      <c r="D2351" s="3">
        <f>IFERROR(1-B2351/MAX(B$2:B2351),0)</f>
        <v>2.6240692998602433E-2</v>
      </c>
      <c r="E2351" s="3">
        <f ca="1">IFERROR(B2351/AVERAGE(OFFSET(B2351,0,0,-计算结果!B$17,1))-1,B2351/AVERAGE(OFFSET(B2351,0,0,-ROW(),1))-1)</f>
        <v>0.2892016927636536</v>
      </c>
      <c r="F2351" s="4" t="str">
        <f ca="1">IF(MONTH(A2351)&lt;&gt;MONTH(A2352),IF(OR(AND(E2351&lt;计算结果!B$18,E2351&gt;计算结果!B$19),E2351&lt;计算结果!B$20),"买","卖"),F2350)</f>
        <v>买</v>
      </c>
      <c r="G2351" s="4" t="str">
        <f t="shared" ca="1" si="111"/>
        <v/>
      </c>
      <c r="H2351" s="3">
        <f ca="1">IF(F2350="买",B2351/B2350-1,计算结果!B$21*(计算结果!B$22*(B2351/B2350-1)+(1-计算结果!B$22)*(K2351/K2350-1-IF(G2351=1,计算结果!B$16,0))))-IF(AND(计算结果!B$21=0,G2351=1),计算结果!B$16,0)</f>
        <v>7.0521467932662674E-3</v>
      </c>
      <c r="I2351" s="2">
        <f t="shared" ca="1" si="112"/>
        <v>153.01218246299445</v>
      </c>
      <c r="J2351" s="3">
        <f ca="1">1-I2351/MAX(I$2:I2351)</f>
        <v>2.6240692998603432E-2</v>
      </c>
      <c r="K2351" s="21">
        <v>206.61</v>
      </c>
      <c r="L2351" s="37">
        <v>103.5873</v>
      </c>
    </row>
    <row r="2352" spans="1:12" hidden="1" x14ac:dyDescent="0.15">
      <c r="A2352" s="1">
        <v>42613</v>
      </c>
      <c r="B2352" s="16">
        <v>105.0916</v>
      </c>
      <c r="C2352" s="3">
        <f t="shared" si="110"/>
        <v>4.8218091489120596E-3</v>
      </c>
      <c r="D2352" s="3">
        <f>IFERROR(1-B2352/MAX(B$2:B2352),0)</f>
        <v>2.1545411463264941E-2</v>
      </c>
      <c r="E2352" s="3">
        <f ca="1">IFERROR(B2352/AVERAGE(OFFSET(B2352,0,0,-计算结果!B$17,1))-1,B2352/AVERAGE(OFFSET(B2352,0,0,-ROW(),1))-1)</f>
        <v>0.29274089495080924</v>
      </c>
      <c r="F2352" s="4" t="str">
        <f ca="1">IF(MONTH(A2352)&lt;&gt;MONTH(A2353),IF(OR(AND(E2352&lt;计算结果!B$18,E2352&gt;计算结果!B$19),E2352&lt;计算结果!B$20),"买","卖"),F2351)</f>
        <v>买</v>
      </c>
      <c r="G2352" s="4" t="str">
        <f t="shared" ca="1" si="111"/>
        <v/>
      </c>
      <c r="H2352" s="3">
        <f ca="1">IF(F2351="买",B2352/B2351-1,计算结果!B$21*(计算结果!B$22*(B2352/B2351-1)+(1-计算结果!B$22)*(K2352/K2351-1-IF(G2352=1,计算结果!B$16,0))))-IF(AND(计算结果!B$21=0,G2352=1),计算结果!B$16,0)</f>
        <v>4.8218091489120596E-3</v>
      </c>
      <c r="I2352" s="2">
        <f t="shared" ca="1" si="112"/>
        <v>153.74997800428952</v>
      </c>
      <c r="J2352" s="3">
        <f ca="1">1-I2352/MAX(I$2:I2352)</f>
        <v>2.1545411463265829E-2</v>
      </c>
      <c r="K2352" s="21">
        <v>206.61</v>
      </c>
      <c r="L2352" s="37">
        <v>104.0916</v>
      </c>
    </row>
    <row r="2353" spans="1:12" hidden="1" x14ac:dyDescent="0.15">
      <c r="A2353" s="1">
        <v>42614</v>
      </c>
      <c r="B2353" s="16">
        <v>105.3737</v>
      </c>
      <c r="C2353" s="3">
        <f t="shared" si="110"/>
        <v>2.6843249127428415E-3</v>
      </c>
      <c r="D2353" s="3">
        <f>IFERROR(1-B2353/MAX(B$2:B2353),0)</f>
        <v>1.8918921435268299E-2</v>
      </c>
      <c r="E2353" s="3">
        <f ca="1">IFERROR(B2353/AVERAGE(OFFSET(B2353,0,0,-计算结果!B$17,1))-1,B2353/AVERAGE(OFFSET(B2353,0,0,-ROW(),1))-1)</f>
        <v>0.29334382110353419</v>
      </c>
      <c r="F2353" s="4" t="str">
        <f ca="1">IF(MONTH(A2353)&lt;&gt;MONTH(A2354),IF(OR(AND(E2353&lt;计算结果!B$18,E2353&gt;计算结果!B$19),E2353&lt;计算结果!B$20),"买","卖"),F2352)</f>
        <v>买</v>
      </c>
      <c r="G2353" s="4" t="str">
        <f t="shared" ca="1" si="111"/>
        <v/>
      </c>
      <c r="H2353" s="3">
        <f ca="1">IF(F2352="买",B2353/B2352-1,计算结果!B$21*(计算结果!B$22*(B2353/B2352-1)+(1-计算结果!B$22)*(K2353/K2352-1-IF(G2353=1,计算结果!B$16,0))))-IF(AND(计算结果!B$21=0,G2353=1),计算结果!B$16,0)</f>
        <v>2.6843249127428415E-3</v>
      </c>
      <c r="I2353" s="2">
        <f t="shared" ca="1" si="112"/>
        <v>154.16269290058008</v>
      </c>
      <c r="J2353" s="3">
        <f ca="1">1-I2353/MAX(I$2:I2353)</f>
        <v>1.8918921435269187E-2</v>
      </c>
      <c r="K2353" s="21">
        <v>206.65</v>
      </c>
      <c r="L2353" s="37">
        <v>104.3737</v>
      </c>
    </row>
    <row r="2354" spans="1:12" hidden="1" x14ac:dyDescent="0.15">
      <c r="A2354" s="1">
        <v>42615</v>
      </c>
      <c r="B2354" s="16">
        <v>105.7852</v>
      </c>
      <c r="C2354" s="3">
        <f t="shared" si="110"/>
        <v>3.9051490077695039E-3</v>
      </c>
      <c r="D2354" s="3">
        <f>IFERROR(1-B2354/MAX(B$2:B2354),0)</f>
        <v>1.5087653634769826E-2</v>
      </c>
      <c r="E2354" s="3">
        <f ca="1">IFERROR(B2354/AVERAGE(OFFSET(B2354,0,0,-计算结果!B$17,1))-1,B2354/AVERAGE(OFFSET(B2354,0,0,-ROW(),1))-1)</f>
        <v>0.29566847998987877</v>
      </c>
      <c r="F2354" s="4" t="str">
        <f ca="1">IF(MONTH(A2354)&lt;&gt;MONTH(A2355),IF(OR(AND(E2354&lt;计算结果!B$18,E2354&gt;计算结果!B$19),E2354&lt;计算结果!B$20),"买","卖"),F2353)</f>
        <v>买</v>
      </c>
      <c r="G2354" s="4" t="str">
        <f t="shared" ca="1" si="111"/>
        <v/>
      </c>
      <c r="H2354" s="3">
        <f ca="1">IF(F2353="买",B2354/B2353-1,计算结果!B$21*(计算结果!B$22*(B2354/B2353-1)+(1-计算结果!B$22)*(K2354/K2353-1-IF(G2354=1,计算结果!B$16,0))))-IF(AND(计算结果!B$21=0,G2354=1),计算结果!B$16,0)</f>
        <v>3.9051490077695039E-3</v>
      </c>
      <c r="I2354" s="2">
        <f t="shared" ca="1" si="112"/>
        <v>154.76472118779586</v>
      </c>
      <c r="J2354" s="3">
        <f ca="1">1-I2354/MAX(I$2:I2354)</f>
        <v>1.5087653634770715E-2</v>
      </c>
      <c r="K2354" s="21">
        <v>206.69</v>
      </c>
      <c r="L2354" s="37">
        <v>104.7852</v>
      </c>
    </row>
    <row r="2355" spans="1:12" hidden="1" x14ac:dyDescent="0.15">
      <c r="A2355" s="1">
        <v>42618</v>
      </c>
      <c r="B2355" s="16">
        <v>106.29940000000001</v>
      </c>
      <c r="C2355" s="3">
        <f t="shared" si="110"/>
        <v>4.8607933813047399E-3</v>
      </c>
      <c r="D2355" s="3">
        <f>IFERROR(1-B2355/MAX(B$2:B2355),0)</f>
        <v>1.0300198220392298E-2</v>
      </c>
      <c r="E2355" s="3">
        <f ca="1">IFERROR(B2355/AVERAGE(OFFSET(B2355,0,0,-计算结果!B$17,1))-1,B2355/AVERAGE(OFFSET(B2355,0,0,-ROW(),1))-1)</f>
        <v>0.29917339179376468</v>
      </c>
      <c r="F2355" s="4" t="str">
        <f ca="1">IF(MONTH(A2355)&lt;&gt;MONTH(A2356),IF(OR(AND(E2355&lt;计算结果!B$18,E2355&gt;计算结果!B$19),E2355&lt;计算结果!B$20),"买","卖"),F2354)</f>
        <v>买</v>
      </c>
      <c r="G2355" s="4" t="str">
        <f t="shared" ca="1" si="111"/>
        <v/>
      </c>
      <c r="H2355" s="3">
        <f ca="1">IF(F2354="买",B2355/B2354-1,计算结果!B$21*(计算结果!B$22*(B2355/B2354-1)+(1-计算结果!B$22)*(K2355/K2354-1-IF(G2355=1,计算结果!B$16,0))))-IF(AND(计算结果!B$21=0,G2355=1),计算结果!B$16,0)</f>
        <v>4.8607933813047399E-3</v>
      </c>
      <c r="I2355" s="2">
        <f t="shared" ca="1" si="112"/>
        <v>155.51700052020496</v>
      </c>
      <c r="J2355" s="3">
        <f ca="1">1-I2355/MAX(I$2:I2355)</f>
        <v>1.0300198220393297E-2</v>
      </c>
      <c r="K2355" s="21">
        <v>206.78</v>
      </c>
      <c r="L2355" s="37">
        <v>105.29940000000001</v>
      </c>
    </row>
    <row r="2356" spans="1:12" hidden="1" x14ac:dyDescent="0.15">
      <c r="A2356" s="1">
        <v>42619</v>
      </c>
      <c r="B2356" s="16">
        <v>108.226</v>
      </c>
      <c r="C2356" s="3">
        <f t="shared" si="110"/>
        <v>1.8124279158678203E-2</v>
      </c>
      <c r="D2356" s="3">
        <f>IFERROR(1-B2356/MAX(B$2:B2356),0)</f>
        <v>0</v>
      </c>
      <c r="E2356" s="3">
        <f ca="1">IFERROR(B2356/AVERAGE(OFFSET(B2356,0,0,-计算结果!B$17,1))-1,B2356/AVERAGE(OFFSET(B2356,0,0,-ROW(),1))-1)</f>
        <v>0.3197403139805528</v>
      </c>
      <c r="F2356" s="4" t="str">
        <f ca="1">IF(MONTH(A2356)&lt;&gt;MONTH(A2357),IF(OR(AND(E2356&lt;计算结果!B$18,E2356&gt;计算结果!B$19),E2356&lt;计算结果!B$20),"买","卖"),F2355)</f>
        <v>买</v>
      </c>
      <c r="G2356" s="4" t="str">
        <f t="shared" ca="1" si="111"/>
        <v/>
      </c>
      <c r="H2356" s="3">
        <f ca="1">IF(F2355="买",B2356/B2355-1,计算结果!B$21*(计算结果!B$22*(B2356/B2355-1)+(1-计算结果!B$22)*(K2356/K2355-1-IF(G2356=1,计算结果!B$16,0))))-IF(AND(计算结果!B$21=0,G2356=1),计算结果!B$16,0)</f>
        <v>1.8124279158678203E-2</v>
      </c>
      <c r="I2356" s="2">
        <f t="shared" ca="1" si="112"/>
        <v>158.33563405155346</v>
      </c>
      <c r="J2356" s="3">
        <f ca="1">1-I2356/MAX(I$2:I2356)</f>
        <v>0</v>
      </c>
      <c r="K2356" s="21">
        <v>206.83</v>
      </c>
      <c r="L2356" s="37">
        <v>107.226</v>
      </c>
    </row>
    <row r="2357" spans="1:12" hidden="1" x14ac:dyDescent="0.15">
      <c r="A2357" s="1">
        <v>42620</v>
      </c>
      <c r="B2357" s="16">
        <v>108.111</v>
      </c>
      <c r="C2357" s="3">
        <f t="shared" si="110"/>
        <v>-1.0625912442481233E-3</v>
      </c>
      <c r="D2357" s="3">
        <f>IFERROR(1-B2357/MAX(B$2:B2357),0)</f>
        <v>1.0625912442481233E-3</v>
      </c>
      <c r="E2357" s="3">
        <f ca="1">IFERROR(B2357/AVERAGE(OFFSET(B2357,0,0,-计算结果!B$17,1))-1,B2357/AVERAGE(OFFSET(B2357,0,0,-ROW(),1))-1)</f>
        <v>0.31526602638994072</v>
      </c>
      <c r="F2357" s="4" t="str">
        <f ca="1">IF(MONTH(A2357)&lt;&gt;MONTH(A2358),IF(OR(AND(E2357&lt;计算结果!B$18,E2357&gt;计算结果!B$19),E2357&lt;计算结果!B$20),"买","卖"),F2356)</f>
        <v>买</v>
      </c>
      <c r="G2357" s="4" t="str">
        <f t="shared" ca="1" si="111"/>
        <v/>
      </c>
      <c r="H2357" s="3">
        <f ca="1">IF(F2356="买",B2357/B2356-1,计算结果!B$21*(计算结果!B$22*(B2357/B2356-1)+(1-计算结果!B$22)*(K2357/K2356-1-IF(G2357=1,计算结果!B$16,0))))-IF(AND(计算结果!B$21=0,G2357=1),计算结果!B$16,0)</f>
        <v>-1.0625912442481233E-3</v>
      </c>
      <c r="I2357" s="2">
        <f t="shared" ca="1" si="112"/>
        <v>158.1673879931578</v>
      </c>
      <c r="J2357" s="3">
        <f ca="1">1-I2357/MAX(I$2:I2357)</f>
        <v>1.0625912442481233E-3</v>
      </c>
      <c r="K2357" s="21">
        <v>206.85</v>
      </c>
      <c r="L2357" s="37">
        <v>107.111</v>
      </c>
    </row>
    <row r="2358" spans="1:12" hidden="1" x14ac:dyDescent="0.15">
      <c r="A2358" s="1">
        <v>42621</v>
      </c>
      <c r="B2358" s="16">
        <v>109.2788</v>
      </c>
      <c r="C2358" s="3">
        <f t="shared" si="110"/>
        <v>1.0801861050216965E-2</v>
      </c>
      <c r="D2358" s="3">
        <f>IFERROR(1-B2358/MAX(B$2:B2358),0)</f>
        <v>0</v>
      </c>
      <c r="E2358" s="3">
        <f ca="1">IFERROR(B2358/AVERAGE(OFFSET(B2358,0,0,-计算结果!B$17,1))-1,B2358/AVERAGE(OFFSET(B2358,0,0,-ROW(),1))-1)</f>
        <v>0.32649944714645729</v>
      </c>
      <c r="F2358" s="4" t="str">
        <f ca="1">IF(MONTH(A2358)&lt;&gt;MONTH(A2359),IF(OR(AND(E2358&lt;计算结果!B$18,E2358&gt;计算结果!B$19),E2358&lt;计算结果!B$20),"买","卖"),F2357)</f>
        <v>买</v>
      </c>
      <c r="G2358" s="4" t="str">
        <f t="shared" ca="1" si="111"/>
        <v/>
      </c>
      <c r="H2358" s="3">
        <f ca="1">IF(F2357="买",B2358/B2357-1,计算结果!B$21*(计算结果!B$22*(B2358/B2357-1)+(1-计算结果!B$22)*(K2358/K2357-1-IF(G2358=1,计算结果!B$16,0))))-IF(AND(计算结果!B$21=0,G2358=1),计算结果!B$16,0)</f>
        <v>1.0801861050216965E-2</v>
      </c>
      <c r="I2358" s="2">
        <f t="shared" ca="1" si="112"/>
        <v>159.87589014093564</v>
      </c>
      <c r="J2358" s="3">
        <f ca="1">1-I2358/MAX(I$2:I2358)</f>
        <v>0</v>
      </c>
      <c r="K2358" s="21">
        <v>206.88</v>
      </c>
      <c r="L2358" s="37">
        <v>108.2788</v>
      </c>
    </row>
    <row r="2359" spans="1:12" hidden="1" x14ac:dyDescent="0.15">
      <c r="A2359" s="1">
        <v>42622</v>
      </c>
      <c r="B2359" s="16">
        <v>109.4415</v>
      </c>
      <c r="C2359" s="3">
        <f t="shared" si="110"/>
        <v>1.4888523666072295E-3</v>
      </c>
      <c r="D2359" s="3">
        <f>IFERROR(1-B2359/MAX(B$2:B2359),0)</f>
        <v>0</v>
      </c>
      <c r="E2359" s="3">
        <f ca="1">IFERROR(B2359/AVERAGE(OFFSET(B2359,0,0,-计算结果!B$17,1))-1,B2359/AVERAGE(OFFSET(B2359,0,0,-ROW(),1))-1)</f>
        <v>0.32549284641421439</v>
      </c>
      <c r="F2359" s="4" t="str">
        <f ca="1">IF(MONTH(A2359)&lt;&gt;MONTH(A2360),IF(OR(AND(E2359&lt;计算结果!B$18,E2359&gt;计算结果!B$19),E2359&lt;计算结果!B$20),"买","卖"),F2358)</f>
        <v>买</v>
      </c>
      <c r="G2359" s="4" t="str">
        <f t="shared" ca="1" si="111"/>
        <v/>
      </c>
      <c r="H2359" s="3">
        <f ca="1">IF(F2358="买",B2359/B2358-1,计算结果!B$21*(计算结果!B$22*(B2359/B2358-1)+(1-计算结果!B$22)*(K2359/K2358-1-IF(G2359=1,计算结果!B$16,0))))-IF(AND(计算结果!B$21=0,G2359=1),计算结果!B$16,0)</f>
        <v>1.4888523666072295E-3</v>
      </c>
      <c r="I2359" s="2">
        <f t="shared" ca="1" si="112"/>
        <v>160.11392173833542</v>
      </c>
      <c r="J2359" s="3">
        <f ca="1">1-I2359/MAX(I$2:I2359)</f>
        <v>0</v>
      </c>
      <c r="K2359" s="21">
        <v>206.91</v>
      </c>
      <c r="L2359" s="37">
        <v>108.4415</v>
      </c>
    </row>
    <row r="2360" spans="1:12" hidden="1" x14ac:dyDescent="0.15">
      <c r="A2360" s="1">
        <v>42625</v>
      </c>
      <c r="B2360" s="16">
        <v>104.5916</v>
      </c>
      <c r="C2360" s="3">
        <f t="shared" si="110"/>
        <v>-4.431499933754568E-2</v>
      </c>
      <c r="D2360" s="3">
        <f>IFERROR(1-B2360/MAX(B$2:B2360),0)</f>
        <v>4.431499933754568E-2</v>
      </c>
      <c r="E2360" s="3">
        <f ca="1">IFERROR(B2360/AVERAGE(OFFSET(B2360,0,0,-计算结果!B$17,1))-1,B2360/AVERAGE(OFFSET(B2360,0,0,-ROW(),1))-1)</f>
        <v>0.26425228540615731</v>
      </c>
      <c r="F2360" s="4" t="str">
        <f ca="1">IF(MONTH(A2360)&lt;&gt;MONTH(A2361),IF(OR(AND(E2360&lt;计算结果!B$18,E2360&gt;计算结果!B$19),E2360&lt;计算结果!B$20),"买","卖"),F2359)</f>
        <v>买</v>
      </c>
      <c r="G2360" s="4" t="str">
        <f t="shared" ca="1" si="111"/>
        <v/>
      </c>
      <c r="H2360" s="3">
        <f ca="1">IF(F2359="买",B2360/B2359-1,计算结果!B$21*(计算结果!B$22*(B2360/B2359-1)+(1-计算结果!B$22)*(K2360/K2359-1-IF(G2360=1,计算结果!B$16,0))))-IF(AND(计算结果!B$21=0,G2360=1),计算结果!B$16,0)</f>
        <v>-4.431499933754568E-2</v>
      </c>
      <c r="I2360" s="2">
        <f t="shared" ca="1" si="112"/>
        <v>153.01847340256924</v>
      </c>
      <c r="J2360" s="3">
        <f ca="1">1-I2360/MAX(I$2:I2360)</f>
        <v>4.431499933754568E-2</v>
      </c>
      <c r="K2360" s="21">
        <v>206.97</v>
      </c>
      <c r="L2360" s="37">
        <v>103.5916</v>
      </c>
    </row>
    <row r="2361" spans="1:12" hidden="1" x14ac:dyDescent="0.15">
      <c r="A2361" s="1">
        <v>42626</v>
      </c>
      <c r="B2361" s="16">
        <v>107.48820000000001</v>
      </c>
      <c r="C2361" s="3">
        <f t="shared" si="110"/>
        <v>2.7694384635094993E-2</v>
      </c>
      <c r="D2361" s="3">
        <f>IFERROR(1-B2361/MAX(B$2:B2361),0)</f>
        <v>1.784789133920861E-2</v>
      </c>
      <c r="E2361" s="3">
        <f ca="1">IFERROR(B2361/AVERAGE(OFFSET(B2361,0,0,-计算结果!B$17,1))-1,B2361/AVERAGE(OFFSET(B2361,0,0,-ROW(),1))-1)</f>
        <v>0.29667068709238253</v>
      </c>
      <c r="F2361" s="4" t="str">
        <f ca="1">IF(MONTH(A2361)&lt;&gt;MONTH(A2362),IF(OR(AND(E2361&lt;计算结果!B$18,E2361&gt;计算结果!B$19),E2361&lt;计算结果!B$20),"买","卖"),F2360)</f>
        <v>买</v>
      </c>
      <c r="G2361" s="4" t="str">
        <f t="shared" ca="1" si="111"/>
        <v/>
      </c>
      <c r="H2361" s="3">
        <f ca="1">IF(F2360="买",B2361/B2360-1,计算结果!B$21*(计算结果!B$22*(B2361/B2360-1)+(1-计算结果!B$22)*(K2361/K2360-1-IF(G2361=1,计算结果!B$16,0))))-IF(AND(计算结果!B$21=0,G2361=1),计算结果!B$16,0)</f>
        <v>2.7694384635094993E-2</v>
      </c>
      <c r="I2361" s="2">
        <f t="shared" ca="1" si="112"/>
        <v>157.25622586125505</v>
      </c>
      <c r="J2361" s="3">
        <f ca="1">1-I2361/MAX(I$2:I2361)</f>
        <v>1.7847891339208721E-2</v>
      </c>
      <c r="K2361" s="21">
        <v>207.01</v>
      </c>
      <c r="L2361" s="37">
        <v>106.48820000000001</v>
      </c>
    </row>
    <row r="2362" spans="1:12" hidden="1" x14ac:dyDescent="0.15">
      <c r="A2362" s="1">
        <v>42627</v>
      </c>
      <c r="B2362" s="16">
        <v>108.1079</v>
      </c>
      <c r="C2362" s="3">
        <f t="shared" si="110"/>
        <v>5.765284003267368E-3</v>
      </c>
      <c r="D2362" s="3">
        <f>IFERROR(1-B2362/MAX(B$2:B2362),0)</f>
        <v>1.2185505498371274E-2</v>
      </c>
      <c r="E2362" s="3">
        <f ca="1">IFERROR(B2362/AVERAGE(OFFSET(B2362,0,0,-计算结果!B$17,1))-1,B2362/AVERAGE(OFFSET(B2362,0,0,-ROW(),1))-1)</f>
        <v>0.30164203564078429</v>
      </c>
      <c r="F2362" s="4" t="str">
        <f ca="1">IF(MONTH(A2362)&lt;&gt;MONTH(A2363),IF(OR(AND(E2362&lt;计算结果!B$18,E2362&gt;计算结果!B$19),E2362&lt;计算结果!B$20),"买","卖"),F2361)</f>
        <v>买</v>
      </c>
      <c r="G2362" s="4" t="str">
        <f t="shared" ca="1" si="111"/>
        <v/>
      </c>
      <c r="H2362" s="3">
        <f ca="1">IF(F2361="买",B2362/B2361-1,计算结果!B$21*(计算结果!B$22*(B2362/B2361-1)+(1-计算结果!B$22)*(K2362/K2361-1-IF(G2362=1,计算结果!B$16,0))))-IF(AND(计算结果!B$21=0,G2362=1),计算结果!B$16,0)</f>
        <v>5.765284003267368E-3</v>
      </c>
      <c r="I2362" s="2">
        <f t="shared" ca="1" si="112"/>
        <v>158.16285266462714</v>
      </c>
      <c r="J2362" s="3">
        <f ca="1">1-I2362/MAX(I$2:I2362)</f>
        <v>1.2185505498371274E-2</v>
      </c>
      <c r="K2362" s="21">
        <v>207.05</v>
      </c>
      <c r="L2362" s="37">
        <v>107.1079</v>
      </c>
    </row>
    <row r="2363" spans="1:12" hidden="1" x14ac:dyDescent="0.15">
      <c r="A2363" s="1">
        <v>42632</v>
      </c>
      <c r="B2363" s="16">
        <v>110.1344</v>
      </c>
      <c r="C2363" s="3">
        <f t="shared" si="110"/>
        <v>1.8745161084435136E-2</v>
      </c>
      <c r="D2363" s="3">
        <f>IFERROR(1-B2363/MAX(B$2:B2363),0)</f>
        <v>0</v>
      </c>
      <c r="E2363" s="3">
        <f ca="1">IFERROR(B2363/AVERAGE(OFFSET(B2363,0,0,-计算结果!B$17,1))-1,B2363/AVERAGE(OFFSET(B2363,0,0,-ROW(),1))-1)</f>
        <v>0.32342058663948015</v>
      </c>
      <c r="F2363" s="4" t="str">
        <f ca="1">IF(MONTH(A2363)&lt;&gt;MONTH(A2364),IF(OR(AND(E2363&lt;计算结果!B$18,E2363&gt;计算结果!B$19),E2363&lt;计算结果!B$20),"买","卖"),F2362)</f>
        <v>买</v>
      </c>
      <c r="G2363" s="4" t="str">
        <f t="shared" ca="1" si="111"/>
        <v/>
      </c>
      <c r="H2363" s="3">
        <f ca="1">IF(F2362="买",B2363/B2362-1,计算结果!B$21*(计算结果!B$22*(B2363/B2362-1)+(1-计算结果!B$22)*(K2363/K2362-1-IF(G2363=1,计算结果!B$16,0))))-IF(AND(计算结果!B$21=0,G2363=1),计算结果!B$16,0)</f>
        <v>1.8745161084435136E-2</v>
      </c>
      <c r="I2363" s="2">
        <f t="shared" ca="1" si="112"/>
        <v>161.12764081539936</v>
      </c>
      <c r="J2363" s="3">
        <f ca="1">1-I2363/MAX(I$2:I2363)</f>
        <v>0</v>
      </c>
      <c r="K2363" s="21">
        <v>207.19</v>
      </c>
      <c r="L2363" s="37">
        <v>109.1344</v>
      </c>
    </row>
    <row r="2364" spans="1:12" hidden="1" x14ac:dyDescent="0.15">
      <c r="A2364" s="1">
        <v>42633</v>
      </c>
      <c r="B2364" s="16">
        <v>111.79559999999999</v>
      </c>
      <c r="C2364" s="3">
        <f t="shared" si="110"/>
        <v>1.5083389022866545E-2</v>
      </c>
      <c r="D2364" s="3">
        <f>IFERROR(1-B2364/MAX(B$2:B2364),0)</f>
        <v>0</v>
      </c>
      <c r="E2364" s="3">
        <f ca="1">IFERROR(B2364/AVERAGE(OFFSET(B2364,0,0,-计算结果!B$17,1))-1,B2364/AVERAGE(OFFSET(B2364,0,0,-ROW(),1))-1)</f>
        <v>0.34063493070073392</v>
      </c>
      <c r="F2364" s="4" t="str">
        <f ca="1">IF(MONTH(A2364)&lt;&gt;MONTH(A2365),IF(OR(AND(E2364&lt;计算结果!B$18,E2364&gt;计算结果!B$19),E2364&lt;计算结果!B$20),"买","卖"),F2363)</f>
        <v>买</v>
      </c>
      <c r="G2364" s="4" t="str">
        <f t="shared" ca="1" si="111"/>
        <v/>
      </c>
      <c r="H2364" s="3">
        <f ca="1">IF(F2363="买",B2364/B2363-1,计算结果!B$21*(计算结果!B$22*(B2364/B2363-1)+(1-计算结果!B$22)*(K2364/K2363-1-IF(G2364=1,计算结果!B$16,0))))-IF(AND(计算结果!B$21=0,G2364=1),计算结果!B$16,0)</f>
        <v>1.5083389022866545E-2</v>
      </c>
      <c r="I2364" s="2">
        <f t="shared" ca="1" si="112"/>
        <v>163.55799170415474</v>
      </c>
      <c r="J2364" s="3">
        <f ca="1">1-I2364/MAX(I$2:I2364)</f>
        <v>0</v>
      </c>
      <c r="K2364" s="21">
        <v>207.23</v>
      </c>
      <c r="L2364" s="37">
        <v>110.79559999999999</v>
      </c>
    </row>
    <row r="2365" spans="1:12" hidden="1" x14ac:dyDescent="0.15">
      <c r="A2365" s="1">
        <v>42634</v>
      </c>
      <c r="B2365" s="16">
        <v>112.22410000000001</v>
      </c>
      <c r="C2365" s="3">
        <f t="shared" si="110"/>
        <v>3.8328878775195641E-3</v>
      </c>
      <c r="D2365" s="3">
        <f>IFERROR(1-B2365/MAX(B$2:B2365),0)</f>
        <v>0</v>
      </c>
      <c r="E2365" s="3">
        <f ca="1">IFERROR(B2365/AVERAGE(OFFSET(B2365,0,0,-计算结果!B$17,1))-1,B2365/AVERAGE(OFFSET(B2365,0,0,-ROW(),1))-1)</f>
        <v>0.34308995173161727</v>
      </c>
      <c r="F2365" s="4" t="str">
        <f ca="1">IF(MONTH(A2365)&lt;&gt;MONTH(A2366),IF(OR(AND(E2365&lt;计算结果!B$18,E2365&gt;计算结果!B$19),E2365&lt;计算结果!B$20),"买","卖"),F2364)</f>
        <v>买</v>
      </c>
      <c r="G2365" s="4" t="str">
        <f t="shared" ca="1" si="111"/>
        <v/>
      </c>
      <c r="H2365" s="3">
        <f ca="1">IF(F2364="买",B2365/B2364-1,计算结果!B$21*(计算结果!B$22*(B2365/B2364-1)+(1-计算结果!B$22)*(K2365/K2364-1-IF(G2365=1,计算结果!B$16,0))))-IF(AND(计算结果!B$21=0,G2365=1),计算结果!B$16,0)</f>
        <v>3.8328878775195641E-3</v>
      </c>
      <c r="I2365" s="2">
        <f t="shared" ca="1" si="112"/>
        <v>164.18489114782903</v>
      </c>
      <c r="J2365" s="3">
        <f ca="1">1-I2365/MAX(I$2:I2365)</f>
        <v>0</v>
      </c>
      <c r="K2365" s="21">
        <v>207.27</v>
      </c>
      <c r="L2365" s="37">
        <v>111.22410000000001</v>
      </c>
    </row>
    <row r="2366" spans="1:12" hidden="1" x14ac:dyDescent="0.15">
      <c r="A2366" s="1">
        <v>42635</v>
      </c>
      <c r="B2366" s="16">
        <v>112.45910000000001</v>
      </c>
      <c r="C2366" s="3">
        <f t="shared" si="110"/>
        <v>2.0940243673150949E-3</v>
      </c>
      <c r="D2366" s="3">
        <f>IFERROR(1-B2366/MAX(B$2:B2366),0)</f>
        <v>0</v>
      </c>
      <c r="E2366" s="3">
        <f ca="1">IFERROR(B2366/AVERAGE(OFFSET(B2366,0,0,-计算结果!B$17,1))-1,B2366/AVERAGE(OFFSET(B2366,0,0,-ROW(),1))-1)</f>
        <v>0.34329770781608993</v>
      </c>
      <c r="F2366" s="4" t="str">
        <f ca="1">IF(MONTH(A2366)&lt;&gt;MONTH(A2367),IF(OR(AND(E2366&lt;计算结果!B$18,E2366&gt;计算结果!B$19),E2366&lt;计算结果!B$20),"买","卖"),F2365)</f>
        <v>买</v>
      </c>
      <c r="G2366" s="4" t="str">
        <f t="shared" ca="1" si="111"/>
        <v/>
      </c>
      <c r="H2366" s="3">
        <f ca="1">IF(F2365="买",B2366/B2365-1,计算结果!B$21*(计算结果!B$22*(B2366/B2365-1)+(1-计算结果!B$22)*(K2366/K2365-1-IF(G2366=1,计算结果!B$16,0))))-IF(AND(计算结果!B$21=0,G2366=1),计算结果!B$16,0)</f>
        <v>2.0940243673150949E-3</v>
      </c>
      <c r="I2366" s="2">
        <f t="shared" ca="1" si="112"/>
        <v>164.52869831063757</v>
      </c>
      <c r="J2366" s="3">
        <f ca="1">1-I2366/MAX(I$2:I2366)</f>
        <v>0</v>
      </c>
      <c r="K2366" s="21">
        <v>207.3</v>
      </c>
      <c r="L2366" s="37">
        <v>111.45910000000001</v>
      </c>
    </row>
    <row r="2367" spans="1:12" hidden="1" x14ac:dyDescent="0.15">
      <c r="A2367" s="1">
        <v>42636</v>
      </c>
      <c r="B2367" s="16">
        <v>113.4744</v>
      </c>
      <c r="C2367" s="3">
        <f t="shared" si="110"/>
        <v>9.0281711306599011E-3</v>
      </c>
      <c r="D2367" s="3">
        <f>IFERROR(1-B2367/MAX(B$2:B2367),0)</f>
        <v>0</v>
      </c>
      <c r="E2367" s="3">
        <f ca="1">IFERROR(B2367/AVERAGE(OFFSET(B2367,0,0,-计算结果!B$17,1))-1,B2367/AVERAGE(OFFSET(B2367,0,0,-ROW(),1))-1)</f>
        <v>0.35287522228511059</v>
      </c>
      <c r="F2367" s="4" t="str">
        <f ca="1">IF(MONTH(A2367)&lt;&gt;MONTH(A2368),IF(OR(AND(E2367&lt;计算结果!B$18,E2367&gt;计算结果!B$19),E2367&lt;计算结果!B$20),"买","卖"),F2366)</f>
        <v>买</v>
      </c>
      <c r="G2367" s="4" t="str">
        <f t="shared" ca="1" si="111"/>
        <v/>
      </c>
      <c r="H2367" s="3">
        <f ca="1">IF(F2366="买",B2367/B2366-1,计算结果!B$21*(计算结果!B$22*(B2367/B2366-1)+(1-计算结果!B$22)*(K2367/K2366-1-IF(G2367=1,计算结果!B$16,0))))-IF(AND(计算结果!B$21=0,G2367=1),计算结果!B$16,0)</f>
        <v>9.0281711306599011E-3</v>
      </c>
      <c r="I2367" s="2">
        <f t="shared" ca="1" si="112"/>
        <v>166.01409155489071</v>
      </c>
      <c r="J2367" s="3">
        <f ca="1">1-I2367/MAX(I$2:I2367)</f>
        <v>0</v>
      </c>
      <c r="K2367" s="21">
        <v>207.34</v>
      </c>
      <c r="L2367" s="37">
        <v>112.4744</v>
      </c>
    </row>
    <row r="2368" spans="1:12" hidden="1" x14ac:dyDescent="0.15">
      <c r="A2368" s="1">
        <v>42639</v>
      </c>
      <c r="B2368" s="16">
        <v>109.83750000000001</v>
      </c>
      <c r="C2368" s="3">
        <f t="shared" si="110"/>
        <v>-3.2050400795245459E-2</v>
      </c>
      <c r="D2368" s="3">
        <f>IFERROR(1-B2368/MAX(B$2:B2368),0)</f>
        <v>3.2050400795245459E-2</v>
      </c>
      <c r="E2368" s="3">
        <f ca="1">IFERROR(B2368/AVERAGE(OFFSET(B2368,0,0,-计算结果!B$17,1))-1,B2368/AVERAGE(OFFSET(B2368,0,0,-ROW(),1))-1)</f>
        <v>0.30694298281666321</v>
      </c>
      <c r="F2368" s="4" t="str">
        <f ca="1">IF(MONTH(A2368)&lt;&gt;MONTH(A2369),IF(OR(AND(E2368&lt;计算结果!B$18,E2368&gt;计算结果!B$19),E2368&lt;计算结果!B$20),"买","卖"),F2367)</f>
        <v>买</v>
      </c>
      <c r="G2368" s="4" t="str">
        <f t="shared" ca="1" si="111"/>
        <v/>
      </c>
      <c r="H2368" s="3">
        <f ca="1">IF(F2367="买",B2368/B2367-1,计算结果!B$21*(计算结果!B$22*(B2368/B2367-1)+(1-计算结果!B$22)*(K2368/K2367-1-IF(G2368=1,计算结果!B$16,0))))-IF(AND(计算结果!B$21=0,G2368=1),计算结果!B$16,0)</f>
        <v>-3.2050400795245459E-2</v>
      </c>
      <c r="I2368" s="2">
        <f t="shared" ca="1" si="112"/>
        <v>160.6932733828979</v>
      </c>
      <c r="J2368" s="3">
        <f ca="1">1-I2368/MAX(I$2:I2368)</f>
        <v>3.2050400795245348E-2</v>
      </c>
      <c r="K2368" s="21">
        <v>207.43</v>
      </c>
      <c r="L2368" s="37">
        <v>108.83750000000001</v>
      </c>
    </row>
    <row r="2369" spans="1:12" hidden="1" x14ac:dyDescent="0.15">
      <c r="A2369" s="1">
        <v>42640</v>
      </c>
      <c r="B2369" s="16">
        <v>110.5672</v>
      </c>
      <c r="C2369" s="3">
        <f t="shared" si="110"/>
        <v>6.6434505519517018E-3</v>
      </c>
      <c r="D2369" s="3">
        <f>IFERROR(1-B2369/MAX(B$2:B2369),0)</f>
        <v>2.5619875496147193E-2</v>
      </c>
      <c r="E2369" s="3">
        <f ca="1">IFERROR(B2369/AVERAGE(OFFSET(B2369,0,0,-计算结果!B$17,1))-1,B2369/AVERAGE(OFFSET(B2369,0,0,-ROW(),1))-1)</f>
        <v>0.31309894840560326</v>
      </c>
      <c r="F2369" s="4" t="str">
        <f ca="1">IF(MONTH(A2369)&lt;&gt;MONTH(A2370),IF(OR(AND(E2369&lt;计算结果!B$18,E2369&gt;计算结果!B$19),E2369&lt;计算结果!B$20),"买","卖"),F2368)</f>
        <v>买</v>
      </c>
      <c r="G2369" s="4" t="str">
        <f t="shared" ca="1" si="111"/>
        <v/>
      </c>
      <c r="H2369" s="3">
        <f ca="1">IF(F2368="买",B2369/B2368-1,计算结果!B$21*(计算结果!B$22*(B2369/B2368-1)+(1-计算结果!B$22)*(K2369/K2368-1-IF(G2369=1,计算结果!B$16,0))))-IF(AND(计算结果!B$21=0,G2369=1),计算结果!B$16,0)</f>
        <v>6.6434505519517018E-3</v>
      </c>
      <c r="I2369" s="2">
        <f t="shared" ca="1" si="112"/>
        <v>161.76083119864845</v>
      </c>
      <c r="J2369" s="3">
        <f ca="1">1-I2369/MAX(I$2:I2369)</f>
        <v>2.5619875496147082E-2</v>
      </c>
      <c r="K2369" s="21">
        <v>207.45</v>
      </c>
      <c r="L2369" s="37">
        <v>109.5672</v>
      </c>
    </row>
    <row r="2370" spans="1:12" hidden="1" x14ac:dyDescent="0.15">
      <c r="A2370" s="1">
        <v>42641</v>
      </c>
      <c r="B2370" s="16">
        <v>111.023</v>
      </c>
      <c r="C2370" s="3">
        <f t="shared" si="110"/>
        <v>4.1223798739589146E-3</v>
      </c>
      <c r="D2370" s="3">
        <f>IFERROR(1-B2370/MAX(B$2:B2370),0)</f>
        <v>2.1603110481306809E-2</v>
      </c>
      <c r="E2370" s="3">
        <f ca="1">IFERROR(B2370/AVERAGE(OFFSET(B2370,0,0,-计算结果!B$17,1))-1,B2370/AVERAGE(OFFSET(B2370,0,0,-ROW(),1))-1)</f>
        <v>0.31581366228514662</v>
      </c>
      <c r="F2370" s="4" t="str">
        <f ca="1">IF(MONTH(A2370)&lt;&gt;MONTH(A2371),IF(OR(AND(E2370&lt;计算结果!B$18,E2370&gt;计算结果!B$19),E2370&lt;计算结果!B$20),"买","卖"),F2369)</f>
        <v>买</v>
      </c>
      <c r="G2370" s="4" t="str">
        <f t="shared" ca="1" si="111"/>
        <v/>
      </c>
      <c r="H2370" s="3">
        <f ca="1">IF(F2369="买",B2370/B2369-1,计算结果!B$21*(计算结果!B$22*(B2370/B2369-1)+(1-计算结果!B$22)*(K2370/K2369-1-IF(G2370=1,计算结果!B$16,0))))-IF(AND(计算结果!B$21=0,G2370=1),计算结果!B$16,0)</f>
        <v>4.1223798739589146E-3</v>
      </c>
      <c r="I2370" s="2">
        <f t="shared" ca="1" si="112"/>
        <v>162.42767079357662</v>
      </c>
      <c r="J2370" s="3">
        <f ca="1">1-I2370/MAX(I$2:I2370)</f>
        <v>2.1603110481306809E-2</v>
      </c>
      <c r="K2370" s="21">
        <v>207.49</v>
      </c>
      <c r="L2370" s="37">
        <v>110.023</v>
      </c>
    </row>
    <row r="2371" spans="1:12" hidden="1" x14ac:dyDescent="0.15">
      <c r="A2371" s="1">
        <v>42642</v>
      </c>
      <c r="B2371" s="16">
        <v>111.67749999999999</v>
      </c>
      <c r="C2371" s="3">
        <f t="shared" si="110"/>
        <v>5.8951748736748577E-3</v>
      </c>
      <c r="D2371" s="3">
        <f>IFERROR(1-B2371/MAX(B$2:B2371),0)</f>
        <v>1.5835289721734647E-2</v>
      </c>
      <c r="E2371" s="3">
        <f ca="1">IFERROR(B2371/AVERAGE(OFFSET(B2371,0,0,-计算结果!B$17,1))-1,B2371/AVERAGE(OFFSET(B2371,0,0,-ROW(),1))-1)</f>
        <v>0.32063628154148716</v>
      </c>
      <c r="F2371" s="4" t="str">
        <f ca="1">IF(MONTH(A2371)&lt;&gt;MONTH(A2372),IF(OR(AND(E2371&lt;计算结果!B$18,E2371&gt;计算结果!B$19),E2371&lt;计算结果!B$20),"买","卖"),F2370)</f>
        <v>买</v>
      </c>
      <c r="G2371" s="4" t="str">
        <f t="shared" ca="1" si="111"/>
        <v/>
      </c>
      <c r="H2371" s="3">
        <f ca="1">IF(F2370="买",B2371/B2370-1,计算结果!B$21*(计算结果!B$22*(B2371/B2370-1)+(1-计算结果!B$22)*(K2371/K2370-1-IF(G2371=1,计算结果!B$16,0))))-IF(AND(计算结果!B$21=0,G2371=1),计算结果!B$16,0)</f>
        <v>5.8951748736748577E-3</v>
      </c>
      <c r="I2371" s="2">
        <f t="shared" ca="1" si="112"/>
        <v>163.38521031722846</v>
      </c>
      <c r="J2371" s="3">
        <f ca="1">1-I2371/MAX(I$2:I2371)</f>
        <v>1.5835289721734536E-2</v>
      </c>
      <c r="K2371" s="21">
        <v>207.53</v>
      </c>
      <c r="L2371" s="37">
        <v>110.67749999999999</v>
      </c>
    </row>
    <row r="2372" spans="1:12" hidden="1" x14ac:dyDescent="0.15">
      <c r="A2372" s="1">
        <v>42643</v>
      </c>
      <c r="B2372" s="16">
        <v>111.6414</v>
      </c>
      <c r="C2372" s="3">
        <f t="shared" ref="C2372:C2435" si="113">IFERROR(B2372/B2371-1,0)</f>
        <v>-3.2325222179929725E-4</v>
      </c>
      <c r="D2372" s="3">
        <f>IFERROR(1-B2372/MAX(B$2:B2372),0)</f>
        <v>1.6153423150948587E-2</v>
      </c>
      <c r="E2372" s="3">
        <f ca="1">IFERROR(B2372/AVERAGE(OFFSET(B2372,0,0,-计算结果!B$17,1))-1,B2372/AVERAGE(OFFSET(B2372,0,0,-ROW(),1))-1)</f>
        <v>0.31701511879687549</v>
      </c>
      <c r="F2372" s="4" t="str">
        <f ca="1">IF(MONTH(A2372)&lt;&gt;MONTH(A2373),IF(OR(AND(E2372&lt;计算结果!B$18,E2372&gt;计算结果!B$19),E2372&lt;计算结果!B$20),"买","卖"),F2371)</f>
        <v>买</v>
      </c>
      <c r="G2372" s="4" t="str">
        <f t="shared" ca="1" si="111"/>
        <v/>
      </c>
      <c r="H2372" s="3">
        <f ca="1">IF(F2371="买",B2372/B2371-1,计算结果!B$21*(计算结果!B$22*(B2372/B2371-1)+(1-计算结果!B$22)*(K2372/K2371-1-IF(G2372=1,计算结果!B$16,0))))-IF(AND(计算结果!B$21=0,G2372=1),计算结果!B$16,0)</f>
        <v>-3.2325222179929725E-4</v>
      </c>
      <c r="I2372" s="2">
        <f t="shared" ca="1" si="112"/>
        <v>163.33239568498428</v>
      </c>
      <c r="J2372" s="3">
        <f ca="1">1-I2372/MAX(I$2:I2372)</f>
        <v>1.6153423150948365E-2</v>
      </c>
      <c r="K2372" s="21">
        <v>207.57</v>
      </c>
      <c r="L2372" s="37">
        <v>110.6414</v>
      </c>
    </row>
    <row r="2373" spans="1:12" hidden="1" x14ac:dyDescent="0.15">
      <c r="A2373" s="1">
        <v>42653</v>
      </c>
      <c r="B2373" s="16">
        <v>113.7122</v>
      </c>
      <c r="C2373" s="3">
        <f t="shared" si="113"/>
        <v>1.8548674595624925E-2</v>
      </c>
      <c r="D2373" s="3">
        <f>IFERROR(1-B2373/MAX(B$2:B2373),0)</f>
        <v>0</v>
      </c>
      <c r="E2373" s="3">
        <f ca="1">IFERROR(B2373/AVERAGE(OFFSET(B2373,0,0,-计算结果!B$17,1))-1,B2373/AVERAGE(OFFSET(B2373,0,0,-ROW(),1))-1)</f>
        <v>0.33778554020793927</v>
      </c>
      <c r="F2373" s="4" t="str">
        <f ca="1">IF(MONTH(A2373)&lt;&gt;MONTH(A2374),IF(OR(AND(E2373&lt;计算结果!B$18,E2373&gt;计算结果!B$19),E2373&lt;计算结果!B$20),"买","卖"),F2372)</f>
        <v>买</v>
      </c>
      <c r="G2373" s="4" t="str">
        <f t="shared" ca="1" si="111"/>
        <v/>
      </c>
      <c r="H2373" s="3">
        <f ca="1">IF(F2372="买",B2373/B2372-1,计算结果!B$21*(计算结果!B$22*(B2373/B2372-1)+(1-计算结果!B$22)*(K2373/K2372-1-IF(G2373=1,计算结果!B$16,0))))-IF(AND(计算结果!B$21=0,G2373=1),计算结果!B$16,0)</f>
        <v>1.8548674595624925E-2</v>
      </c>
      <c r="I2373" s="2">
        <f t="shared" ca="1" si="112"/>
        <v>166.3619951434689</v>
      </c>
      <c r="J2373" s="3">
        <f ca="1">1-I2373/MAX(I$2:I2373)</f>
        <v>0</v>
      </c>
      <c r="K2373" s="21">
        <v>207.87</v>
      </c>
      <c r="L2373" s="37">
        <v>112.7122</v>
      </c>
    </row>
    <row r="2374" spans="1:12" hidden="1" x14ac:dyDescent="0.15">
      <c r="A2374" s="1">
        <v>42654</v>
      </c>
      <c r="B2374" s="16">
        <v>117.30070000000001</v>
      </c>
      <c r="C2374" s="3">
        <f t="shared" si="113"/>
        <v>3.1557739626882686E-2</v>
      </c>
      <c r="D2374" s="3">
        <f>IFERROR(1-B2374/MAX(B$2:B2374),0)</f>
        <v>0</v>
      </c>
      <c r="E2374" s="3">
        <f ca="1">IFERROR(B2374/AVERAGE(OFFSET(B2374,0,0,-计算结果!B$17,1))-1,B2374/AVERAGE(OFFSET(B2374,0,0,-ROW(),1))-1)</f>
        <v>0.3758655431116773</v>
      </c>
      <c r="F2374" s="4" t="str">
        <f ca="1">IF(MONTH(A2374)&lt;&gt;MONTH(A2375),IF(OR(AND(E2374&lt;计算结果!B$18,E2374&gt;计算结果!B$19),E2374&lt;计算结果!B$20),"买","卖"),F2373)</f>
        <v>买</v>
      </c>
      <c r="G2374" s="4" t="str">
        <f t="shared" ca="1" si="111"/>
        <v/>
      </c>
      <c r="H2374" s="3">
        <f ca="1">IF(F2373="买",B2374/B2373-1,计算结果!B$21*(计算结果!B$22*(B2374/B2373-1)+(1-计算结果!B$22)*(K2374/K2373-1-IF(G2374=1,计算结果!B$16,0))))-IF(AND(计算结果!B$21=0,G2374=1),计算结果!B$16,0)</f>
        <v>3.1557739626882686E-2</v>
      </c>
      <c r="I2374" s="2">
        <f t="shared" ca="1" si="112"/>
        <v>171.61200367001521</v>
      </c>
      <c r="J2374" s="3">
        <f ca="1">1-I2374/MAX(I$2:I2374)</f>
        <v>0</v>
      </c>
      <c r="K2374" s="21">
        <v>207.92</v>
      </c>
      <c r="L2374" s="37">
        <v>116.30070000000001</v>
      </c>
    </row>
    <row r="2375" spans="1:12" hidden="1" x14ac:dyDescent="0.15">
      <c r="A2375" s="1">
        <v>42655</v>
      </c>
      <c r="B2375" s="16">
        <v>116.68989999999999</v>
      </c>
      <c r="C2375" s="3">
        <f t="shared" si="113"/>
        <v>-5.2071300512274155E-3</v>
      </c>
      <c r="D2375" s="3">
        <f>IFERROR(1-B2375/MAX(B$2:B2375),0)</f>
        <v>5.2071300512274155E-3</v>
      </c>
      <c r="E2375" s="3">
        <f ca="1">IFERROR(B2375/AVERAGE(OFFSET(B2375,0,0,-计算结果!B$17,1))-1,B2375/AVERAGE(OFFSET(B2375,0,0,-ROW(),1))-1)</f>
        <v>0.36474342863929876</v>
      </c>
      <c r="F2375" s="4" t="str">
        <f ca="1">IF(MONTH(A2375)&lt;&gt;MONTH(A2376),IF(OR(AND(E2375&lt;计算结果!B$18,E2375&gt;计算结果!B$19),E2375&lt;计算结果!B$20),"买","卖"),F2374)</f>
        <v>买</v>
      </c>
      <c r="G2375" s="4" t="str">
        <f t="shared" ca="1" si="111"/>
        <v/>
      </c>
      <c r="H2375" s="3">
        <f ca="1">IF(F2374="买",B2375/B2374-1,计算结果!B$21*(计算结果!B$22*(B2375/B2374-1)+(1-计算结果!B$22)*(K2375/K2374-1-IF(G2375=1,计算结果!B$16,0))))-IF(AND(计算结果!B$21=0,G2375=1),计算结果!B$16,0)</f>
        <v>-5.2071300512274155E-3</v>
      </c>
      <c r="I2375" s="2">
        <f t="shared" ca="1" si="112"/>
        <v>170.71839764855372</v>
      </c>
      <c r="J2375" s="3">
        <f ca="1">1-I2375/MAX(I$2:I2375)</f>
        <v>5.2071300512274155E-3</v>
      </c>
      <c r="K2375" s="21">
        <v>207.96</v>
      </c>
      <c r="L2375" s="37">
        <v>115.68989999999999</v>
      </c>
    </row>
    <row r="2376" spans="1:12" hidden="1" x14ac:dyDescent="0.15">
      <c r="A2376" s="1">
        <v>42656</v>
      </c>
      <c r="B2376" s="16">
        <v>118.3284</v>
      </c>
      <c r="C2376" s="3">
        <f t="shared" si="113"/>
        <v>1.4041489451957823E-2</v>
      </c>
      <c r="D2376" s="3">
        <f>IFERROR(1-B2376/MAX(B$2:B2376),0)</f>
        <v>0</v>
      </c>
      <c r="E2376" s="3">
        <f ca="1">IFERROR(B2376/AVERAGE(OFFSET(B2376,0,0,-计算结果!B$17,1))-1,B2376/AVERAGE(OFFSET(B2376,0,0,-ROW(),1))-1)</f>
        <v>0.37997624035373101</v>
      </c>
      <c r="F2376" s="4" t="str">
        <f ca="1">IF(MONTH(A2376)&lt;&gt;MONTH(A2377),IF(OR(AND(E2376&lt;计算结果!B$18,E2376&gt;计算结果!B$19),E2376&lt;计算结果!B$20),"买","卖"),F2375)</f>
        <v>买</v>
      </c>
      <c r="G2376" s="4" t="str">
        <f t="shared" ca="1" si="111"/>
        <v/>
      </c>
      <c r="H2376" s="3">
        <f ca="1">IF(F2375="买",B2376/B2375-1,计算结果!B$21*(计算结果!B$22*(B2376/B2375-1)+(1-计算结果!B$22)*(K2376/K2375-1-IF(G2376=1,计算结果!B$16,0))))-IF(AND(计算结果!B$21=0,G2376=1),计算结果!B$16,0)</f>
        <v>1.4041489451957823E-2</v>
      </c>
      <c r="I2376" s="2">
        <f t="shared" ca="1" si="112"/>
        <v>173.11553822839102</v>
      </c>
      <c r="J2376" s="3">
        <f ca="1">1-I2376/MAX(I$2:I2376)</f>
        <v>0</v>
      </c>
      <c r="K2376" s="21">
        <v>208.02</v>
      </c>
      <c r="L2376" s="37">
        <v>117.3284</v>
      </c>
    </row>
    <row r="2377" spans="1:12" hidden="1" x14ac:dyDescent="0.15">
      <c r="A2377" s="1">
        <v>42657</v>
      </c>
      <c r="B2377" s="16">
        <v>118.5556</v>
      </c>
      <c r="C2377" s="3">
        <f t="shared" si="113"/>
        <v>1.9200800484076019E-3</v>
      </c>
      <c r="D2377" s="3">
        <f>IFERROR(1-B2377/MAX(B$2:B2377),0)</f>
        <v>0</v>
      </c>
      <c r="E2377" s="3">
        <f ca="1">IFERROR(B2377/AVERAGE(OFFSET(B2377,0,0,-计算结果!B$17,1))-1,B2377/AVERAGE(OFFSET(B2377,0,0,-ROW(),1))-1)</f>
        <v>0.37865177520020055</v>
      </c>
      <c r="F2377" s="4" t="str">
        <f ca="1">IF(MONTH(A2377)&lt;&gt;MONTH(A2378),IF(OR(AND(E2377&lt;计算结果!B$18,E2377&gt;计算结果!B$19),E2377&lt;计算结果!B$20),"买","卖"),F2376)</f>
        <v>买</v>
      </c>
      <c r="G2377" s="4" t="str">
        <f t="shared" ca="1" si="111"/>
        <v/>
      </c>
      <c r="H2377" s="3">
        <f ca="1">IF(F2376="买",B2377/B2376-1,计算结果!B$21*(计算结果!B$22*(B2377/B2376-1)+(1-计算结果!B$22)*(K2377/K2376-1-IF(G2377=1,计算结果!B$16,0))))-IF(AND(计算结果!B$21=0,G2377=1),计算结果!B$16,0)</f>
        <v>1.9200800484076019E-3</v>
      </c>
      <c r="I2377" s="2">
        <f t="shared" ca="1" si="112"/>
        <v>173.44793391941269</v>
      </c>
      <c r="J2377" s="3">
        <f ca="1">1-I2377/MAX(I$2:I2377)</f>
        <v>0</v>
      </c>
      <c r="K2377" s="21">
        <v>208.08</v>
      </c>
      <c r="L2377" s="37">
        <v>117.5556</v>
      </c>
    </row>
    <row r="2378" spans="1:12" hidden="1" x14ac:dyDescent="0.15">
      <c r="A2378" s="1">
        <v>42660</v>
      </c>
      <c r="B2378" s="16">
        <v>116.9389</v>
      </c>
      <c r="C2378" s="3">
        <f t="shared" si="113"/>
        <v>-1.3636639686358087E-2</v>
      </c>
      <c r="D2378" s="3">
        <f>IFERROR(1-B2378/MAX(B$2:B2378),0)</f>
        <v>1.3636639686358087E-2</v>
      </c>
      <c r="E2378" s="3">
        <f ca="1">IFERROR(B2378/AVERAGE(OFFSET(B2378,0,0,-计算结果!B$17,1))-1,B2378/AVERAGE(OFFSET(B2378,0,0,-ROW(),1))-1)</f>
        <v>0.35587525381996454</v>
      </c>
      <c r="F2378" s="4" t="str">
        <f ca="1">IF(MONTH(A2378)&lt;&gt;MONTH(A2379),IF(OR(AND(E2378&lt;计算结果!B$18,E2378&gt;计算结果!B$19),E2378&lt;计算结果!B$20),"买","卖"),F2377)</f>
        <v>买</v>
      </c>
      <c r="G2378" s="4" t="str">
        <f t="shared" ca="1" si="111"/>
        <v/>
      </c>
      <c r="H2378" s="3">
        <f ca="1">IF(F2377="买",B2378/B2377-1,计算结果!B$21*(计算结果!B$22*(B2378/B2377-1)+(1-计算结果!B$22)*(K2378/K2377-1-IF(G2378=1,计算结果!B$16,0))))-IF(AND(计算结果!B$21=0,G2378=1),计算结果!B$16,0)</f>
        <v>-1.3636639686358087E-2</v>
      </c>
      <c r="I2378" s="2">
        <f t="shared" ca="1" si="112"/>
        <v>171.08268694021041</v>
      </c>
      <c r="J2378" s="3">
        <f ca="1">1-I2378/MAX(I$2:I2378)</f>
        <v>1.3636639686358087E-2</v>
      </c>
      <c r="K2378" s="21">
        <v>208.19</v>
      </c>
      <c r="L2378" s="37">
        <v>115.9389</v>
      </c>
    </row>
    <row r="2379" spans="1:12" hidden="1" x14ac:dyDescent="0.15">
      <c r="A2379" s="1">
        <v>42661</v>
      </c>
      <c r="B2379" s="16">
        <v>118.3117</v>
      </c>
      <c r="C2379" s="3">
        <f t="shared" si="113"/>
        <v>1.1739463942280981E-2</v>
      </c>
      <c r="D2379" s="3">
        <f>IFERROR(1-B2379/MAX(B$2:B2379),0)</f>
        <v>2.0572625839689884E-3</v>
      </c>
      <c r="E2379" s="3">
        <f ca="1">IFERROR(B2379/AVERAGE(OFFSET(B2379,0,0,-计算结果!B$17,1))-1,B2379/AVERAGE(OFFSET(B2379,0,0,-ROW(),1))-1)</f>
        <v>0.36754949044457996</v>
      </c>
      <c r="F2379" s="4" t="str">
        <f ca="1">IF(MONTH(A2379)&lt;&gt;MONTH(A2380),IF(OR(AND(E2379&lt;计算结果!B$18,E2379&gt;计算结果!B$19),E2379&lt;计算结果!B$20),"买","卖"),F2378)</f>
        <v>买</v>
      </c>
      <c r="G2379" s="4" t="str">
        <f t="shared" ca="1" si="111"/>
        <v/>
      </c>
      <c r="H2379" s="3">
        <f ca="1">IF(F2378="买",B2379/B2378-1,计算结果!B$21*(计算结果!B$22*(B2379/B2378-1)+(1-计算结果!B$22)*(K2379/K2378-1-IF(G2379=1,计算结果!B$16,0))))-IF(AND(计算结果!B$21=0,G2379=1),计算结果!B$16,0)</f>
        <v>1.1739463942280981E-2</v>
      </c>
      <c r="I2379" s="2">
        <f t="shared" ca="1" si="112"/>
        <v>173.09110597469356</v>
      </c>
      <c r="J2379" s="3">
        <f ca="1">1-I2379/MAX(I$2:I2379)</f>
        <v>2.0572625839689884E-3</v>
      </c>
      <c r="K2379" s="21">
        <v>208.24</v>
      </c>
      <c r="L2379" s="37">
        <v>117.3117</v>
      </c>
    </row>
    <row r="2380" spans="1:12" hidden="1" x14ac:dyDescent="0.15">
      <c r="A2380" s="1">
        <v>42662</v>
      </c>
      <c r="B2380" s="16">
        <v>118.566</v>
      </c>
      <c r="C2380" s="3">
        <f t="shared" si="113"/>
        <v>2.1494070324405978E-3</v>
      </c>
      <c r="D2380" s="3">
        <f>IFERROR(1-B2380/MAX(B$2:B2380),0)</f>
        <v>0</v>
      </c>
      <c r="E2380" s="3">
        <f ca="1">IFERROR(B2380/AVERAGE(OFFSET(B2380,0,0,-计算结果!B$17,1))-1,B2380/AVERAGE(OFFSET(B2380,0,0,-ROW(),1))-1)</f>
        <v>0.36624746822097443</v>
      </c>
      <c r="F2380" s="4" t="str">
        <f ca="1">IF(MONTH(A2380)&lt;&gt;MONTH(A2381),IF(OR(AND(E2380&lt;计算结果!B$18,E2380&gt;计算结果!B$19),E2380&lt;计算结果!B$20),"买","卖"),F2379)</f>
        <v>买</v>
      </c>
      <c r="G2380" s="4" t="str">
        <f t="shared" ca="1" si="111"/>
        <v/>
      </c>
      <c r="H2380" s="3">
        <f ca="1">IF(F2379="买",B2380/B2379-1,计算结果!B$21*(计算结果!B$22*(B2380/B2379-1)+(1-计算结果!B$22)*(K2380/K2379-1-IF(G2380=1,计算结果!B$16,0))))-IF(AND(计算结果!B$21=0,G2380=1),计算结果!B$16,0)</f>
        <v>2.1494070324405978E-3</v>
      </c>
      <c r="I2380" s="2">
        <f t="shared" ca="1" si="112"/>
        <v>173.46314921512848</v>
      </c>
      <c r="J2380" s="3">
        <f ca="1">1-I2380/MAX(I$2:I2380)</f>
        <v>0</v>
      </c>
      <c r="K2380" s="21">
        <v>208.28</v>
      </c>
      <c r="L2380" s="37">
        <v>117.566</v>
      </c>
    </row>
    <row r="2381" spans="1:12" hidden="1" x14ac:dyDescent="0.15">
      <c r="A2381" s="1">
        <v>42663</v>
      </c>
      <c r="B2381" s="16">
        <v>119.1332</v>
      </c>
      <c r="C2381" s="3">
        <f t="shared" si="113"/>
        <v>4.7838334767134061E-3</v>
      </c>
      <c r="D2381" s="3">
        <f>IFERROR(1-B2381/MAX(B$2:B2381),0)</f>
        <v>0</v>
      </c>
      <c r="E2381" s="3">
        <f ca="1">IFERROR(B2381/AVERAGE(OFFSET(B2381,0,0,-计算结果!B$17,1))-1,B2381/AVERAGE(OFFSET(B2381,0,0,-ROW(),1))-1)</f>
        <v>0.36863448679134092</v>
      </c>
      <c r="F2381" s="4" t="str">
        <f ca="1">IF(MONTH(A2381)&lt;&gt;MONTH(A2382),IF(OR(AND(E2381&lt;计算结果!B$18,E2381&gt;计算结果!B$19),E2381&lt;计算结果!B$20),"买","卖"),F2380)</f>
        <v>买</v>
      </c>
      <c r="G2381" s="4" t="str">
        <f t="shared" ca="1" si="111"/>
        <v/>
      </c>
      <c r="H2381" s="3">
        <f ca="1">IF(F2380="买",B2381/B2380-1,计算结果!B$21*(计算结果!B$22*(B2381/B2380-1)+(1-计算结果!B$22)*(K2381/K2380-1-IF(G2381=1,计算结果!B$16,0))))-IF(AND(计算结果!B$21=0,G2381=1),计算结果!B$16,0)</f>
        <v>4.7838334767134061E-3</v>
      </c>
      <c r="I2381" s="2">
        <f t="shared" ca="1" si="112"/>
        <v>174.29296803531994</v>
      </c>
      <c r="J2381" s="3">
        <f ca="1">1-I2381/MAX(I$2:I2381)</f>
        <v>0</v>
      </c>
      <c r="K2381" s="21">
        <v>208.33</v>
      </c>
      <c r="L2381" s="37">
        <v>118.1332</v>
      </c>
    </row>
    <row r="2382" spans="1:12" hidden="1" x14ac:dyDescent="0.15">
      <c r="A2382" s="1">
        <v>42664</v>
      </c>
      <c r="B2382" s="16">
        <v>118.4735</v>
      </c>
      <c r="C2382" s="3">
        <f t="shared" si="113"/>
        <v>-5.5374992025732928E-3</v>
      </c>
      <c r="D2382" s="3">
        <f>IFERROR(1-B2382/MAX(B$2:B2382),0)</f>
        <v>5.5374992025732928E-3</v>
      </c>
      <c r="E2382" s="3">
        <f ca="1">IFERROR(B2382/AVERAGE(OFFSET(B2382,0,0,-计算结果!B$17,1))-1,B2382/AVERAGE(OFFSET(B2382,0,0,-ROW(),1))-1)</f>
        <v>0.35711344931994593</v>
      </c>
      <c r="F2382" s="4" t="str">
        <f ca="1">IF(MONTH(A2382)&lt;&gt;MONTH(A2383),IF(OR(AND(E2382&lt;计算结果!B$18,E2382&gt;计算结果!B$19),E2382&lt;计算结果!B$20),"买","卖"),F2381)</f>
        <v>买</v>
      </c>
      <c r="G2382" s="4" t="str">
        <f t="shared" ca="1" si="111"/>
        <v/>
      </c>
      <c r="H2382" s="3">
        <f ca="1">IF(F2381="买",B2382/B2381-1,计算结果!B$21*(计算结果!B$22*(B2382/B2381-1)+(1-计算结果!B$22)*(K2382/K2381-1-IF(G2382=1,计算结果!B$16,0))))-IF(AND(计算结果!B$21=0,G2382=1),计算结果!B$16,0)</f>
        <v>-5.5374992025732928E-3</v>
      </c>
      <c r="I2382" s="2">
        <f t="shared" ca="1" si="112"/>
        <v>173.32782086381022</v>
      </c>
      <c r="J2382" s="3">
        <f ca="1">1-I2382/MAX(I$2:I2382)</f>
        <v>5.5374992025734038E-3</v>
      </c>
      <c r="K2382" s="21">
        <v>208.38</v>
      </c>
      <c r="L2382" s="37">
        <v>117.4735</v>
      </c>
    </row>
    <row r="2383" spans="1:12" hidden="1" x14ac:dyDescent="0.15">
      <c r="A2383" s="1">
        <v>42667</v>
      </c>
      <c r="B2383" s="16">
        <v>118.3394</v>
      </c>
      <c r="C2383" s="3">
        <f t="shared" si="113"/>
        <v>-1.1318986946448062E-3</v>
      </c>
      <c r="D2383" s="3">
        <f>IFERROR(1-B2383/MAX(B$2:B2383),0)</f>
        <v>6.6631300090991274E-3</v>
      </c>
      <c r="E2383" s="3">
        <f ca="1">IFERROR(B2383/AVERAGE(OFFSET(B2383,0,0,-计算结果!B$17,1))-1,B2383/AVERAGE(OFFSET(B2383,0,0,-ROW(),1))-1)</f>
        <v>0.35164168073944668</v>
      </c>
      <c r="F2383" s="4" t="str">
        <f ca="1">IF(MONTH(A2383)&lt;&gt;MONTH(A2384),IF(OR(AND(E2383&lt;计算结果!B$18,E2383&gt;计算结果!B$19),E2383&lt;计算结果!B$20),"买","卖"),F2382)</f>
        <v>买</v>
      </c>
      <c r="G2383" s="4" t="str">
        <f t="shared" ca="1" si="111"/>
        <v/>
      </c>
      <c r="H2383" s="3">
        <f ca="1">IF(F2382="买",B2383/B2382-1,计算结果!B$21*(计算结果!B$22*(B2383/B2382-1)+(1-计算结果!B$22)*(K2383/K2382-1-IF(G2383=1,计算结果!B$16,0))))-IF(AND(计算结果!B$21=0,G2383=1),计算结果!B$16,0)</f>
        <v>-1.1318986946448062E-3</v>
      </c>
      <c r="I2383" s="2">
        <f t="shared" ca="1" si="112"/>
        <v>173.13163132962885</v>
      </c>
      <c r="J2383" s="3">
        <f ca="1">1-I2383/MAX(I$2:I2383)</f>
        <v>6.6631300090991274E-3</v>
      </c>
      <c r="K2383" s="21">
        <v>208.47</v>
      </c>
      <c r="L2383" s="37">
        <v>117.3394</v>
      </c>
    </row>
    <row r="2384" spans="1:12" hidden="1" x14ac:dyDescent="0.15">
      <c r="A2384" s="1">
        <v>42668</v>
      </c>
      <c r="B2384" s="16">
        <v>118.45059999999999</v>
      </c>
      <c r="C2384" s="3">
        <f t="shared" si="113"/>
        <v>9.3967013522111564E-4</v>
      </c>
      <c r="D2384" s="3">
        <f>IFERROR(1-B2384/MAX(B$2:B2384),0)</f>
        <v>5.7297210181544989E-3</v>
      </c>
      <c r="E2384" s="3">
        <f ca="1">IFERROR(B2384/AVERAGE(OFFSET(B2384,0,0,-计算结果!B$17,1))-1,B2384/AVERAGE(OFFSET(B2384,0,0,-ROW(),1))-1)</f>
        <v>0.3490385316126885</v>
      </c>
      <c r="F2384" s="4" t="str">
        <f ca="1">IF(MONTH(A2384)&lt;&gt;MONTH(A2385),IF(OR(AND(E2384&lt;计算结果!B$18,E2384&gt;计算结果!B$19),E2384&lt;计算结果!B$20),"买","卖"),F2383)</f>
        <v>买</v>
      </c>
      <c r="G2384" s="4" t="str">
        <f t="shared" ca="1" si="111"/>
        <v/>
      </c>
      <c r="H2384" s="3">
        <f ca="1">IF(F2383="买",B2384/B2383-1,计算结果!B$21*(计算结果!B$22*(B2384/B2383-1)+(1-计算结果!B$22)*(K2384/K2383-1-IF(G2384=1,计算结果!B$16,0))))-IF(AND(计算结果!B$21=0,G2384=1),计算结果!B$16,0)</f>
        <v>9.3967013522111564E-4</v>
      </c>
      <c r="I2384" s="2">
        <f t="shared" ca="1" si="112"/>
        <v>173.2943179530514</v>
      </c>
      <c r="J2384" s="3">
        <f ca="1">1-I2384/MAX(I$2:I2384)</f>
        <v>5.7297210181547209E-3</v>
      </c>
      <c r="K2384" s="21">
        <v>208.49</v>
      </c>
      <c r="L2384" s="37">
        <v>117.45059999999999</v>
      </c>
    </row>
    <row r="2385" spans="1:12" hidden="1" x14ac:dyDescent="0.15">
      <c r="A2385" s="1">
        <v>42669</v>
      </c>
      <c r="B2385" s="16">
        <v>118.6921</v>
      </c>
      <c r="C2385" s="3">
        <f t="shared" si="113"/>
        <v>2.0388246239360086E-3</v>
      </c>
      <c r="D2385" s="3">
        <f>IFERROR(1-B2385/MAX(B$2:B2385),0)</f>
        <v>3.7025782905185656E-3</v>
      </c>
      <c r="E2385" s="3">
        <f ca="1">IFERROR(B2385/AVERAGE(OFFSET(B2385,0,0,-计算结果!B$17,1))-1,B2385/AVERAGE(OFFSET(B2385,0,0,-ROW(),1))-1)</f>
        <v>0.34777134524956743</v>
      </c>
      <c r="F2385" s="4" t="str">
        <f ca="1">IF(MONTH(A2385)&lt;&gt;MONTH(A2386),IF(OR(AND(E2385&lt;计算结果!B$18,E2385&gt;计算结果!B$19),E2385&lt;计算结果!B$20),"买","卖"),F2384)</f>
        <v>买</v>
      </c>
      <c r="G2385" s="4" t="str">
        <f t="shared" ca="1" si="111"/>
        <v/>
      </c>
      <c r="H2385" s="3">
        <f ca="1">IF(F2384="买",B2385/B2384-1,计算结果!B$21*(计算结果!B$22*(B2385/B2384-1)+(1-计算结果!B$22)*(K2385/K2384-1-IF(G2385=1,计算结果!B$16,0))))-IF(AND(计算结果!B$21=0,G2385=1),计算结果!B$16,0)</f>
        <v>2.0388246239360086E-3</v>
      </c>
      <c r="I2385" s="2">
        <f t="shared" ca="1" si="112"/>
        <v>173.64763467568227</v>
      </c>
      <c r="J2385" s="3">
        <f ca="1">1-I2385/MAX(I$2:I2385)</f>
        <v>3.7025782905188986E-3</v>
      </c>
      <c r="K2385" s="21">
        <v>208.5</v>
      </c>
      <c r="L2385" s="37">
        <v>117.6921</v>
      </c>
    </row>
    <row r="2386" spans="1:12" hidden="1" x14ac:dyDescent="0.15">
      <c r="A2386" s="1">
        <v>42670</v>
      </c>
      <c r="B2386" s="16">
        <v>119.18680000000001</v>
      </c>
      <c r="C2386" s="3">
        <f t="shared" si="113"/>
        <v>4.1679269302674626E-3</v>
      </c>
      <c r="D2386" s="3">
        <f>IFERROR(1-B2386/MAX(B$2:B2386),0)</f>
        <v>0</v>
      </c>
      <c r="E2386" s="3">
        <f ca="1">IFERROR(B2386/AVERAGE(OFFSET(B2386,0,0,-计算结果!B$17,1))-1,B2386/AVERAGE(OFFSET(B2386,0,0,-ROW(),1))-1)</f>
        <v>0.34926704157473565</v>
      </c>
      <c r="F2386" s="4" t="str">
        <f ca="1">IF(MONTH(A2386)&lt;&gt;MONTH(A2387),IF(OR(AND(E2386&lt;计算结果!B$18,E2386&gt;计算结果!B$19),E2386&lt;计算结果!B$20),"买","卖"),F2385)</f>
        <v>买</v>
      </c>
      <c r="G2386" s="4" t="str">
        <f t="shared" ca="1" si="111"/>
        <v/>
      </c>
      <c r="H2386" s="3">
        <f ca="1">IF(F2385="买",B2386/B2385-1,计算结果!B$21*(计算结果!B$22*(B2386/B2385-1)+(1-计算结果!B$22)*(K2386/K2385-1-IF(G2386=1,计算结果!B$16,0))))-IF(AND(计算结果!B$21=0,G2386=1),计算结果!B$16,0)</f>
        <v>4.1679269302674626E-3</v>
      </c>
      <c r="I2386" s="2">
        <f t="shared" ca="1" si="112"/>
        <v>174.37138532862429</v>
      </c>
      <c r="J2386" s="3">
        <f ca="1">1-I2386/MAX(I$2:I2386)</f>
        <v>0</v>
      </c>
      <c r="K2386" s="21">
        <v>208.52</v>
      </c>
      <c r="L2386" s="37">
        <v>118.18680000000001</v>
      </c>
    </row>
    <row r="2387" spans="1:12" hidden="1" x14ac:dyDescent="0.15">
      <c r="A2387" s="1">
        <v>42671</v>
      </c>
      <c r="B2387" s="16">
        <v>116.771</v>
      </c>
      <c r="C2387" s="3">
        <f t="shared" si="113"/>
        <v>-2.0269023079737103E-2</v>
      </c>
      <c r="D2387" s="3">
        <f>IFERROR(1-B2387/MAX(B$2:B2387),0)</f>
        <v>2.0269023079737103E-2</v>
      </c>
      <c r="E2387" s="3">
        <f ca="1">IFERROR(B2387/AVERAGE(OFFSET(B2387,0,0,-计算结果!B$17,1))-1,B2387/AVERAGE(OFFSET(B2387,0,0,-ROW(),1))-1)</f>
        <v>0.31819609633265555</v>
      </c>
      <c r="F2387" s="4" t="str">
        <f ca="1">IF(MONTH(A2387)&lt;&gt;MONTH(A2388),IF(OR(AND(E2387&lt;计算结果!B$18,E2387&gt;计算结果!B$19),E2387&lt;计算结果!B$20),"买","卖"),F2386)</f>
        <v>买</v>
      </c>
      <c r="G2387" s="4" t="str">
        <f t="shared" ca="1" si="111"/>
        <v/>
      </c>
      <c r="H2387" s="3">
        <f ca="1">IF(F2386="买",B2387/B2386-1,计算结果!B$21*(计算结果!B$22*(B2387/B2386-1)+(1-计算结果!B$22)*(K2387/K2386-1-IF(G2387=1,计算结果!B$16,0))))-IF(AND(计算结果!B$21=0,G2387=1),计算结果!B$16,0)</f>
        <v>-2.0269023079737103E-2</v>
      </c>
      <c r="I2387" s="2">
        <f t="shared" ca="1" si="112"/>
        <v>170.83704769495267</v>
      </c>
      <c r="J2387" s="3">
        <f ca="1">1-I2387/MAX(I$2:I2387)</f>
        <v>2.0269023079737103E-2</v>
      </c>
      <c r="K2387" s="21">
        <v>208.56</v>
      </c>
      <c r="L2387" s="37">
        <v>115.771</v>
      </c>
    </row>
    <row r="2388" spans="1:12" hidden="1" x14ac:dyDescent="0.15">
      <c r="A2388" s="1">
        <v>42674</v>
      </c>
      <c r="B2388" s="16">
        <v>117.0622</v>
      </c>
      <c r="C2388" s="3">
        <f t="shared" si="113"/>
        <v>2.4937698572420341E-3</v>
      </c>
      <c r="D2388" s="3">
        <f>IFERROR(1-B2388/MAX(B$2:B2388),0)</f>
        <v>1.7825799501287043E-2</v>
      </c>
      <c r="E2388" s="3">
        <f ca="1">IFERROR(B2388/AVERAGE(OFFSET(B2388,0,0,-计算结果!B$17,1))-1,B2388/AVERAGE(OFFSET(B2388,0,0,-ROW(),1))-1)</f>
        <v>0.31771758952990847</v>
      </c>
      <c r="F2388" s="4" t="str">
        <f ca="1">IF(MONTH(A2388)&lt;&gt;MONTH(A2389),IF(OR(AND(E2388&lt;计算结果!B$18,E2388&gt;计算结果!B$19),E2388&lt;计算结果!B$20),"买","卖"),F2387)</f>
        <v>买</v>
      </c>
      <c r="G2388" s="4" t="str">
        <f t="shared" ca="1" si="111"/>
        <v/>
      </c>
      <c r="H2388" s="3">
        <f ca="1">IF(F2387="买",B2388/B2387-1,计算结果!B$21*(计算结果!B$22*(B2388/B2387-1)+(1-计算结果!B$22)*(K2388/K2387-1-IF(G2388=1,计算结果!B$16,0))))-IF(AND(计算结果!B$21=0,G2388=1),计算结果!B$16,0)</f>
        <v>2.4937698572420341E-3</v>
      </c>
      <c r="I2388" s="2">
        <f t="shared" ca="1" si="112"/>
        <v>171.26307597499456</v>
      </c>
      <c r="J2388" s="3">
        <f ca="1">1-I2388/MAX(I$2:I2388)</f>
        <v>1.7825799501287043E-2</v>
      </c>
      <c r="K2388" s="21">
        <v>208.64</v>
      </c>
      <c r="L2388" s="37">
        <v>116.0622</v>
      </c>
    </row>
    <row r="2389" spans="1:12" hidden="1" x14ac:dyDescent="0.15">
      <c r="A2389" s="1">
        <v>42675</v>
      </c>
      <c r="B2389" s="16">
        <v>119.59269999999999</v>
      </c>
      <c r="C2389" s="3">
        <f t="shared" si="113"/>
        <v>2.1616713166162871E-2</v>
      </c>
      <c r="D2389" s="3">
        <f>IFERROR(1-B2389/MAX(B$2:B2389),0)</f>
        <v>0</v>
      </c>
      <c r="E2389" s="3">
        <f ca="1">IFERROR(B2389/AVERAGE(OFFSET(B2389,0,0,-计算结果!B$17,1))-1,B2389/AVERAGE(OFFSET(B2389,0,0,-ROW(),1))-1)</f>
        <v>0.34231372417607742</v>
      </c>
      <c r="F2389" s="4" t="str">
        <f ca="1">IF(MONTH(A2389)&lt;&gt;MONTH(A2390),IF(OR(AND(E2389&lt;计算结果!B$18,E2389&gt;计算结果!B$19),E2389&lt;计算结果!B$20),"买","卖"),F2388)</f>
        <v>买</v>
      </c>
      <c r="G2389" s="4" t="str">
        <f t="shared" ca="1" si="111"/>
        <v/>
      </c>
      <c r="H2389" s="3">
        <f ca="1">IF(F2388="买",B2389/B2388-1,计算结果!B$21*(计算结果!B$22*(B2389/B2388-1)+(1-计算结果!B$22)*(K2389/K2388-1-IF(G2389=1,计算结果!B$16,0))))-IF(AND(计算结果!B$21=0,G2389=1),计算结果!B$16,0)</f>
        <v>2.1616713166162871E-2</v>
      </c>
      <c r="I2389" s="2">
        <f t="shared" ca="1" si="112"/>
        <v>174.96522076430077</v>
      </c>
      <c r="J2389" s="3">
        <f ca="1">1-I2389/MAX(I$2:I2389)</f>
        <v>0</v>
      </c>
      <c r="K2389" s="21">
        <v>208.66</v>
      </c>
      <c r="L2389" s="37">
        <v>118.59269999999999</v>
      </c>
    </row>
    <row r="2390" spans="1:12" hidden="1" x14ac:dyDescent="0.15">
      <c r="A2390" s="1">
        <v>42676</v>
      </c>
      <c r="B2390" s="16">
        <v>119.14749999999999</v>
      </c>
      <c r="C2390" s="3">
        <f t="shared" si="113"/>
        <v>-3.7226352444589272E-3</v>
      </c>
      <c r="D2390" s="3">
        <f>IFERROR(1-B2390/MAX(B$2:B2390),0)</f>
        <v>3.7226352444589272E-3</v>
      </c>
      <c r="E2390" s="3">
        <f ca="1">IFERROR(B2390/AVERAGE(OFFSET(B2390,0,0,-计算结果!B$17,1))-1,B2390/AVERAGE(OFFSET(B2390,0,0,-ROW(),1))-1)</f>
        <v>0.33358180843241358</v>
      </c>
      <c r="F2390" s="4" t="str">
        <f ca="1">IF(MONTH(A2390)&lt;&gt;MONTH(A2391),IF(OR(AND(E2390&lt;计算结果!B$18,E2390&gt;计算结果!B$19),E2390&lt;计算结果!B$20),"买","卖"),F2389)</f>
        <v>买</v>
      </c>
      <c r="G2390" s="4" t="str">
        <f t="shared" ca="1" si="111"/>
        <v/>
      </c>
      <c r="H2390" s="3">
        <f ca="1">IF(F2389="买",B2390/B2389-1,计算结果!B$21*(计算结果!B$22*(B2390/B2389-1)+(1-计算结果!B$22)*(K2390/K2389-1-IF(G2390=1,计算结果!B$16,0))))-IF(AND(计算结果!B$21=0,G2390=1),计算结果!B$16,0)</f>
        <v>-3.7226352444589272E-3</v>
      </c>
      <c r="I2390" s="2">
        <f t="shared" ca="1" si="112"/>
        <v>174.31388906692905</v>
      </c>
      <c r="J2390" s="3">
        <f ca="1">1-I2390/MAX(I$2:I2390)</f>
        <v>3.7226352444589272E-3</v>
      </c>
      <c r="K2390" s="21">
        <v>208.7</v>
      </c>
      <c r="L2390" s="37">
        <v>118.14749999999999</v>
      </c>
    </row>
    <row r="2391" spans="1:12" hidden="1" x14ac:dyDescent="0.15">
      <c r="A2391" s="1">
        <v>42677</v>
      </c>
      <c r="B2391" s="16">
        <v>120.77549999999999</v>
      </c>
      <c r="C2391" s="3">
        <f t="shared" si="113"/>
        <v>1.3663736125390846E-2</v>
      </c>
      <c r="D2391" s="3">
        <f>IFERROR(1-B2391/MAX(B$2:B2391),0)</f>
        <v>0</v>
      </c>
      <c r="E2391" s="3">
        <f ca="1">IFERROR(B2391/AVERAGE(OFFSET(B2391,0,0,-计算结果!B$17,1))-1,B2391/AVERAGE(OFFSET(B2391,0,0,-ROW(),1))-1)</f>
        <v>0.34796134734538997</v>
      </c>
      <c r="F2391" s="4" t="str">
        <f ca="1">IF(MONTH(A2391)&lt;&gt;MONTH(A2392),IF(OR(AND(E2391&lt;计算结果!B$18,E2391&gt;计算结果!B$19),E2391&lt;计算结果!B$20),"买","卖"),F2390)</f>
        <v>买</v>
      </c>
      <c r="G2391" s="4" t="str">
        <f t="shared" ca="1" si="111"/>
        <v/>
      </c>
      <c r="H2391" s="3">
        <f ca="1">IF(F2390="买",B2391/B2390-1,计算结果!B$21*(计算结果!B$22*(B2391/B2390-1)+(1-计算结果!B$22)*(K2391/K2390-1-IF(G2391=1,计算结果!B$16,0))))-IF(AND(计算结果!B$21=0,G2391=1),计算结果!B$16,0)</f>
        <v>1.3663736125390846E-2</v>
      </c>
      <c r="I2391" s="2">
        <f t="shared" ca="1" si="112"/>
        <v>176.69566805013022</v>
      </c>
      <c r="J2391" s="3">
        <f ca="1">1-I2391/MAX(I$2:I2391)</f>
        <v>0</v>
      </c>
      <c r="K2391" s="21">
        <v>208.73</v>
      </c>
      <c r="L2391" s="37">
        <v>119.77549999999999</v>
      </c>
    </row>
    <row r="2392" spans="1:12" hidden="1" x14ac:dyDescent="0.15">
      <c r="A2392" s="1">
        <v>42678</v>
      </c>
      <c r="B2392" s="16">
        <v>120.8099</v>
      </c>
      <c r="C2392" s="3">
        <f t="shared" si="113"/>
        <v>2.8482597877887983E-4</v>
      </c>
      <c r="D2392" s="3">
        <f>IFERROR(1-B2392/MAX(B$2:B2392),0)</f>
        <v>0</v>
      </c>
      <c r="E2392" s="3">
        <f ca="1">IFERROR(B2392/AVERAGE(OFFSET(B2392,0,0,-计算结果!B$17,1))-1,B2392/AVERAGE(OFFSET(B2392,0,0,-ROW(),1))-1)</f>
        <v>0.34452684414593393</v>
      </c>
      <c r="F2392" s="4" t="str">
        <f ca="1">IF(MONTH(A2392)&lt;&gt;MONTH(A2393),IF(OR(AND(E2392&lt;计算结果!B$18,E2392&gt;计算结果!B$19),E2392&lt;计算结果!B$20),"买","卖"),F2391)</f>
        <v>买</v>
      </c>
      <c r="G2392" s="4" t="str">
        <f t="shared" ca="1" si="111"/>
        <v/>
      </c>
      <c r="H2392" s="3">
        <f ca="1">IF(F2391="买",B2392/B2391-1,计算结果!B$21*(计算结果!B$22*(B2392/B2391-1)+(1-计算结果!B$22)*(K2392/K2391-1-IF(G2392=1,计算结果!B$16,0))))-IF(AND(计算结果!B$21=0,G2392=1),计算结果!B$16,0)</f>
        <v>2.8482597877887983E-4</v>
      </c>
      <c r="I2392" s="2">
        <f t="shared" ca="1" si="112"/>
        <v>176.7459955667286</v>
      </c>
      <c r="J2392" s="3">
        <f ca="1">1-I2392/MAX(I$2:I2392)</f>
        <v>0</v>
      </c>
      <c r="K2392" s="21">
        <v>208.76</v>
      </c>
      <c r="L2392" s="37">
        <v>119.8099</v>
      </c>
    </row>
    <row r="2393" spans="1:12" hidden="1" x14ac:dyDescent="0.15">
      <c r="A2393" s="1">
        <v>42681</v>
      </c>
      <c r="B2393" s="16">
        <v>122.25530000000001</v>
      </c>
      <c r="C2393" s="3">
        <f t="shared" si="113"/>
        <v>1.1964251274109161E-2</v>
      </c>
      <c r="D2393" s="3">
        <f>IFERROR(1-B2393/MAX(B$2:B2393),0)</f>
        <v>0</v>
      </c>
      <c r="E2393" s="3">
        <f ca="1">IFERROR(B2393/AVERAGE(OFFSET(B2393,0,0,-计算结果!B$17,1))-1,B2393/AVERAGE(OFFSET(B2393,0,0,-ROW(),1))-1)</f>
        <v>0.35675131246820269</v>
      </c>
      <c r="F2393" s="4" t="str">
        <f ca="1">IF(MONTH(A2393)&lt;&gt;MONTH(A2394),IF(OR(AND(E2393&lt;计算结果!B$18,E2393&gt;计算结果!B$19),E2393&lt;计算结果!B$20),"买","卖"),F2392)</f>
        <v>买</v>
      </c>
      <c r="G2393" s="4" t="str">
        <f t="shared" ca="1" si="111"/>
        <v/>
      </c>
      <c r="H2393" s="3">
        <f ca="1">IF(F2392="买",B2393/B2392-1,计算结果!B$21*(计算结果!B$22*(B2393/B2392-1)+(1-计算结果!B$22)*(K2393/K2392-1-IF(G2393=1,计算结果!B$16,0))))-IF(AND(计算结果!B$21=0,G2393=1),计算结果!B$16,0)</f>
        <v>1.1964251274109161E-2</v>
      </c>
      <c r="I2393" s="2">
        <f t="shared" ca="1" si="112"/>
        <v>178.86062906938153</v>
      </c>
      <c r="J2393" s="3">
        <f ca="1">1-I2393/MAX(I$2:I2393)</f>
        <v>0</v>
      </c>
      <c r="K2393" s="21">
        <v>208.86</v>
      </c>
      <c r="L2393" s="37">
        <v>121.25530000000001</v>
      </c>
    </row>
    <row r="2394" spans="1:12" hidden="1" x14ac:dyDescent="0.15">
      <c r="A2394" s="1">
        <v>42682</v>
      </c>
      <c r="B2394" s="16">
        <v>123.7149</v>
      </c>
      <c r="C2394" s="3">
        <f t="shared" si="113"/>
        <v>1.1938950703977547E-2</v>
      </c>
      <c r="D2394" s="3">
        <f>IFERROR(1-B2394/MAX(B$2:B2394),0)</f>
        <v>0</v>
      </c>
      <c r="E2394" s="3">
        <f ca="1">IFERROR(B2394/AVERAGE(OFFSET(B2394,0,0,-计算结果!B$17,1))-1,B2394/AVERAGE(OFFSET(B2394,0,0,-ROW(),1))-1)</f>
        <v>0.36887874691623357</v>
      </c>
      <c r="F2394" s="4" t="str">
        <f ca="1">IF(MONTH(A2394)&lt;&gt;MONTH(A2395),IF(OR(AND(E2394&lt;计算结果!B$18,E2394&gt;计算结果!B$19),E2394&lt;计算结果!B$20),"买","卖"),F2393)</f>
        <v>买</v>
      </c>
      <c r="G2394" s="4" t="str">
        <f t="shared" ca="1" si="111"/>
        <v/>
      </c>
      <c r="H2394" s="3">
        <f ca="1">IF(F2393="买",B2394/B2393-1,计算结果!B$21*(计算结果!B$22*(B2394/B2393-1)+(1-计算结果!B$22)*(K2394/K2393-1-IF(G2394=1,计算结果!B$16,0))))-IF(AND(计算结果!B$21=0,G2394=1),计算结果!B$16,0)</f>
        <v>1.1938950703977547E-2</v>
      </c>
      <c r="I2394" s="2">
        <f t="shared" ca="1" si="112"/>
        <v>180.99603730272329</v>
      </c>
      <c r="J2394" s="3">
        <f ca="1">1-I2394/MAX(I$2:I2394)</f>
        <v>0</v>
      </c>
      <c r="K2394" s="21">
        <v>208.87</v>
      </c>
      <c r="L2394" s="37">
        <v>122.7149</v>
      </c>
    </row>
    <row r="2395" spans="1:12" hidden="1" x14ac:dyDescent="0.15">
      <c r="A2395" s="1">
        <v>42683</v>
      </c>
      <c r="B2395" s="16">
        <v>123.6382</v>
      </c>
      <c r="C2395" s="3">
        <f t="shared" si="113"/>
        <v>-6.1997382691980629E-4</v>
      </c>
      <c r="D2395" s="3">
        <f>IFERROR(1-B2395/MAX(B$2:B2395),0)</f>
        <v>6.1997382691980629E-4</v>
      </c>
      <c r="E2395" s="3">
        <f ca="1">IFERROR(B2395/AVERAGE(OFFSET(B2395,0,0,-计算结果!B$17,1))-1,B2395/AVERAGE(OFFSET(B2395,0,0,-ROW(),1))-1)</f>
        <v>0.36408835606955936</v>
      </c>
      <c r="F2395" s="4" t="str">
        <f ca="1">IF(MONTH(A2395)&lt;&gt;MONTH(A2396),IF(OR(AND(E2395&lt;计算结果!B$18,E2395&gt;计算结果!B$19),E2395&lt;计算结果!B$20),"买","卖"),F2394)</f>
        <v>买</v>
      </c>
      <c r="G2395" s="4" t="str">
        <f t="shared" ca="1" si="111"/>
        <v/>
      </c>
      <c r="H2395" s="3">
        <f ca="1">IF(F2394="买",B2395/B2394-1,计算结果!B$21*(计算结果!B$22*(B2395/B2394-1)+(1-计算结果!B$22)*(K2395/K2394-1-IF(G2395=1,计算结果!B$16,0))))-IF(AND(计算结果!B$21=0,G2395=1),计算结果!B$16,0)</f>
        <v>-6.1997382691980629E-4</v>
      </c>
      <c r="I2395" s="2">
        <f t="shared" ca="1" si="112"/>
        <v>180.88382449681941</v>
      </c>
      <c r="J2395" s="3">
        <f ca="1">1-I2395/MAX(I$2:I2395)</f>
        <v>6.1997382691980629E-4</v>
      </c>
      <c r="K2395" s="21">
        <v>208.91</v>
      </c>
      <c r="L2395" s="37">
        <v>122.6382</v>
      </c>
    </row>
    <row r="2396" spans="1:12" hidden="1" x14ac:dyDescent="0.15">
      <c r="A2396" s="1">
        <v>42684</v>
      </c>
      <c r="B2396" s="16">
        <v>125.1803</v>
      </c>
      <c r="C2396" s="3">
        <f t="shared" si="113"/>
        <v>1.2472682391041046E-2</v>
      </c>
      <c r="D2396" s="3">
        <f>IFERROR(1-B2396/MAX(B$2:B2396),0)</f>
        <v>0</v>
      </c>
      <c r="E2396" s="3">
        <f ca="1">IFERROR(B2396/AVERAGE(OFFSET(B2396,0,0,-计算结果!B$17,1))-1,B2396/AVERAGE(OFFSET(B2396,0,0,-ROW(),1))-1)</f>
        <v>0.37703602109910062</v>
      </c>
      <c r="F2396" s="4" t="str">
        <f ca="1">IF(MONTH(A2396)&lt;&gt;MONTH(A2397),IF(OR(AND(E2396&lt;计算结果!B$18,E2396&gt;计算结果!B$19),E2396&lt;计算结果!B$20),"买","卖"),F2395)</f>
        <v>买</v>
      </c>
      <c r="G2396" s="4" t="str">
        <f t="shared" ca="1" si="111"/>
        <v/>
      </c>
      <c r="H2396" s="3">
        <f ca="1">IF(F2395="买",B2396/B2395-1,计算结果!B$21*(计算结果!B$22*(B2396/B2395-1)+(1-计算结果!B$22)*(K2396/K2395-1-IF(G2396=1,计算结果!B$16,0))))-IF(AND(计算结果!B$21=0,G2396=1),计算结果!B$16,0)</f>
        <v>1.2472682391041046E-2</v>
      </c>
      <c r="I2396" s="2">
        <f t="shared" ca="1" si="112"/>
        <v>183.13993098944505</v>
      </c>
      <c r="J2396" s="3">
        <f ca="1">1-I2396/MAX(I$2:I2396)</f>
        <v>0</v>
      </c>
      <c r="K2396" s="21">
        <v>208.93</v>
      </c>
      <c r="L2396" s="37">
        <v>124.1803</v>
      </c>
    </row>
    <row r="2397" spans="1:12" hidden="1" x14ac:dyDescent="0.15">
      <c r="A2397" s="1">
        <v>42685</v>
      </c>
      <c r="B2397" s="16">
        <v>125.83710000000001</v>
      </c>
      <c r="C2397" s="3">
        <f t="shared" si="113"/>
        <v>5.2468319695671006E-3</v>
      </c>
      <c r="D2397" s="3">
        <f>IFERROR(1-B2397/MAX(B$2:B2397),0)</f>
        <v>0</v>
      </c>
      <c r="E2397" s="3">
        <f ca="1">IFERROR(B2397/AVERAGE(OFFSET(B2397,0,0,-计算结果!B$17,1))-1,B2397/AVERAGE(OFFSET(B2397,0,0,-ROW(),1))-1)</f>
        <v>0.380223522489048</v>
      </c>
      <c r="F2397" s="4" t="str">
        <f ca="1">IF(MONTH(A2397)&lt;&gt;MONTH(A2398),IF(OR(AND(E2397&lt;计算结果!B$18,E2397&gt;计算结果!B$19),E2397&lt;计算结果!B$20),"买","卖"),F2396)</f>
        <v>买</v>
      </c>
      <c r="G2397" s="4" t="str">
        <f t="shared" ca="1" si="111"/>
        <v/>
      </c>
      <c r="H2397" s="3">
        <f ca="1">IF(F2396="买",B2397/B2396-1,计算结果!B$21*(计算结果!B$22*(B2397/B2396-1)+(1-计算结果!B$22)*(K2397/K2396-1-IF(G2397=1,计算结果!B$16,0))))-IF(AND(计算结果!B$21=0,G2397=1),计算结果!B$16,0)</f>
        <v>5.2468319695671006E-3</v>
      </c>
      <c r="I2397" s="2">
        <f t="shared" ca="1" si="112"/>
        <v>184.10083543426478</v>
      </c>
      <c r="J2397" s="3">
        <f ca="1">1-I2397/MAX(I$2:I2397)</f>
        <v>0</v>
      </c>
      <c r="K2397" s="21">
        <v>208.96</v>
      </c>
      <c r="L2397" s="37">
        <v>124.83710000000001</v>
      </c>
    </row>
    <row r="2398" spans="1:12" hidden="1" x14ac:dyDescent="0.15">
      <c r="A2398" s="1">
        <v>42688</v>
      </c>
      <c r="B2398" s="16">
        <v>127.1962</v>
      </c>
      <c r="C2398" s="3">
        <f t="shared" si="113"/>
        <v>1.0800471403107581E-2</v>
      </c>
      <c r="D2398" s="3">
        <f>IFERROR(1-B2398/MAX(B$2:B2398),0)</f>
        <v>0</v>
      </c>
      <c r="E2398" s="3">
        <f ca="1">IFERROR(B2398/AVERAGE(OFFSET(B2398,0,0,-计算结果!B$17,1))-1,B2398/AVERAGE(OFFSET(B2398,0,0,-ROW(),1))-1)</f>
        <v>0.39112910771859077</v>
      </c>
      <c r="F2398" s="4" t="str">
        <f ca="1">IF(MONTH(A2398)&lt;&gt;MONTH(A2399),IF(OR(AND(E2398&lt;计算结果!B$18,E2398&gt;计算结果!B$19),E2398&lt;计算结果!B$20),"买","卖"),F2397)</f>
        <v>买</v>
      </c>
      <c r="G2398" s="4" t="str">
        <f t="shared" ca="1" si="111"/>
        <v/>
      </c>
      <c r="H2398" s="3">
        <f ca="1">IF(F2397="买",B2398/B2397-1,计算结果!B$21*(计算结果!B$22*(B2398/B2397-1)+(1-计算结果!B$22)*(K2398/K2397-1-IF(G2398=1,计算结果!B$16,0))))-IF(AND(计算结果!B$21=0,G2398=1),计算结果!B$16,0)</f>
        <v>1.0800471403107581E-2</v>
      </c>
      <c r="I2398" s="2">
        <f t="shared" ca="1" si="112"/>
        <v>186.08921124266078</v>
      </c>
      <c r="J2398" s="3">
        <f ca="1">1-I2398/MAX(I$2:I2398)</f>
        <v>0</v>
      </c>
      <c r="K2398" s="21">
        <v>209.02</v>
      </c>
      <c r="L2398" s="37">
        <v>126.1962</v>
      </c>
    </row>
    <row r="2399" spans="1:12" hidden="1" x14ac:dyDescent="0.15">
      <c r="A2399" s="1">
        <v>42689</v>
      </c>
      <c r="B2399" s="16">
        <v>128.54640000000001</v>
      </c>
      <c r="C2399" s="3">
        <f t="shared" si="113"/>
        <v>1.0615096991891226E-2</v>
      </c>
      <c r="D2399" s="3">
        <f>IFERROR(1-B2399/MAX(B$2:B2399),0)</f>
        <v>0</v>
      </c>
      <c r="E2399" s="3">
        <f ca="1">IFERROR(B2399/AVERAGE(OFFSET(B2399,0,0,-计算结果!B$17,1))-1,B2399/AVERAGE(OFFSET(B2399,0,0,-ROW(),1))-1)</f>
        <v>0.40190008353229456</v>
      </c>
      <c r="F2399" s="4" t="str">
        <f ca="1">IF(MONTH(A2399)&lt;&gt;MONTH(A2400),IF(OR(AND(E2399&lt;计算结果!B$18,E2399&gt;计算结果!B$19),E2399&lt;计算结果!B$20),"买","卖"),F2398)</f>
        <v>买</v>
      </c>
      <c r="G2399" s="4" t="str">
        <f t="shared" ca="1" si="111"/>
        <v/>
      </c>
      <c r="H2399" s="3">
        <f ca="1">IF(F2398="买",B2399/B2398-1,计算结果!B$21*(计算结果!B$22*(B2399/B2398-1)+(1-计算结果!B$22)*(K2399/K2398-1-IF(G2399=1,计算结果!B$16,0))))-IF(AND(计算结果!B$21=0,G2399=1),计算结果!B$16,0)</f>
        <v>1.0615096991891226E-2</v>
      </c>
      <c r="I2399" s="2">
        <f t="shared" ca="1" si="112"/>
        <v>188.06456626914616</v>
      </c>
      <c r="J2399" s="3">
        <f ca="1">1-I2399/MAX(I$2:I2399)</f>
        <v>0</v>
      </c>
      <c r="K2399" s="21">
        <v>209.02</v>
      </c>
      <c r="L2399" s="37">
        <v>127.54640000000001</v>
      </c>
    </row>
    <row r="2400" spans="1:12" hidden="1" x14ac:dyDescent="0.15">
      <c r="A2400" s="1">
        <v>42690</v>
      </c>
      <c r="B2400" s="16">
        <v>128.7552</v>
      </c>
      <c r="C2400" s="3">
        <f t="shared" si="113"/>
        <v>1.6243162002202993E-3</v>
      </c>
      <c r="D2400" s="3">
        <f>IFERROR(1-B2400/MAX(B$2:B2400),0)</f>
        <v>0</v>
      </c>
      <c r="E2400" s="3">
        <f ca="1">IFERROR(B2400/AVERAGE(OFFSET(B2400,0,0,-计算结果!B$17,1))-1,B2400/AVERAGE(OFFSET(B2400,0,0,-ROW(),1))-1)</f>
        <v>0.40033361417154367</v>
      </c>
      <c r="F2400" s="4" t="str">
        <f ca="1">IF(MONTH(A2400)&lt;&gt;MONTH(A2401),IF(OR(AND(E2400&lt;计算结果!B$18,E2400&gt;计算结果!B$19),E2400&lt;计算结果!B$20),"买","卖"),F2399)</f>
        <v>买</v>
      </c>
      <c r="G2400" s="4" t="str">
        <f t="shared" ref="G2400:G2407" ca="1" si="114">IF(F2399&lt;&gt;F2400,1,"")</f>
        <v/>
      </c>
      <c r="H2400" s="3">
        <f ca="1">IF(F2399="买",B2400/B2399-1,计算结果!B$21*(计算结果!B$22*(B2400/B2399-1)+(1-计算结果!B$22)*(K2400/K2399-1-IF(G2400=1,计算结果!B$16,0))))-IF(AND(计算结果!B$21=0,G2400=1),计算结果!B$16,0)</f>
        <v>1.6243162002202993E-3</v>
      </c>
      <c r="I2400" s="2">
        <f t="shared" ref="I2400:I2407" ca="1" si="115">IFERROR(I2399*(1+H2400),I2399)</f>
        <v>188.37004259082454</v>
      </c>
      <c r="J2400" s="3">
        <f ca="1">1-I2400/MAX(I$2:I2400)</f>
        <v>0</v>
      </c>
      <c r="K2400" s="21">
        <v>209.01</v>
      </c>
      <c r="L2400" s="37">
        <v>127.7552</v>
      </c>
    </row>
    <row r="2401" spans="1:12" hidden="1" x14ac:dyDescent="0.15">
      <c r="A2401" s="1">
        <v>42691</v>
      </c>
      <c r="B2401" s="16">
        <v>127.8792</v>
      </c>
      <c r="C2401" s="3">
        <f t="shared" si="113"/>
        <v>-6.8036087086191799E-3</v>
      </c>
      <c r="D2401" s="3">
        <f>IFERROR(1-B2401/MAX(B$2:B2401),0)</f>
        <v>6.8036087086191799E-3</v>
      </c>
      <c r="E2401" s="3">
        <f ca="1">IFERROR(B2401/AVERAGE(OFFSET(B2401,0,0,-计算结果!B$17,1))-1,B2401/AVERAGE(OFFSET(B2401,0,0,-ROW(),1))-1)</f>
        <v>0.38709217003032292</v>
      </c>
      <c r="F2401" s="4" t="str">
        <f ca="1">IF(MONTH(A2401)&lt;&gt;MONTH(A2402),IF(OR(AND(E2401&lt;计算结果!B$18,E2401&gt;计算结果!B$19),E2401&lt;计算结果!B$20),"买","卖"),F2400)</f>
        <v>买</v>
      </c>
      <c r="G2401" s="4" t="str">
        <f t="shared" ca="1" si="114"/>
        <v/>
      </c>
      <c r="H2401" s="3">
        <f ca="1">IF(F2400="买",B2401/B2400-1,计算结果!B$21*(计算结果!B$22*(B2401/B2400-1)+(1-计算结果!B$22)*(K2401/K2400-1-IF(G2401=1,计算结果!B$16,0))))-IF(AND(计算结果!B$21=0,G2401=1),计算结果!B$16,0)</f>
        <v>-6.8036087086191799E-3</v>
      </c>
      <c r="I2401" s="2">
        <f t="shared" ca="1" si="115"/>
        <v>187.08844652861063</v>
      </c>
      <c r="J2401" s="3">
        <f ca="1">1-I2401/MAX(I$2:I2401)</f>
        <v>6.8036087086191799E-3</v>
      </c>
      <c r="K2401" s="21">
        <v>209.02</v>
      </c>
      <c r="L2401" s="37">
        <v>126.8792</v>
      </c>
    </row>
    <row r="2402" spans="1:12" hidden="1" x14ac:dyDescent="0.15">
      <c r="A2402" s="1">
        <v>42692</v>
      </c>
      <c r="B2402" s="16">
        <v>127.15049999999999</v>
      </c>
      <c r="C2402" s="3">
        <f t="shared" si="113"/>
        <v>-5.6983465645703557E-3</v>
      </c>
      <c r="D2402" s="3">
        <f>IFERROR(1-B2402/MAX(B$2:B2402),0)</f>
        <v>1.2463185952878097E-2</v>
      </c>
      <c r="E2402" s="3">
        <f ca="1">IFERROR(B2402/AVERAGE(OFFSET(B2402,0,0,-计算结果!B$17,1))-1,B2402/AVERAGE(OFFSET(B2402,0,0,-ROW(),1))-1)</f>
        <v>0.37551898437114772</v>
      </c>
      <c r="F2402" s="4" t="str">
        <f ca="1">IF(MONTH(A2402)&lt;&gt;MONTH(A2403),IF(OR(AND(E2402&lt;计算结果!B$18,E2402&gt;计算结果!B$19),E2402&lt;计算结果!B$20),"买","卖"),F2401)</f>
        <v>买</v>
      </c>
      <c r="G2402" s="4" t="str">
        <f t="shared" ca="1" si="114"/>
        <v/>
      </c>
      <c r="H2402" s="3">
        <f ca="1">IF(F2401="买",B2402/B2401-1,计算结果!B$21*(计算结果!B$22*(B2402/B2401-1)+(1-计算结果!B$22)*(K2402/K2401-1-IF(G2402=1,计算结果!B$16,0))))-IF(AND(计算结果!B$21=0,G2402=1),计算结果!B$16,0)</f>
        <v>-5.6983465645703557E-3</v>
      </c>
      <c r="I2402" s="2">
        <f t="shared" ca="1" si="115"/>
        <v>186.02235172206352</v>
      </c>
      <c r="J2402" s="3">
        <f ca="1">1-I2402/MAX(I$2:I2402)</f>
        <v>1.2463185952878097E-2</v>
      </c>
      <c r="K2402" s="21">
        <v>209.04</v>
      </c>
      <c r="L2402" s="37">
        <v>126.15049999999999</v>
      </c>
    </row>
    <row r="2403" spans="1:12" hidden="1" x14ac:dyDescent="0.15">
      <c r="A2403" s="1">
        <v>42695</v>
      </c>
      <c r="B2403" s="16">
        <v>127.7371</v>
      </c>
      <c r="C2403" s="3">
        <f t="shared" si="113"/>
        <v>4.6134305409730736E-3</v>
      </c>
      <c r="D2403" s="3">
        <f>IFERROR(1-B2403/MAX(B$2:B2403),0)</f>
        <v>7.9072534546177353E-3</v>
      </c>
      <c r="E2403" s="3">
        <f ca="1">IFERROR(B2403/AVERAGE(OFFSET(B2403,0,0,-计算结果!B$17,1))-1,B2403/AVERAGE(OFFSET(B2403,0,0,-ROW(),1))-1)</f>
        <v>0.37834486955746049</v>
      </c>
      <c r="F2403" s="4" t="str">
        <f ca="1">IF(MONTH(A2403)&lt;&gt;MONTH(A2404),IF(OR(AND(E2403&lt;计算结果!B$18,E2403&gt;计算结果!B$19),E2403&lt;计算结果!B$20),"买","卖"),F2402)</f>
        <v>买</v>
      </c>
      <c r="G2403" s="4" t="str">
        <f t="shared" ca="1" si="114"/>
        <v/>
      </c>
      <c r="H2403" s="3">
        <f ca="1">IF(F2402="买",B2403/B2402-1,计算结果!B$21*(计算结果!B$22*(B2403/B2402-1)+(1-计算结果!B$22)*(K2403/K2402-1-IF(G2403=1,计算结果!B$16,0))))-IF(AND(计算结果!B$21=0,G2403=1),计算结果!B$16,0)</f>
        <v>4.6134305409730736E-3</v>
      </c>
      <c r="I2403" s="2">
        <f t="shared" ca="1" si="115"/>
        <v>186.88055292080173</v>
      </c>
      <c r="J2403" s="3">
        <f ca="1">1-I2403/MAX(I$2:I2403)</f>
        <v>7.9072534546178463E-3</v>
      </c>
      <c r="K2403" s="21">
        <v>209.12</v>
      </c>
      <c r="L2403" s="37">
        <v>126.7371</v>
      </c>
    </row>
    <row r="2404" spans="1:12" hidden="1" x14ac:dyDescent="0.15">
      <c r="A2404" s="1">
        <v>42696</v>
      </c>
      <c r="B2404" s="16">
        <v>129.25550000000001</v>
      </c>
      <c r="C2404" s="3">
        <f t="shared" si="113"/>
        <v>1.1886914608207233E-2</v>
      </c>
      <c r="D2404" s="3">
        <f>IFERROR(1-B2404/MAX(B$2:B2404),0)</f>
        <v>0</v>
      </c>
      <c r="E2404" s="3">
        <f ca="1">IFERROR(B2404/AVERAGE(OFFSET(B2404,0,0,-计算结果!B$17,1))-1,B2404/AVERAGE(OFFSET(B2404,0,0,-ROW(),1))-1)</f>
        <v>0.39125563703647259</v>
      </c>
      <c r="F2404" s="4" t="str">
        <f ca="1">IF(MONTH(A2404)&lt;&gt;MONTH(A2405),IF(OR(AND(E2404&lt;计算结果!B$18,E2404&gt;计算结果!B$19),E2404&lt;计算结果!B$20),"买","卖"),F2403)</f>
        <v>买</v>
      </c>
      <c r="G2404" s="4" t="str">
        <f t="shared" ca="1" si="114"/>
        <v/>
      </c>
      <c r="H2404" s="3">
        <f ca="1">IF(F2403="买",B2404/B2403-1,计算结果!B$21*(计算结果!B$22*(B2404/B2403-1)+(1-计算结果!B$22)*(K2404/K2403-1-IF(G2404=1,计算结果!B$16,0))))-IF(AND(计算结果!B$21=0,G2404=1),计算结果!B$16,0)</f>
        <v>1.1886914608207233E-2</v>
      </c>
      <c r="I2404" s="2">
        <f t="shared" ca="1" si="115"/>
        <v>189.10198609530585</v>
      </c>
      <c r="J2404" s="3">
        <f ca="1">1-I2404/MAX(I$2:I2404)</f>
        <v>0</v>
      </c>
      <c r="K2404" s="21">
        <v>209.13</v>
      </c>
      <c r="L2404" s="37">
        <v>128.25550000000001</v>
      </c>
    </row>
    <row r="2405" spans="1:12" hidden="1" x14ac:dyDescent="0.15">
      <c r="A2405" s="1">
        <v>42697</v>
      </c>
      <c r="B2405" s="16">
        <v>129.119</v>
      </c>
      <c r="C2405" s="3">
        <f t="shared" si="113"/>
        <v>-1.0560479051182625E-3</v>
      </c>
      <c r="D2405" s="3">
        <f>IFERROR(1-B2405/MAX(B$2:B2405),0)</f>
        <v>1.0560479051182625E-3</v>
      </c>
      <c r="E2405" s="3">
        <f ca="1">IFERROR(B2405/AVERAGE(OFFSET(B2405,0,0,-计算结果!B$17,1))-1,B2405/AVERAGE(OFFSET(B2405,0,0,-ROW(),1))-1)</f>
        <v>0.38627074181769983</v>
      </c>
      <c r="F2405" s="4" t="str">
        <f ca="1">IF(MONTH(A2405)&lt;&gt;MONTH(A2406),IF(OR(AND(E2405&lt;计算结果!B$18,E2405&gt;计算结果!B$19),E2405&lt;计算结果!B$20),"买","卖"),F2404)</f>
        <v>买</v>
      </c>
      <c r="G2405" s="4" t="str">
        <f t="shared" ca="1" si="114"/>
        <v/>
      </c>
      <c r="H2405" s="3">
        <f ca="1">IF(F2404="买",B2405/B2404-1,计算结果!B$21*(计算结果!B$22*(B2405/B2404-1)+(1-计算结果!B$22)*(K2405/K2404-1-IF(G2405=1,计算结果!B$16,0))))-IF(AND(计算结果!B$21=0,G2405=1),计算结果!B$16,0)</f>
        <v>-1.0560479051182625E-3</v>
      </c>
      <c r="I2405" s="2">
        <f t="shared" ca="1" si="115"/>
        <v>188.90228533903618</v>
      </c>
      <c r="J2405" s="3">
        <f ca="1">1-I2405/MAX(I$2:I2405)</f>
        <v>1.0560479051183735E-3</v>
      </c>
      <c r="K2405" s="21">
        <v>209.16</v>
      </c>
      <c r="L2405" s="37">
        <v>128.119</v>
      </c>
    </row>
    <row r="2406" spans="1:12" hidden="1" x14ac:dyDescent="0.15">
      <c r="A2406" s="1">
        <v>42698</v>
      </c>
      <c r="B2406" s="16">
        <v>128.60899999999998</v>
      </c>
      <c r="C2406" s="3">
        <f t="shared" si="113"/>
        <v>-3.9498447168891948E-3</v>
      </c>
      <c r="D2406" s="3">
        <f>IFERROR(1-B2406/MAX(B$2:B2406),0)</f>
        <v>5.001721396768688E-3</v>
      </c>
      <c r="E2406" s="3">
        <f ca="1">IFERROR(B2406/AVERAGE(OFFSET(B2406,0,0,-计算结果!B$17,1))-1,B2406/AVERAGE(OFFSET(B2406,0,0,-ROW(),1))-1)</f>
        <v>0.37743818544021024</v>
      </c>
      <c r="F2406" s="4" t="str">
        <f ca="1">IF(MONTH(A2406)&lt;&gt;MONTH(A2407),IF(OR(AND(E2406&lt;计算结果!B$18,E2406&gt;计算结果!B$19),E2406&lt;计算结果!B$20),"买","卖"),F2405)</f>
        <v>买</v>
      </c>
      <c r="G2406" s="4" t="str">
        <f t="shared" ca="1" si="114"/>
        <v/>
      </c>
      <c r="H2406" s="3">
        <f ca="1">IF(F2405="买",B2406/B2405-1,计算结果!B$21*(计算结果!B$22*(B2406/B2405-1)+(1-计算结果!B$22)*(K2406/K2405-1-IF(G2406=1,计算结果!B$16,0))))-IF(AND(计算结果!B$21=0,G2406=1),计算结果!B$16,0)</f>
        <v>-3.9498447168891948E-3</v>
      </c>
      <c r="I2406" s="2">
        <f t="shared" ca="1" si="115"/>
        <v>188.15615064528149</v>
      </c>
      <c r="J2406" s="3">
        <f ca="1">1-I2406/MAX(I$2:I2406)</f>
        <v>5.001721396768799E-3</v>
      </c>
      <c r="K2406" s="21">
        <v>209.18</v>
      </c>
      <c r="L2406" s="37">
        <v>127.60899999999999</v>
      </c>
    </row>
    <row r="2407" spans="1:12" hidden="1" x14ac:dyDescent="0.15">
      <c r="A2407" s="1">
        <v>42699</v>
      </c>
      <c r="B2407" s="16">
        <v>128.23180000000002</v>
      </c>
      <c r="C2407" s="3">
        <f t="shared" si="113"/>
        <v>-2.9329207131690849E-3</v>
      </c>
      <c r="D2407" s="3">
        <f>IFERROR(1-B2407/MAX(B$2:B2407),0)</f>
        <v>7.9199724576516362E-3</v>
      </c>
      <c r="E2407" s="3">
        <f ca="1">IFERROR(B2407/AVERAGE(OFFSET(B2407,0,0,-计算结果!B$17,1))-1,B2407/AVERAGE(OFFSET(B2407,0,0,-ROW(),1))-1)</f>
        <v>0.36977351351190535</v>
      </c>
      <c r="F2407" s="4" t="str">
        <f ca="1">IF(MONTH(A2407)&lt;&gt;MONTH(A2408),IF(OR(AND(E2407&lt;计算结果!B$18,E2407&gt;计算结果!B$19),E2407&lt;计算结果!B$20),"买","卖"),F2406)</f>
        <v>买</v>
      </c>
      <c r="G2407" s="4" t="str">
        <f t="shared" ca="1" si="114"/>
        <v/>
      </c>
      <c r="H2407" s="3">
        <f ca="1">IF(F2406="买",B2407/B2406-1,计算结果!B$21*(计算结果!B$22*(B2407/B2406-1)+(1-计算结果!B$22)*(K2407/K2406-1-IF(G2407=1,计算结果!B$16,0))))-IF(AND(计算结果!B$21=0,G2407=1),计算结果!B$16,0)</f>
        <v>-2.9329207131690849E-3</v>
      </c>
      <c r="I2407" s="2">
        <f t="shared" ca="1" si="115"/>
        <v>187.60430357374378</v>
      </c>
      <c r="J2407" s="3">
        <f ca="1">1-I2407/MAX(I$2:I2407)</f>
        <v>7.9199724576517472E-3</v>
      </c>
      <c r="K2407" s="21">
        <v>209.2</v>
      </c>
      <c r="L2407" s="37">
        <v>127.23180000000001</v>
      </c>
    </row>
    <row r="2408" spans="1:12" hidden="1" x14ac:dyDescent="0.15">
      <c r="A2408" s="1">
        <v>42702</v>
      </c>
      <c r="B2408" s="16">
        <v>127.2985</v>
      </c>
      <c r="C2408" s="3">
        <f t="shared" si="113"/>
        <v>-7.2782258378968345E-3</v>
      </c>
      <c r="D2408" s="3">
        <f>IFERROR(1-B2408/MAX(B$2:B2408),0)</f>
        <v>1.5140554947371765E-2</v>
      </c>
      <c r="E2408" s="3">
        <f ca="1">IFERROR(B2408/AVERAGE(OFFSET(B2408,0,0,-计算结果!B$17,1))-1,B2408/AVERAGE(OFFSET(B2408,0,0,-ROW(),1))-1)</f>
        <v>0.35644729767994554</v>
      </c>
      <c r="F2408" s="4" t="str">
        <f ca="1">IF(MONTH(A2408)&lt;&gt;MONTH(A2409),IF(OR(AND(E2408&lt;计算结果!B$18,E2408&gt;计算结果!B$19),E2408&lt;计算结果!B$20),"买","卖"),F2407)</f>
        <v>买</v>
      </c>
      <c r="G2408" s="4" t="str">
        <f t="shared" ref="G2408:G2443" ca="1" si="116">IF(F2407&lt;&gt;F2408,1,"")</f>
        <v/>
      </c>
      <c r="H2408" s="3">
        <f ca="1">IF(F2407="买",B2408/B2407-1,计算结果!B$21*(计算结果!B$22*(B2408/B2407-1)+(1-计算结果!B$22)*(K2408/K2407-1-IF(G2408=1,计算结果!B$16,0))))-IF(AND(计算结果!B$21=0,G2408=1),计算结果!B$16,0)</f>
        <v>-7.2782258378968345E-3</v>
      </c>
      <c r="I2408" s="2">
        <f t="shared" ref="I2408:I2443" ca="1" si="117">IFERROR(I2407*(1+H2408),I2407)</f>
        <v>186.23887708417271</v>
      </c>
      <c r="J2408" s="3">
        <f ca="1">1-I2408/MAX(I$2:I2408)</f>
        <v>1.5140554947371876E-2</v>
      </c>
      <c r="K2408" s="21">
        <v>209.29</v>
      </c>
      <c r="L2408" s="37">
        <v>126.2985</v>
      </c>
    </row>
    <row r="2409" spans="1:12" hidden="1" x14ac:dyDescent="0.15">
      <c r="A2409" s="1">
        <v>42703</v>
      </c>
      <c r="B2409" s="16">
        <v>124.07899999999999</v>
      </c>
      <c r="C2409" s="3">
        <f t="shared" si="113"/>
        <v>-2.5290950011194191E-2</v>
      </c>
      <c r="D2409" s="3">
        <f>IFERROR(1-B2409/MAX(B$2:B2409),0)</f>
        <v>4.0048585940250292E-2</v>
      </c>
      <c r="E2409" s="3">
        <f ca="1">IFERROR(B2409/AVERAGE(OFFSET(B2409,0,0,-计算结果!B$17,1))-1,B2409/AVERAGE(OFFSET(B2409,0,0,-ROW(),1))-1)</f>
        <v>0.31920188446060016</v>
      </c>
      <c r="F2409" s="4" t="str">
        <f ca="1">IF(MONTH(A2409)&lt;&gt;MONTH(A2410),IF(OR(AND(E2409&lt;计算结果!B$18,E2409&gt;计算结果!B$19),E2409&lt;计算结果!B$20),"买","卖"),F2408)</f>
        <v>买</v>
      </c>
      <c r="G2409" s="4" t="str">
        <f t="shared" ca="1" si="116"/>
        <v/>
      </c>
      <c r="H2409" s="3">
        <f ca="1">IF(F2408="买",B2409/B2408-1,计算结果!B$21*(计算结果!B$22*(B2409/B2408-1)+(1-计算结果!B$22)*(K2409/K2408-1-IF(G2409=1,计算结果!B$16,0))))-IF(AND(计算结果!B$21=0,G2409=1),计算结果!B$16,0)</f>
        <v>-2.5290950011194191E-2</v>
      </c>
      <c r="I2409" s="2">
        <f t="shared" ca="1" si="117"/>
        <v>181.52871895369597</v>
      </c>
      <c r="J2409" s="3">
        <f ca="1">1-I2409/MAX(I$2:I2409)</f>
        <v>4.0048585940250292E-2</v>
      </c>
      <c r="K2409" s="21">
        <v>209.27</v>
      </c>
      <c r="L2409" s="37">
        <v>123.07899999999999</v>
      </c>
    </row>
    <row r="2410" spans="1:12" hidden="1" x14ac:dyDescent="0.15">
      <c r="A2410" s="1">
        <v>42704</v>
      </c>
      <c r="B2410" s="16">
        <v>122.9564</v>
      </c>
      <c r="C2410" s="3">
        <f t="shared" si="113"/>
        <v>-9.0474616977892497E-3</v>
      </c>
      <c r="D2410" s="3">
        <f>IFERROR(1-B2410/MAX(B$2:B2410),0)</f>
        <v>4.8733709590694452E-2</v>
      </c>
      <c r="E2410" s="3">
        <f ca="1">IFERROR(B2410/AVERAGE(OFFSET(B2410,0,0,-计算结果!B$17,1))-1,B2410/AVERAGE(OFFSET(B2410,0,0,-ROW(),1))-1)</f>
        <v>0.30446981145833285</v>
      </c>
      <c r="F2410" s="4" t="str">
        <f ca="1">IF(MONTH(A2410)&lt;&gt;MONTH(A2411),IF(OR(AND(E2410&lt;计算结果!B$18,E2410&gt;计算结果!B$19),E2410&lt;计算结果!B$20),"买","卖"),F2409)</f>
        <v>买</v>
      </c>
      <c r="G2410" s="4" t="str">
        <f t="shared" ca="1" si="116"/>
        <v/>
      </c>
      <c r="H2410" s="3">
        <f ca="1">IF(F2409="买",B2410/B2409-1,计算结果!B$21*(计算结果!B$22*(B2410/B2409-1)+(1-计算结果!B$22)*(K2410/K2409-1-IF(G2410=1,计算结果!B$16,0))))-IF(AND(计算结果!B$21=0,G2410=1),计算结果!B$16,0)</f>
        <v>-9.0474616977892497E-3</v>
      </c>
      <c r="I2410" s="2">
        <f t="shared" ca="1" si="117"/>
        <v>179.88634482191367</v>
      </c>
      <c r="J2410" s="3">
        <f ca="1">1-I2410/MAX(I$2:I2410)</f>
        <v>4.8733709590694452E-2</v>
      </c>
      <c r="K2410" s="21">
        <v>209.28</v>
      </c>
      <c r="L2410" s="37">
        <v>121.9564</v>
      </c>
    </row>
    <row r="2411" spans="1:12" hidden="1" x14ac:dyDescent="0.15">
      <c r="A2411" s="1">
        <v>42705</v>
      </c>
      <c r="B2411" s="16">
        <v>123.6883</v>
      </c>
      <c r="C2411" s="3">
        <f t="shared" si="113"/>
        <v>5.9525165017844106E-3</v>
      </c>
      <c r="D2411" s="3">
        <f>IFERROR(1-B2411/MAX(B$2:B2411),0)</f>
        <v>4.3071281299441933E-2</v>
      </c>
      <c r="E2411" s="3">
        <f ca="1">IFERROR(B2411/AVERAGE(OFFSET(B2411,0,0,-计算结果!B$17,1))-1,B2411/AVERAGE(OFFSET(B2411,0,0,-ROW(),1))-1)</f>
        <v>0.30944504352262947</v>
      </c>
      <c r="F2411" s="4" t="str">
        <f ca="1">IF(MONTH(A2411)&lt;&gt;MONTH(A2412),IF(OR(AND(E2411&lt;计算结果!B$18,E2411&gt;计算结果!B$19),E2411&lt;计算结果!B$20),"买","卖"),F2410)</f>
        <v>买</v>
      </c>
      <c r="G2411" s="4" t="str">
        <f t="shared" ca="1" si="116"/>
        <v/>
      </c>
      <c r="H2411" s="3">
        <f ca="1">IF(F2410="买",B2411/B2410-1,计算结果!B$21*(计算结果!B$22*(B2411/B2410-1)+(1-计算结果!B$22)*(K2411/K2410-1-IF(G2411=1,计算结果!B$16,0))))-IF(AND(计算结果!B$21=0,G2411=1),计算结果!B$16,0)</f>
        <v>5.9525165017844106E-3</v>
      </c>
      <c r="I2411" s="2">
        <f t="shared" ca="1" si="117"/>
        <v>180.95712125791178</v>
      </c>
      <c r="J2411" s="3">
        <f ca="1">1-I2411/MAX(I$2:I2411)</f>
        <v>4.3071281299441933E-2</v>
      </c>
      <c r="K2411" s="21">
        <v>209.27</v>
      </c>
      <c r="L2411" s="37">
        <v>122.6883</v>
      </c>
    </row>
    <row r="2412" spans="1:12" hidden="1" x14ac:dyDescent="0.15">
      <c r="A2412" s="1">
        <v>42706</v>
      </c>
      <c r="B2412" s="16">
        <v>121.1709</v>
      </c>
      <c r="C2412" s="3">
        <f t="shared" si="113"/>
        <v>-2.0352773867859719E-2</v>
      </c>
      <c r="D2412" s="3">
        <f>IFERROR(1-B2412/MAX(B$2:B2412),0)</f>
        <v>6.2547435118815109E-2</v>
      </c>
      <c r="E2412" s="3">
        <f ca="1">IFERROR(B2412/AVERAGE(OFFSET(B2412,0,0,-计算结果!B$17,1))-1,B2412/AVERAGE(OFFSET(B2412,0,0,-ROW(),1))-1)</f>
        <v>0.28015511017131201</v>
      </c>
      <c r="F2412" s="4" t="str">
        <f ca="1">IF(MONTH(A2412)&lt;&gt;MONTH(A2413),IF(OR(AND(E2412&lt;计算结果!B$18,E2412&gt;计算结果!B$19),E2412&lt;计算结果!B$20),"买","卖"),F2411)</f>
        <v>买</v>
      </c>
      <c r="G2412" s="4" t="str">
        <f t="shared" ca="1" si="116"/>
        <v/>
      </c>
      <c r="H2412" s="3">
        <f ca="1">IF(F2411="买",B2412/B2411-1,计算结果!B$21*(计算结果!B$22*(B2412/B2411-1)+(1-计算结果!B$22)*(K2412/K2411-1-IF(G2412=1,计算结果!B$16,0))))-IF(AND(计算结果!B$21=0,G2412=1),计算结果!B$16,0)</f>
        <v>-2.0352773867859719E-2</v>
      </c>
      <c r="I2412" s="2">
        <f t="shared" ca="1" si="117"/>
        <v>177.27414188917064</v>
      </c>
      <c r="J2412" s="3">
        <f ca="1">1-I2412/MAX(I$2:I2412)</f>
        <v>6.2547435118815109E-2</v>
      </c>
      <c r="K2412" s="21">
        <v>209.28</v>
      </c>
      <c r="L2412" s="37">
        <v>120.1709</v>
      </c>
    </row>
    <row r="2413" spans="1:12" hidden="1" x14ac:dyDescent="0.15">
      <c r="A2413" s="1">
        <v>42709</v>
      </c>
      <c r="B2413" s="16">
        <v>120.8002</v>
      </c>
      <c r="C2413" s="3">
        <f t="shared" si="113"/>
        <v>-3.0593153966834707E-3</v>
      </c>
      <c r="D2413" s="3">
        <f>IFERROR(1-B2413/MAX(B$2:B2413),0)</f>
        <v>6.54153981842166E-2</v>
      </c>
      <c r="E2413" s="3">
        <f ca="1">IFERROR(B2413/AVERAGE(OFFSET(B2413,0,0,-计算结果!B$17,1))-1,B2413/AVERAGE(OFFSET(B2413,0,0,-ROW(),1))-1)</f>
        <v>0.27375087358853833</v>
      </c>
      <c r="F2413" s="4" t="str">
        <f ca="1">IF(MONTH(A2413)&lt;&gt;MONTH(A2414),IF(OR(AND(E2413&lt;计算结果!B$18,E2413&gt;计算结果!B$19),E2413&lt;计算结果!B$20),"买","卖"),F2412)</f>
        <v>买</v>
      </c>
      <c r="G2413" s="4" t="str">
        <f t="shared" ca="1" si="116"/>
        <v/>
      </c>
      <c r="H2413" s="3">
        <f ca="1">IF(F2412="买",B2413/B2412-1,计算结果!B$21*(计算结果!B$22*(B2413/B2412-1)+(1-计算结果!B$22)*(K2413/K2412-1-IF(G2413=1,计算结果!B$16,0))))-IF(AND(计算结果!B$21=0,G2413=1),计算结果!B$16,0)</f>
        <v>-3.0593153966834707E-3</v>
      </c>
      <c r="I2413" s="2">
        <f t="shared" ca="1" si="117"/>
        <v>176.73180437745523</v>
      </c>
      <c r="J2413" s="3">
        <f ca="1">1-I2413/MAX(I$2:I2413)</f>
        <v>6.54153981842166E-2</v>
      </c>
      <c r="K2413" s="21">
        <v>209.32</v>
      </c>
      <c r="L2413" s="37">
        <v>119.8002</v>
      </c>
    </row>
    <row r="2414" spans="1:12" hidden="1" x14ac:dyDescent="0.15">
      <c r="A2414" s="1">
        <v>42710</v>
      </c>
      <c r="B2414" s="16">
        <v>121.86879999999999</v>
      </c>
      <c r="C2414" s="3">
        <f t="shared" si="113"/>
        <v>8.846011844351187E-3</v>
      </c>
      <c r="D2414" s="3">
        <f>IFERROR(1-B2414/MAX(B$2:B2414),0)</f>
        <v>5.7148051727005988E-2</v>
      </c>
      <c r="E2414" s="3">
        <f ca="1">IFERROR(B2414/AVERAGE(OFFSET(B2414,0,0,-计算结果!B$17,1))-1,B2414/AVERAGE(OFFSET(B2414,0,0,-ROW(),1))-1)</f>
        <v>0.28246999209554846</v>
      </c>
      <c r="F2414" s="4" t="str">
        <f ca="1">IF(MONTH(A2414)&lt;&gt;MONTH(A2415),IF(OR(AND(E2414&lt;计算结果!B$18,E2414&gt;计算结果!B$19),E2414&lt;计算结果!B$20),"买","卖"),F2413)</f>
        <v>买</v>
      </c>
      <c r="G2414" s="4" t="str">
        <f t="shared" ca="1" si="116"/>
        <v/>
      </c>
      <c r="H2414" s="3">
        <f ca="1">IF(F2413="买",B2414/B2413-1,计算结果!B$21*(计算结果!B$22*(B2414/B2413-1)+(1-计算结果!B$22)*(K2414/K2413-1-IF(G2414=1,计算结果!B$16,0))))-IF(AND(计算结果!B$21=0,G2414=1),计算结果!B$16,0)</f>
        <v>8.846011844351187E-3</v>
      </c>
      <c r="I2414" s="2">
        <f t="shared" ca="1" si="117"/>
        <v>178.29517601225177</v>
      </c>
      <c r="J2414" s="3">
        <f ca="1">1-I2414/MAX(I$2:I2414)</f>
        <v>5.7148051727005877E-2</v>
      </c>
      <c r="K2414" s="21">
        <v>209.33</v>
      </c>
      <c r="L2414" s="37">
        <v>120.86879999999999</v>
      </c>
    </row>
    <row r="2415" spans="1:12" hidden="1" x14ac:dyDescent="0.15">
      <c r="A2415" s="1">
        <v>42711</v>
      </c>
      <c r="B2415" s="16">
        <v>123.4978</v>
      </c>
      <c r="C2415" s="3">
        <f t="shared" si="113"/>
        <v>1.3366833840983139E-2</v>
      </c>
      <c r="D2415" s="3">
        <f>IFERROR(1-B2415/MAX(B$2:B2415),0)</f>
        <v>4.4545106397793632E-2</v>
      </c>
      <c r="E2415" s="3">
        <f ca="1">IFERROR(B2415/AVERAGE(OFFSET(B2415,0,0,-计算结果!B$17,1))-1,B2415/AVERAGE(OFFSET(B2415,0,0,-ROW(),1))-1)</f>
        <v>0.2968923921151827</v>
      </c>
      <c r="F2415" s="4" t="str">
        <f ca="1">IF(MONTH(A2415)&lt;&gt;MONTH(A2416),IF(OR(AND(E2415&lt;计算结果!B$18,E2415&gt;计算结果!B$19),E2415&lt;计算结果!B$20),"买","卖"),F2414)</f>
        <v>买</v>
      </c>
      <c r="G2415" s="4" t="str">
        <f t="shared" ca="1" si="116"/>
        <v/>
      </c>
      <c r="H2415" s="3">
        <f ca="1">IF(F2414="买",B2415/B2414-1,计算结果!B$21*(计算结果!B$22*(B2415/B2414-1)+(1-计算结果!B$22)*(K2415/K2414-1-IF(G2415=1,计算结果!B$16,0))))-IF(AND(计算结果!B$21=0,G2415=1),计算结果!B$16,0)</f>
        <v>1.3366833840983139E-2</v>
      </c>
      <c r="I2415" s="2">
        <f t="shared" ca="1" si="117"/>
        <v>180.67841800465638</v>
      </c>
      <c r="J2415" s="3">
        <f ca="1">1-I2415/MAX(I$2:I2415)</f>
        <v>4.4545106397793521E-2</v>
      </c>
      <c r="K2415" s="21">
        <v>209.34</v>
      </c>
      <c r="L2415" s="37">
        <v>122.4978</v>
      </c>
    </row>
    <row r="2416" spans="1:12" hidden="1" x14ac:dyDescent="0.15">
      <c r="A2416" s="1">
        <v>42712</v>
      </c>
      <c r="B2416" s="16">
        <v>123.8019</v>
      </c>
      <c r="C2416" s="3">
        <f t="shared" si="113"/>
        <v>2.4623920426112278E-3</v>
      </c>
      <c r="D2416" s="3">
        <f>IFERROR(1-B2416/MAX(B$2:B2416),0)</f>
        <v>4.2192401870713492E-2</v>
      </c>
      <c r="E2416" s="3">
        <f ca="1">IFERROR(B2416/AVERAGE(OFFSET(B2416,0,0,-计算结果!B$17,1))-1,B2416/AVERAGE(OFFSET(B2416,0,0,-ROW(),1))-1)</f>
        <v>0.29736578201865482</v>
      </c>
      <c r="F2416" s="4" t="str">
        <f ca="1">IF(MONTH(A2416)&lt;&gt;MONTH(A2417),IF(OR(AND(E2416&lt;计算结果!B$18,E2416&gt;计算结果!B$19),E2416&lt;计算结果!B$20),"买","卖"),F2415)</f>
        <v>买</v>
      </c>
      <c r="G2416" s="4" t="str">
        <f t="shared" ca="1" si="116"/>
        <v/>
      </c>
      <c r="H2416" s="3">
        <f ca="1">IF(F2415="买",B2416/B2415-1,计算结果!B$21*(计算结果!B$22*(B2416/B2415-1)+(1-计算结果!B$22)*(K2416/K2415-1-IF(G2416=1,计算结果!B$16,0))))-IF(AND(计算结果!B$21=0,G2416=1),计算结果!B$16,0)</f>
        <v>2.4623920426112278E-3</v>
      </c>
      <c r="I2416" s="2">
        <f t="shared" ca="1" si="117"/>
        <v>181.12331910342263</v>
      </c>
      <c r="J2416" s="3">
        <f ca="1">1-I2416/MAX(I$2:I2416)</f>
        <v>4.2192401870713492E-2</v>
      </c>
      <c r="K2416" s="21">
        <v>209.31</v>
      </c>
      <c r="L2416" s="37">
        <v>122.8019</v>
      </c>
    </row>
    <row r="2417" spans="1:12" hidden="1" x14ac:dyDescent="0.15">
      <c r="A2417" s="1">
        <v>42713</v>
      </c>
      <c r="B2417" s="16">
        <v>125.6039</v>
      </c>
      <c r="C2417" s="3">
        <f t="shared" si="113"/>
        <v>1.4555511668237653E-2</v>
      </c>
      <c r="D2417" s="3">
        <f>IFERROR(1-B2417/MAX(B$2:B2417),0)</f>
        <v>2.8251022200216025E-2</v>
      </c>
      <c r="E2417" s="3">
        <f ca="1">IFERROR(B2417/AVERAGE(OFFSET(B2417,0,0,-计算结果!B$17,1))-1,B2417/AVERAGE(OFFSET(B2417,0,0,-ROW(),1))-1)</f>
        <v>0.31360049190161488</v>
      </c>
      <c r="F2417" s="4" t="str">
        <f ca="1">IF(MONTH(A2417)&lt;&gt;MONTH(A2418),IF(OR(AND(E2417&lt;计算结果!B$18,E2417&gt;计算结果!B$19),E2417&lt;计算结果!B$20),"买","卖"),F2416)</f>
        <v>买</v>
      </c>
      <c r="G2417" s="4" t="str">
        <f t="shared" ca="1" si="116"/>
        <v/>
      </c>
      <c r="H2417" s="3">
        <f ca="1">IF(F2416="买",B2417/B2416-1,计算结果!B$21*(计算结果!B$22*(B2417/B2416-1)+(1-计算结果!B$22)*(K2417/K2416-1-IF(G2417=1,计算结果!B$16,0))))-IF(AND(计算结果!B$21=0,G2417=1),计算结果!B$16,0)</f>
        <v>1.4555511668237653E-2</v>
      </c>
      <c r="I2417" s="2">
        <f t="shared" ca="1" si="117"/>
        <v>183.75966168802242</v>
      </c>
      <c r="J2417" s="3">
        <f ca="1">1-I2417/MAX(I$2:I2417)</f>
        <v>2.8251022200216025E-2</v>
      </c>
      <c r="K2417" s="21">
        <v>209.34</v>
      </c>
      <c r="L2417" s="37">
        <v>124.6039</v>
      </c>
    </row>
    <row r="2418" spans="1:12" hidden="1" x14ac:dyDescent="0.15">
      <c r="A2418" s="1">
        <v>42716</v>
      </c>
      <c r="B2418" s="16">
        <v>120.45359999999999</v>
      </c>
      <c r="C2418" s="3">
        <f t="shared" si="113"/>
        <v>-4.1004300025715756E-2</v>
      </c>
      <c r="D2418" s="3">
        <f>IFERROR(1-B2418/MAX(B$2:B2418),0)</f>
        <v>6.8096908835600933E-2</v>
      </c>
      <c r="E2418" s="3">
        <f ca="1">IFERROR(B2418/AVERAGE(OFFSET(B2418,0,0,-计算结果!B$17,1))-1,B2418/AVERAGE(OFFSET(B2418,0,0,-ROW(),1))-1)</f>
        <v>0.25744571569597441</v>
      </c>
      <c r="F2418" s="4" t="str">
        <f ca="1">IF(MONTH(A2418)&lt;&gt;MONTH(A2419),IF(OR(AND(E2418&lt;计算结果!B$18,E2418&gt;计算结果!B$19),E2418&lt;计算结果!B$20),"买","卖"),F2417)</f>
        <v>买</v>
      </c>
      <c r="G2418" s="4" t="str">
        <f t="shared" ca="1" si="116"/>
        <v/>
      </c>
      <c r="H2418" s="3">
        <f ca="1">IF(F2417="买",B2418/B2417-1,计算结果!B$21*(计算结果!B$22*(B2418/B2417-1)+(1-计算结果!B$22)*(K2418/K2417-1-IF(G2418=1,计算结果!B$16,0))))-IF(AND(计算结果!B$21=0,G2418=1),计算结果!B$16,0)</f>
        <v>-4.1004300025715756E-2</v>
      </c>
      <c r="I2418" s="2">
        <f t="shared" ca="1" si="117"/>
        <v>176.22472538754272</v>
      </c>
      <c r="J2418" s="3">
        <f ca="1">1-I2418/MAX(I$2:I2418)</f>
        <v>6.8096908835600933E-2</v>
      </c>
      <c r="K2418" s="21">
        <v>209.33</v>
      </c>
      <c r="L2418" s="37">
        <v>119.45359999999999</v>
      </c>
    </row>
    <row r="2419" spans="1:12" hidden="1" x14ac:dyDescent="0.15">
      <c r="A2419" s="1">
        <v>42717</v>
      </c>
      <c r="B2419" s="16">
        <v>123.04049999999999</v>
      </c>
      <c r="C2419" s="3">
        <f t="shared" si="113"/>
        <v>2.1476319512243824E-2</v>
      </c>
      <c r="D2419" s="3">
        <f>IFERROR(1-B2419/MAX(B$2:B2419),0)</f>
        <v>4.8083060295306734E-2</v>
      </c>
      <c r="E2419" s="3">
        <f ca="1">IFERROR(B2419/AVERAGE(OFFSET(B2419,0,0,-计算结果!B$17,1))-1,B2419/AVERAGE(OFFSET(B2419,0,0,-ROW(),1))-1)</f>
        <v>0.28209229937951519</v>
      </c>
      <c r="F2419" s="4" t="str">
        <f ca="1">IF(MONTH(A2419)&lt;&gt;MONTH(A2420),IF(OR(AND(E2419&lt;计算结果!B$18,E2419&gt;计算结果!B$19),E2419&lt;计算结果!B$20),"买","卖"),F2418)</f>
        <v>买</v>
      </c>
      <c r="G2419" s="4" t="str">
        <f t="shared" ca="1" si="116"/>
        <v/>
      </c>
      <c r="H2419" s="3">
        <f ca="1">IF(F2418="买",B2419/B2418-1,计算结果!B$21*(计算结果!B$22*(B2419/B2418-1)+(1-计算结果!B$22)*(K2419/K2418-1-IF(G2419=1,计算结果!B$16,0))))-IF(AND(计算结果!B$21=0,G2419=1),计算结果!B$16,0)</f>
        <v>2.1476319512243824E-2</v>
      </c>
      <c r="I2419" s="2">
        <f t="shared" ca="1" si="117"/>
        <v>180.00938389592301</v>
      </c>
      <c r="J2419" s="3">
        <f ca="1">1-I2419/MAX(I$2:I2419)</f>
        <v>4.8083060295306734E-2</v>
      </c>
      <c r="K2419" s="21">
        <v>209.29</v>
      </c>
      <c r="L2419" s="37">
        <v>122.04049999999999</v>
      </c>
    </row>
    <row r="2420" spans="1:12" hidden="1" x14ac:dyDescent="0.15">
      <c r="A2420" s="1">
        <v>42718</v>
      </c>
      <c r="B2420" s="16">
        <v>125.917</v>
      </c>
      <c r="C2420" s="3">
        <f t="shared" si="113"/>
        <v>2.3378481069241452E-2</v>
      </c>
      <c r="D2420" s="3">
        <f>IFERROR(1-B2420/MAX(B$2:B2420),0)</f>
        <v>2.58286881409302E-2</v>
      </c>
      <c r="E2420" s="3">
        <f ca="1">IFERROR(B2420/AVERAGE(OFFSET(B2420,0,0,-计算结果!B$17,1))-1,B2420/AVERAGE(OFFSET(B2420,0,0,-ROW(),1))-1)</f>
        <v>0.30953039707537378</v>
      </c>
      <c r="F2420" s="4" t="str">
        <f ca="1">IF(MONTH(A2420)&lt;&gt;MONTH(A2421),IF(OR(AND(E2420&lt;计算结果!B$18,E2420&gt;计算结果!B$19),E2420&lt;计算结果!B$20),"买","卖"),F2419)</f>
        <v>买</v>
      </c>
      <c r="G2420" s="4" t="str">
        <f t="shared" ca="1" si="116"/>
        <v/>
      </c>
      <c r="H2420" s="3">
        <f ca="1">IF(F2419="买",B2420/B2419-1,计算结果!B$21*(计算结果!B$22*(B2420/B2419-1)+(1-计算结果!B$22)*(K2420/K2419-1-IF(G2420=1,计算结果!B$16,0))))-IF(AND(计算结果!B$21=0,G2420=1),计算结果!B$16,0)</f>
        <v>2.3378481069241452E-2</v>
      </c>
      <c r="I2420" s="2">
        <f t="shared" ca="1" si="117"/>
        <v>184.21772986961966</v>
      </c>
      <c r="J2420" s="3">
        <f ca="1">1-I2420/MAX(I$2:I2420)</f>
        <v>2.5828688140930312E-2</v>
      </c>
      <c r="K2420" s="21">
        <v>209.23</v>
      </c>
      <c r="L2420" s="37">
        <v>124.917</v>
      </c>
    </row>
    <row r="2421" spans="1:12" hidden="1" x14ac:dyDescent="0.15">
      <c r="A2421" s="1">
        <v>42719</v>
      </c>
      <c r="B2421" s="16">
        <v>129.1574</v>
      </c>
      <c r="C2421" s="3">
        <f t="shared" si="113"/>
        <v>2.5734412350993052E-2</v>
      </c>
      <c r="D2421" s="3">
        <f>IFERROR(1-B2421/MAX(B$2:B2421),0)</f>
        <v>7.5896190104107752E-4</v>
      </c>
      <c r="E2421" s="3">
        <f ca="1">IFERROR(B2421/AVERAGE(OFFSET(B2421,0,0,-计算结果!B$17,1))-1,B2421/AVERAGE(OFFSET(B2421,0,0,-ROW(),1))-1)</f>
        <v>0.34061101364879898</v>
      </c>
      <c r="F2421" s="4" t="str">
        <f ca="1">IF(MONTH(A2421)&lt;&gt;MONTH(A2422),IF(OR(AND(E2421&lt;计算结果!B$18,E2421&gt;计算结果!B$19),E2421&lt;计算结果!B$20),"买","卖"),F2420)</f>
        <v>买</v>
      </c>
      <c r="G2421" s="4" t="str">
        <f t="shared" ca="1" si="116"/>
        <v/>
      </c>
      <c r="H2421" s="3">
        <f ca="1">IF(F2420="买",B2421/B2420-1,计算结果!B$21*(计算结果!B$22*(B2421/B2420-1)+(1-计算结果!B$22)*(K2421/K2420-1-IF(G2421=1,计算结果!B$16,0))))-IF(AND(计算结果!B$21=0,G2421=1),计算结果!B$16,0)</f>
        <v>2.5734412350993052E-2</v>
      </c>
      <c r="I2421" s="2">
        <f t="shared" ca="1" si="117"/>
        <v>188.95846489244829</v>
      </c>
      <c r="J2421" s="3">
        <f ca="1">1-I2421/MAX(I$2:I2421)</f>
        <v>7.5896190104118855E-4</v>
      </c>
      <c r="K2421" s="21">
        <v>209.14</v>
      </c>
      <c r="L2421" s="37">
        <v>128.1574</v>
      </c>
    </row>
    <row r="2422" spans="1:12" hidden="1" x14ac:dyDescent="0.15">
      <c r="A2422" s="1">
        <v>42720</v>
      </c>
      <c r="B2422" s="16">
        <v>133.4521</v>
      </c>
      <c r="C2422" s="3">
        <f t="shared" si="113"/>
        <v>3.3251675862165042E-2</v>
      </c>
      <c r="D2422" s="3">
        <f>IFERROR(1-B2422/MAX(B$2:B2422),0)</f>
        <v>0</v>
      </c>
      <c r="E2422" s="3">
        <f ca="1">IFERROR(B2422/AVERAGE(OFFSET(B2422,0,0,-计算结果!B$17,1))-1,B2422/AVERAGE(OFFSET(B2422,0,0,-ROW(),1))-1)</f>
        <v>0.38243282433309256</v>
      </c>
      <c r="F2422" s="4" t="str">
        <f ca="1">IF(MONTH(A2422)&lt;&gt;MONTH(A2423),IF(OR(AND(E2422&lt;计算结果!B$18,E2422&gt;计算结果!B$19),E2422&lt;计算结果!B$20),"买","卖"),F2421)</f>
        <v>买</v>
      </c>
      <c r="G2422" s="4" t="str">
        <f t="shared" ca="1" si="116"/>
        <v/>
      </c>
      <c r="H2422" s="3">
        <f ca="1">IF(F2421="买",B2422/B2421-1,计算结果!B$21*(计算结果!B$22*(B2422/B2421-1)+(1-计算结果!B$22)*(K2422/K2421-1-IF(G2422=1,计算结果!B$16,0))))-IF(AND(计算结果!B$21=0,G2422=1),计算结果!B$16,0)</f>
        <v>3.3251675862165042E-2</v>
      </c>
      <c r="I2422" s="2">
        <f t="shared" ca="1" si="117"/>
        <v>195.24165051846427</v>
      </c>
      <c r="J2422" s="3">
        <f ca="1">1-I2422/MAX(I$2:I2422)</f>
        <v>0</v>
      </c>
      <c r="K2422" s="21">
        <v>209.12</v>
      </c>
      <c r="L2422" s="37">
        <v>132.4521</v>
      </c>
    </row>
    <row r="2423" spans="1:12" hidden="1" x14ac:dyDescent="0.15">
      <c r="A2423" s="1">
        <v>42723</v>
      </c>
      <c r="B2423" s="16">
        <v>134.3031</v>
      </c>
      <c r="C2423" s="3">
        <f t="shared" si="113"/>
        <v>6.3768198477205384E-3</v>
      </c>
      <c r="D2423" s="3">
        <f>IFERROR(1-B2423/MAX(B$2:B2423),0)</f>
        <v>0</v>
      </c>
      <c r="E2423" s="3">
        <f ca="1">IFERROR(B2423/AVERAGE(OFFSET(B2423,0,0,-计算结果!B$17,1))-1,B2423/AVERAGE(OFFSET(B2423,0,0,-ROW(),1))-1)</f>
        <v>0.38855587934958247</v>
      </c>
      <c r="F2423" s="4" t="str">
        <f ca="1">IF(MONTH(A2423)&lt;&gt;MONTH(A2424),IF(OR(AND(E2423&lt;计算结果!B$18,E2423&gt;计算结果!B$19),E2423&lt;计算结果!B$20),"买","卖"),F2422)</f>
        <v>买</v>
      </c>
      <c r="G2423" s="4" t="str">
        <f t="shared" ca="1" si="116"/>
        <v/>
      </c>
      <c r="H2423" s="3">
        <f ca="1">IF(F2422="买",B2423/B2422-1,计算结果!B$21*(计算结果!B$22*(B2423/B2422-1)+(1-计算结果!B$22)*(K2423/K2422-1-IF(G2423=1,计算结果!B$16,0))))-IF(AND(计算结果!B$21=0,G2423=1),计算结果!B$16,0)</f>
        <v>6.3768198477205384E-3</v>
      </c>
      <c r="I2423" s="2">
        <f t="shared" ca="1" si="117"/>
        <v>196.48667135059213</v>
      </c>
      <c r="J2423" s="3">
        <f ca="1">1-I2423/MAX(I$2:I2423)</f>
        <v>0</v>
      </c>
      <c r="K2423" s="21">
        <v>209.14</v>
      </c>
      <c r="L2423" s="37">
        <v>133.3031</v>
      </c>
    </row>
    <row r="2424" spans="1:12" hidden="1" x14ac:dyDescent="0.15">
      <c r="A2424" s="1">
        <v>42724</v>
      </c>
      <c r="B2424" s="16">
        <v>137.3897</v>
      </c>
      <c r="C2424" s="3">
        <f t="shared" si="113"/>
        <v>2.2982343668910055E-2</v>
      </c>
      <c r="D2424" s="3">
        <f>IFERROR(1-B2424/MAX(B$2:B2424),0)</f>
        <v>0</v>
      </c>
      <c r="E2424" s="3">
        <f ca="1">IFERROR(B2424/AVERAGE(OFFSET(B2424,0,0,-计算结果!B$17,1))-1,B2424/AVERAGE(OFFSET(B2424,0,0,-ROW(),1))-1)</f>
        <v>0.41749821612943627</v>
      </c>
      <c r="F2424" s="4" t="str">
        <f ca="1">IF(MONTH(A2424)&lt;&gt;MONTH(A2425),IF(OR(AND(E2424&lt;计算结果!B$18,E2424&gt;计算结果!B$19),E2424&lt;计算结果!B$20),"买","卖"),F2423)</f>
        <v>买</v>
      </c>
      <c r="G2424" s="4" t="str">
        <f t="shared" ca="1" si="116"/>
        <v/>
      </c>
      <c r="H2424" s="3">
        <f ca="1">IF(F2423="买",B2424/B2423-1,计算结果!B$21*(计算结果!B$22*(B2424/B2423-1)+(1-计算结果!B$22)*(K2424/K2423-1-IF(G2424=1,计算结果!B$16,0))))-IF(AND(计算结果!B$21=0,G2424=1),计算结果!B$16,0)</f>
        <v>2.2982343668910055E-2</v>
      </c>
      <c r="I2424" s="2">
        <f t="shared" ca="1" si="117"/>
        <v>201.00239555793164</v>
      </c>
      <c r="J2424" s="3">
        <f ca="1">1-I2424/MAX(I$2:I2424)</f>
        <v>0</v>
      </c>
      <c r="K2424" s="21">
        <v>209.05</v>
      </c>
      <c r="L2424" s="37">
        <v>136.3897</v>
      </c>
    </row>
    <row r="2425" spans="1:12" hidden="1" x14ac:dyDescent="0.15">
      <c r="A2425" s="1">
        <v>42725</v>
      </c>
      <c r="B2425" s="16">
        <v>137.56049999999999</v>
      </c>
      <c r="C2425" s="3">
        <f t="shared" si="113"/>
        <v>1.2431790738314241E-3</v>
      </c>
      <c r="D2425" s="3">
        <f>IFERROR(1-B2425/MAX(B$2:B2425),0)</f>
        <v>0</v>
      </c>
      <c r="E2425" s="3">
        <f ca="1">IFERROR(B2425/AVERAGE(OFFSET(B2425,0,0,-计算结果!B$17,1))-1,B2425/AVERAGE(OFFSET(B2425,0,0,-ROW(),1))-1)</f>
        <v>0.41652224176533936</v>
      </c>
      <c r="F2425" s="4" t="str">
        <f ca="1">IF(MONTH(A2425)&lt;&gt;MONTH(A2426),IF(OR(AND(E2425&lt;计算结果!B$18,E2425&gt;计算结果!B$19),E2425&lt;计算结果!B$20),"买","卖"),F2424)</f>
        <v>买</v>
      </c>
      <c r="G2425" s="4" t="str">
        <f t="shared" ca="1" si="116"/>
        <v/>
      </c>
      <c r="H2425" s="3">
        <f ca="1">IF(F2424="买",B2425/B2424-1,计算结果!B$21*(计算结果!B$22*(B2425/B2424-1)+(1-计算结果!B$22)*(K2425/K2424-1-IF(G2425=1,计算结果!B$16,0))))-IF(AND(计算结果!B$21=0,G2425=1),计算结果!B$16,0)</f>
        <v>1.2431790738314241E-3</v>
      </c>
      <c r="I2425" s="2">
        <f t="shared" ca="1" si="117"/>
        <v>201.25227752987925</v>
      </c>
      <c r="J2425" s="3">
        <f ca="1">1-I2425/MAX(I$2:I2425)</f>
        <v>0</v>
      </c>
      <c r="K2425" s="21">
        <v>208.99</v>
      </c>
      <c r="L2425" s="37">
        <v>136.56049999999999</v>
      </c>
    </row>
    <row r="2426" spans="1:12" hidden="1" x14ac:dyDescent="0.15">
      <c r="A2426" s="1">
        <v>42726</v>
      </c>
      <c r="B2426" s="16">
        <v>137.4873</v>
      </c>
      <c r="C2426" s="3">
        <f t="shared" si="113"/>
        <v>-5.3212949938374887E-4</v>
      </c>
      <c r="D2426" s="3">
        <f>IFERROR(1-B2426/MAX(B$2:B2426),0)</f>
        <v>5.3212949938374887E-4</v>
      </c>
      <c r="E2426" s="3">
        <f ca="1">IFERROR(B2426/AVERAGE(OFFSET(B2426,0,0,-计算结果!B$17,1))-1,B2426/AVERAGE(OFFSET(B2426,0,0,-ROW(),1))-1)</f>
        <v>0.41298273528451768</v>
      </c>
      <c r="F2426" s="4" t="str">
        <f ca="1">IF(MONTH(A2426)&lt;&gt;MONTH(A2427),IF(OR(AND(E2426&lt;计算结果!B$18,E2426&gt;计算结果!B$19),E2426&lt;计算结果!B$20),"买","卖"),F2425)</f>
        <v>买</v>
      </c>
      <c r="G2426" s="4" t="str">
        <f t="shared" ca="1" si="116"/>
        <v/>
      </c>
      <c r="H2426" s="3">
        <f ca="1">IF(F2425="买",B2426/B2425-1,计算结果!B$21*(计算结果!B$22*(B2426/B2425-1)+(1-计算结果!B$22)*(K2426/K2425-1-IF(G2426=1,计算结果!B$16,0))))-IF(AND(计算结果!B$21=0,G2426=1),计算结果!B$16,0)</f>
        <v>-5.3212949938374887E-4</v>
      </c>
      <c r="I2426" s="2">
        <f t="shared" ca="1" si="117"/>
        <v>201.14518525618743</v>
      </c>
      <c r="J2426" s="3">
        <f ca="1">1-I2426/MAX(I$2:I2426)</f>
        <v>5.3212949938374887E-4</v>
      </c>
      <c r="K2426" s="21">
        <v>208.98</v>
      </c>
      <c r="L2426" s="37">
        <v>136.4873</v>
      </c>
    </row>
    <row r="2427" spans="1:12" hidden="1" x14ac:dyDescent="0.15">
      <c r="A2427" s="1">
        <v>42727</v>
      </c>
      <c r="B2427" s="16">
        <v>137.6413</v>
      </c>
      <c r="C2427" s="3">
        <f t="shared" si="113"/>
        <v>1.1201034568284474E-3</v>
      </c>
      <c r="D2427" s="3">
        <f>IFERROR(1-B2427/MAX(B$2:B2427),0)</f>
        <v>0</v>
      </c>
      <c r="E2427" s="3">
        <f ca="1">IFERROR(B2427/AVERAGE(OFFSET(B2427,0,0,-计算结果!B$17,1))-1,B2427/AVERAGE(OFFSET(B2427,0,0,-ROW(),1))-1)</f>
        <v>0.41170920716665771</v>
      </c>
      <c r="F2427" s="4" t="str">
        <f ca="1">IF(MONTH(A2427)&lt;&gt;MONTH(A2428),IF(OR(AND(E2427&lt;计算结果!B$18,E2427&gt;计算结果!B$19),E2427&lt;计算结果!B$20),"买","卖"),F2426)</f>
        <v>买</v>
      </c>
      <c r="G2427" s="4" t="str">
        <f t="shared" ca="1" si="116"/>
        <v/>
      </c>
      <c r="H2427" s="3">
        <f ca="1">IF(F2426="买",B2427/B2426-1,计算结果!B$21*(计算结果!B$22*(B2427/B2426-1)+(1-计算结果!B$22)*(K2427/K2426-1-IF(G2427=1,计算结果!B$16,0))))-IF(AND(计算结果!B$21=0,G2427=1),计算结果!B$16,0)</f>
        <v>1.1201034568284474E-3</v>
      </c>
      <c r="I2427" s="2">
        <f t="shared" ca="1" si="117"/>
        <v>201.37048867351729</v>
      </c>
      <c r="J2427" s="3">
        <f ca="1">1-I2427/MAX(I$2:I2427)</f>
        <v>0</v>
      </c>
      <c r="K2427" s="21">
        <v>208.94</v>
      </c>
      <c r="L2427" s="37">
        <v>136.6413</v>
      </c>
    </row>
    <row r="2428" spans="1:12" hidden="1" x14ac:dyDescent="0.15">
      <c r="A2428" s="1">
        <v>42730</v>
      </c>
      <c r="B2428" s="16">
        <v>140.661</v>
      </c>
      <c r="C2428" s="3">
        <f t="shared" si="113"/>
        <v>2.1938909324454192E-2</v>
      </c>
      <c r="D2428" s="3">
        <f>IFERROR(1-B2428/MAX(B$2:B2428),0)</f>
        <v>0</v>
      </c>
      <c r="E2428" s="3">
        <f ca="1">IFERROR(B2428/AVERAGE(OFFSET(B2428,0,0,-计算结果!B$17,1))-1,B2428/AVERAGE(OFFSET(B2428,0,0,-ROW(),1))-1)</f>
        <v>0.43979486122805733</v>
      </c>
      <c r="F2428" s="4" t="str">
        <f ca="1">IF(MONTH(A2428)&lt;&gt;MONTH(A2429),IF(OR(AND(E2428&lt;计算结果!B$18,E2428&gt;计算结果!B$19),E2428&lt;计算结果!B$20),"买","卖"),F2427)</f>
        <v>买</v>
      </c>
      <c r="G2428" s="4" t="str">
        <f t="shared" ca="1" si="116"/>
        <v/>
      </c>
      <c r="H2428" s="3">
        <f ca="1">IF(F2427="买",B2428/B2427-1,计算结果!B$21*(计算结果!B$22*(B2428/B2427-1)+(1-计算结果!B$22)*(K2428/K2427-1-IF(G2428=1,计算结果!B$16,0))))-IF(AND(计算结果!B$21=0,G2428=1),计算结果!B$16,0)</f>
        <v>2.1938909324454192E-2</v>
      </c>
      <c r="I2428" s="2">
        <f t="shared" ca="1" si="117"/>
        <v>205.78833756514661</v>
      </c>
      <c r="J2428" s="3">
        <f ca="1">1-I2428/MAX(I$2:I2428)</f>
        <v>0</v>
      </c>
      <c r="K2428" s="21">
        <v>209</v>
      </c>
      <c r="L2428" s="37">
        <v>139.661</v>
      </c>
    </row>
    <row r="2429" spans="1:12" hidden="1" x14ac:dyDescent="0.15">
      <c r="A2429" s="1">
        <v>42731</v>
      </c>
      <c r="B2429" s="16">
        <v>146.85929999999999</v>
      </c>
      <c r="C2429" s="3">
        <f t="shared" si="113"/>
        <v>4.4065519227077798E-2</v>
      </c>
      <c r="D2429" s="3">
        <f>IFERROR(1-B2429/MAX(B$2:B2429),0)</f>
        <v>0</v>
      </c>
      <c r="E2429" s="3">
        <f ca="1">IFERROR(B2429/AVERAGE(OFFSET(B2429,0,0,-计算结果!B$17,1))-1,B2429/AVERAGE(OFFSET(B2429,0,0,-ROW(),1))-1)</f>
        <v>0.5000369183300335</v>
      </c>
      <c r="F2429" s="4" t="str">
        <f ca="1">IF(MONTH(A2429)&lt;&gt;MONTH(A2430),IF(OR(AND(E2429&lt;计算结果!B$18,E2429&gt;计算结果!B$19),E2429&lt;计算结果!B$20),"买","卖"),F2428)</f>
        <v>买</v>
      </c>
      <c r="G2429" s="4" t="str">
        <f t="shared" ca="1" si="116"/>
        <v/>
      </c>
      <c r="H2429" s="3">
        <f ca="1">IF(F2428="买",B2429/B2428-1,计算结果!B$21*(计算结果!B$22*(B2429/B2428-1)+(1-计算结果!B$22)*(K2429/K2428-1-IF(G2429=1,计算结果!B$16,0))))-IF(AND(计算结果!B$21=0,G2429=1),计算结果!B$16,0)</f>
        <v>4.4065519227077798E-2</v>
      </c>
      <c r="I2429" s="2">
        <f t="shared" ca="1" si="117"/>
        <v>214.85650751083196</v>
      </c>
      <c r="J2429" s="3">
        <f ca="1">1-I2429/MAX(I$2:I2429)</f>
        <v>0</v>
      </c>
      <c r="K2429" s="21">
        <v>208.97</v>
      </c>
      <c r="L2429" s="37">
        <v>145.85929999999999</v>
      </c>
    </row>
    <row r="2430" spans="1:12" hidden="1" x14ac:dyDescent="0.15">
      <c r="A2430" s="1">
        <v>42732</v>
      </c>
      <c r="B2430" s="16">
        <v>146.35759999999999</v>
      </c>
      <c r="C2430" s="3">
        <f t="shared" si="113"/>
        <v>-3.4161949566694494E-3</v>
      </c>
      <c r="D2430" s="3">
        <f>IFERROR(1-B2430/MAX(B$2:B2430),0)</f>
        <v>3.4161949566694494E-3</v>
      </c>
      <c r="E2430" s="3">
        <f ca="1">IFERROR(B2430/AVERAGE(OFFSET(B2430,0,0,-计算结果!B$17,1))-1,B2430/AVERAGE(OFFSET(B2430,0,0,-ROW(),1))-1)</f>
        <v>0.49164403374954868</v>
      </c>
      <c r="F2430" s="4" t="str">
        <f ca="1">IF(MONTH(A2430)&lt;&gt;MONTH(A2431),IF(OR(AND(E2430&lt;计算结果!B$18,E2430&gt;计算结果!B$19),E2430&lt;计算结果!B$20),"买","卖"),F2429)</f>
        <v>买</v>
      </c>
      <c r="G2430" s="4" t="str">
        <f t="shared" ca="1" si="116"/>
        <v/>
      </c>
      <c r="H2430" s="3">
        <f ca="1">IF(F2429="买",B2430/B2429-1,计算结果!B$21*(计算结果!B$22*(B2430/B2429-1)+(1-计算结果!B$22)*(K2430/K2429-1-IF(G2430=1,计算结果!B$16,0))))-IF(AND(计算结果!B$21=0,G2430=1),计算结果!B$16,0)</f>
        <v>-3.4161949566694494E-3</v>
      </c>
      <c r="I2430" s="2">
        <f t="shared" ca="1" si="117"/>
        <v>214.12251579346585</v>
      </c>
      <c r="J2430" s="3">
        <f ca="1">1-I2430/MAX(I$2:I2430)</f>
        <v>3.4161949566694494E-3</v>
      </c>
      <c r="K2430" s="21">
        <v>208.96</v>
      </c>
      <c r="L2430" s="37">
        <v>145.35759999999999</v>
      </c>
    </row>
    <row r="2431" spans="1:12" hidden="1" x14ac:dyDescent="0.15">
      <c r="A2431" s="1">
        <v>42733</v>
      </c>
      <c r="B2431" s="16">
        <v>148.19290000000001</v>
      </c>
      <c r="C2431" s="3">
        <f t="shared" si="113"/>
        <v>1.2539833940977463E-2</v>
      </c>
      <c r="D2431" s="3">
        <f>IFERROR(1-B2431/MAX(B$2:B2431),0)</f>
        <v>0</v>
      </c>
      <c r="E2431" s="3">
        <f ca="1">IFERROR(B2431/AVERAGE(OFFSET(B2431,0,0,-计算结果!B$17,1))-1,B2431/AVERAGE(OFFSET(B2431,0,0,-ROW(),1))-1)</f>
        <v>0.50704268868091429</v>
      </c>
      <c r="F2431" s="4" t="str">
        <f ca="1">IF(MONTH(A2431)&lt;&gt;MONTH(A2432),IF(OR(AND(E2431&lt;计算结果!B$18,E2431&gt;计算结果!B$19),E2431&lt;计算结果!B$20),"买","卖"),F2430)</f>
        <v>买</v>
      </c>
      <c r="G2431" s="4" t="str">
        <f t="shared" ca="1" si="116"/>
        <v/>
      </c>
      <c r="H2431" s="3">
        <f ca="1">IF(F2430="买",B2431/B2430-1,计算结果!B$21*(计算结果!B$22*(B2431/B2430-1)+(1-计算结果!B$22)*(K2431/K2430-1-IF(G2431=1,计算结果!B$16,0))))-IF(AND(计算结果!B$21=0,G2431=1),计算结果!B$16,0)</f>
        <v>1.2539833940977463E-2</v>
      </c>
      <c r="I2431" s="2">
        <f t="shared" ca="1" si="117"/>
        <v>216.80757658454024</v>
      </c>
      <c r="J2431" s="3">
        <f ca="1">1-I2431/MAX(I$2:I2431)</f>
        <v>0</v>
      </c>
      <c r="K2431" s="21">
        <v>208.96</v>
      </c>
      <c r="L2431" s="37">
        <v>147.19290000000001</v>
      </c>
    </row>
    <row r="2432" spans="1:12" hidden="1" x14ac:dyDescent="0.15">
      <c r="A2432" s="1">
        <v>42734</v>
      </c>
      <c r="B2432" s="16">
        <v>146.13249999999999</v>
      </c>
      <c r="C2432" s="3">
        <f t="shared" si="113"/>
        <v>-1.3903500100207355E-2</v>
      </c>
      <c r="D2432" s="3">
        <f>IFERROR(1-B2432/MAX(B$2:B2432),0)</f>
        <v>1.3903500100207355E-2</v>
      </c>
      <c r="E2432" s="3">
        <f ca="1">IFERROR(B2432/AVERAGE(OFFSET(B2432,0,0,-计算结果!B$17,1))-1,B2432/AVERAGE(OFFSET(B2432,0,0,-ROW(),1))-1)</f>
        <v>0.48315632501929295</v>
      </c>
      <c r="F2432" s="4" t="str">
        <f ca="1">IF(MONTH(A2432)&lt;&gt;MONTH(A2433),IF(OR(AND(E2432&lt;计算结果!B$18,E2432&gt;计算结果!B$19),E2432&lt;计算结果!B$20),"买","卖"),F2431)</f>
        <v>买</v>
      </c>
      <c r="G2432" s="4" t="str">
        <f t="shared" ca="1" si="116"/>
        <v/>
      </c>
      <c r="H2432" s="3">
        <f ca="1">IF(F2431="买",B2432/B2431-1,计算结果!B$21*(计算结果!B$22*(B2432/B2431-1)+(1-计算结果!B$22)*(K2432/K2431-1-IF(G2432=1,计算结果!B$16,0))))-IF(AND(计算结果!B$21=0,G2432=1),计算结果!B$16,0)</f>
        <v>-1.3903500100207355E-2</v>
      </c>
      <c r="I2432" s="2">
        <f t="shared" ca="1" si="117"/>
        <v>213.79319242177138</v>
      </c>
      <c r="J2432" s="3">
        <f ca="1">1-I2432/MAX(I$2:I2432)</f>
        <v>1.3903500100207355E-2</v>
      </c>
      <c r="K2432" s="21">
        <v>209.03</v>
      </c>
      <c r="L2432" s="37">
        <v>145.13249999999999</v>
      </c>
    </row>
    <row r="2433" spans="1:12" hidden="1" x14ac:dyDescent="0.15">
      <c r="A2433" s="1">
        <v>42738</v>
      </c>
      <c r="B2433" s="16">
        <v>149.976</v>
      </c>
      <c r="C2433" s="3">
        <f t="shared" si="113"/>
        <v>2.6301472978290219E-2</v>
      </c>
      <c r="D2433" s="3">
        <f>IFERROR(1-B2433/MAX(B$2:B2433),0)</f>
        <v>0</v>
      </c>
      <c r="E2433" s="3">
        <f ca="1">IFERROR(B2433/AVERAGE(OFFSET(B2433,0,0,-计算结果!B$17,1))-1,B2433/AVERAGE(OFFSET(B2433,0,0,-ROW(),1))-1)</f>
        <v>0.51907034343918834</v>
      </c>
      <c r="F2433" s="4" t="str">
        <f ca="1">IF(MONTH(A2433)&lt;&gt;MONTH(A2434),IF(OR(AND(E2433&lt;计算结果!B$18,E2433&gt;计算结果!B$19),E2433&lt;计算结果!B$20),"买","卖"),F2432)</f>
        <v>买</v>
      </c>
      <c r="G2433" s="4" t="str">
        <f t="shared" ca="1" si="116"/>
        <v/>
      </c>
      <c r="H2433" s="3">
        <f ca="1">IF(F2432="买",B2433/B2432-1,计算结果!B$21*(计算结果!B$22*(B2433/B2432-1)+(1-计算结果!B$22)*(K2433/K2432-1-IF(G2433=1,计算结果!B$16,0))))-IF(AND(计算结果!B$21=0,G2433=1),计算结果!B$16,0)</f>
        <v>2.6301472978290219E-2</v>
      </c>
      <c r="I2433" s="2">
        <f t="shared" ca="1" si="117"/>
        <v>219.41626829519501</v>
      </c>
      <c r="J2433" s="3">
        <f ca="1">1-I2433/MAX(I$2:I2433)</f>
        <v>0</v>
      </c>
      <c r="K2433" s="21">
        <v>209.1</v>
      </c>
      <c r="L2433" s="37">
        <v>148.976</v>
      </c>
    </row>
    <row r="2434" spans="1:12" hidden="1" x14ac:dyDescent="0.15">
      <c r="A2434" s="1">
        <v>42739</v>
      </c>
      <c r="B2434" s="16">
        <v>149.14580000000001</v>
      </c>
      <c r="C2434" s="3">
        <f t="shared" si="113"/>
        <v>-5.5355523550434382E-3</v>
      </c>
      <c r="D2434" s="3">
        <f>IFERROR(1-B2434/MAX(B$2:B2434),0)</f>
        <v>5.5355523550434382E-3</v>
      </c>
      <c r="E2434" s="3">
        <f ca="1">IFERROR(B2434/AVERAGE(OFFSET(B2434,0,0,-计算结果!B$17,1))-1,B2434/AVERAGE(OFFSET(B2434,0,0,-ROW(),1))-1)</f>
        <v>0.50724069693900931</v>
      </c>
      <c r="F2434" s="4" t="str">
        <f ca="1">IF(MONTH(A2434)&lt;&gt;MONTH(A2435),IF(OR(AND(E2434&lt;计算结果!B$18,E2434&gt;计算结果!B$19),E2434&lt;计算结果!B$20),"买","卖"),F2433)</f>
        <v>买</v>
      </c>
      <c r="G2434" s="4" t="str">
        <f t="shared" ca="1" si="116"/>
        <v/>
      </c>
      <c r="H2434" s="3">
        <f ca="1">IF(F2433="买",B2434/B2433-1,计算结果!B$21*(计算结果!B$22*(B2434/B2433-1)+(1-计算结果!B$22)*(K2434/K2433-1-IF(G2434=1,计算结果!B$16,0))))-IF(AND(计算结果!B$21=0,G2434=1),计算结果!B$16,0)</f>
        <v>-5.5355523550434382E-3</v>
      </c>
      <c r="I2434" s="2">
        <f t="shared" ca="1" si="117"/>
        <v>218.2016780544987</v>
      </c>
      <c r="J2434" s="3">
        <f ca="1">1-I2434/MAX(I$2:I2434)</f>
        <v>5.5355523550434382E-3</v>
      </c>
      <c r="K2434" s="21">
        <v>209.1</v>
      </c>
      <c r="L2434" s="37">
        <v>148.14580000000001</v>
      </c>
    </row>
    <row r="2435" spans="1:12" hidden="1" x14ac:dyDescent="0.15">
      <c r="A2435" s="1">
        <v>42740</v>
      </c>
      <c r="B2435" s="16">
        <v>149.06440000000001</v>
      </c>
      <c r="C2435" s="3">
        <f t="shared" si="113"/>
        <v>-5.4577467149596881E-4</v>
      </c>
      <c r="D2435" s="3">
        <f>IFERROR(1-B2435/MAX(B$2:B2435),0)</f>
        <v>6.078305862271205E-3</v>
      </c>
      <c r="E2435" s="3">
        <f ca="1">IFERROR(B2435/AVERAGE(OFFSET(B2435,0,0,-计算结果!B$17,1))-1,B2435/AVERAGE(OFFSET(B2435,0,0,-ROW(),1))-1)</f>
        <v>0.50300331875707682</v>
      </c>
      <c r="F2435" s="4" t="str">
        <f ca="1">IF(MONTH(A2435)&lt;&gt;MONTH(A2436),IF(OR(AND(E2435&lt;计算结果!B$18,E2435&gt;计算结果!B$19),E2435&lt;计算结果!B$20),"买","卖"),F2434)</f>
        <v>买</v>
      </c>
      <c r="G2435" s="4" t="str">
        <f t="shared" ca="1" si="116"/>
        <v/>
      </c>
      <c r="H2435" s="3">
        <f ca="1">IF(F2434="买",B2435/B2434-1,计算结果!B$21*(计算结果!B$22*(B2435/B2434-1)+(1-计算结果!B$22)*(K2435/K2434-1-IF(G2435=1,计算结果!B$16,0))))-IF(AND(计算结果!B$21=0,G2435=1),计算结果!B$16,0)</f>
        <v>-5.4577467149596881E-4</v>
      </c>
      <c r="I2435" s="2">
        <f t="shared" ca="1" si="117"/>
        <v>218.08258910533863</v>
      </c>
      <c r="J2435" s="3">
        <f ca="1">1-I2435/MAX(I$2:I2435)</f>
        <v>6.078305862271316E-3</v>
      </c>
      <c r="K2435" s="21">
        <v>209.09</v>
      </c>
      <c r="L2435" s="37">
        <v>148.06440000000001</v>
      </c>
    </row>
    <row r="2436" spans="1:12" hidden="1" x14ac:dyDescent="0.15">
      <c r="A2436" s="1">
        <v>42741</v>
      </c>
      <c r="B2436" s="16">
        <v>146.8596</v>
      </c>
      <c r="C2436" s="3">
        <f t="shared" ref="C2436:C2443" si="118">IFERROR(B2436/B2435-1,0)</f>
        <v>-1.4790922581112587E-2</v>
      </c>
      <c r="D2436" s="3">
        <f>IFERROR(1-B2436/MAX(B$2:B2436),0)</f>
        <v>2.0779324691950651E-2</v>
      </c>
      <c r="E2436" s="3">
        <f ca="1">IFERROR(B2436/AVERAGE(OFFSET(B2436,0,0,-计算结果!B$17,1))-1,B2436/AVERAGE(OFFSET(B2436,0,0,-ROW(),1))-1)</f>
        <v>0.47760712135817562</v>
      </c>
      <c r="F2436" s="4" t="str">
        <f ca="1">IF(MONTH(A2436)&lt;&gt;MONTH(A2437),IF(OR(AND(E2436&lt;计算结果!B$18,E2436&gt;计算结果!B$19),E2436&lt;计算结果!B$20),"买","卖"),F2435)</f>
        <v>买</v>
      </c>
      <c r="G2436" s="4" t="str">
        <f t="shared" ca="1" si="116"/>
        <v/>
      </c>
      <c r="H2436" s="3">
        <f ca="1">IF(F2435="买",B2436/B2435-1,计算结果!B$21*(计算结果!B$22*(B2436/B2435-1)+(1-计算结果!B$22)*(K2436/K2435-1-IF(G2436=1,计算结果!B$16,0))))-IF(AND(计算结果!B$21=0,G2436=1),计算结果!B$16,0)</f>
        <v>-1.4790922581112587E-2</v>
      </c>
      <c r="I2436" s="2">
        <f t="shared" ca="1" si="117"/>
        <v>214.85694641359296</v>
      </c>
      <c r="J2436" s="3">
        <f ca="1">1-I2436/MAX(I$2:I2436)</f>
        <v>2.0779324691950762E-2</v>
      </c>
      <c r="K2436" s="21">
        <v>209.11</v>
      </c>
      <c r="L2436" s="37">
        <v>145.8596</v>
      </c>
    </row>
    <row r="2437" spans="1:12" hidden="1" x14ac:dyDescent="0.15">
      <c r="A2437" s="1">
        <v>42744</v>
      </c>
      <c r="B2437" s="16">
        <v>147.33690000000001</v>
      </c>
      <c r="C2437" s="3">
        <f t="shared" si="118"/>
        <v>3.2500428981150353E-3</v>
      </c>
      <c r="D2437" s="3">
        <f>IFERROR(1-B2437/MAX(B$2:B2437),0)</f>
        <v>1.7596815490478424E-2</v>
      </c>
      <c r="E2437" s="3">
        <f ca="1">IFERROR(B2437/AVERAGE(OFFSET(B2437,0,0,-计算结果!B$17,1))-1,B2437/AVERAGE(OFFSET(B2437,0,0,-ROW(),1))-1)</f>
        <v>0.47921493411967497</v>
      </c>
      <c r="F2437" s="4" t="str">
        <f ca="1">IF(MONTH(A2437)&lt;&gt;MONTH(A2438),IF(OR(AND(E2437&lt;计算结果!B$18,E2437&gt;计算结果!B$19),E2437&lt;计算结果!B$20),"买","卖"),F2436)</f>
        <v>买</v>
      </c>
      <c r="G2437" s="4" t="str">
        <f t="shared" ca="1" si="116"/>
        <v/>
      </c>
      <c r="H2437" s="3">
        <f ca="1">IF(F2436="买",B2437/B2436-1,计算结果!B$21*(计算结果!B$22*(B2437/B2436-1)+(1-计算结果!B$22)*(K2437/K2436-1-IF(G2437=1,计算结果!B$16,0))))-IF(AND(计算结果!B$21=0,G2437=1),计算结果!B$16,0)</f>
        <v>3.2500428981150353E-3</v>
      </c>
      <c r="I2437" s="2">
        <f t="shared" ca="1" si="117"/>
        <v>215.55524070639515</v>
      </c>
      <c r="J2437" s="3">
        <f ca="1">1-I2437/MAX(I$2:I2437)</f>
        <v>1.7596815490478424E-2</v>
      </c>
      <c r="K2437" s="21">
        <v>209.17</v>
      </c>
      <c r="L2437" s="37">
        <v>146.33690000000001</v>
      </c>
    </row>
    <row r="2438" spans="1:12" hidden="1" x14ac:dyDescent="0.15">
      <c r="A2438" s="1">
        <v>42745</v>
      </c>
      <c r="B2438" s="16">
        <v>147.7012</v>
      </c>
      <c r="C2438" s="3">
        <f t="shared" si="118"/>
        <v>2.4725645781877859E-3</v>
      </c>
      <c r="D2438" s="3">
        <f>IFERROR(1-B2438/MAX(B$2:B2438),0)</f>
        <v>1.5167760174961353E-2</v>
      </c>
      <c r="E2438" s="3">
        <f ca="1">IFERROR(B2438/AVERAGE(OFFSET(B2438,0,0,-计算结果!B$17,1))-1,B2438/AVERAGE(OFFSET(B2438,0,0,-ROW(),1))-1)</f>
        <v>0.47997473401308155</v>
      </c>
      <c r="F2438" s="4" t="str">
        <f ca="1">IF(MONTH(A2438)&lt;&gt;MONTH(A2439),IF(OR(AND(E2438&lt;计算结果!B$18,E2438&gt;计算结果!B$19),E2438&lt;计算结果!B$20),"买","卖"),F2437)</f>
        <v>买</v>
      </c>
      <c r="G2438" s="4" t="str">
        <f t="shared" ca="1" si="116"/>
        <v/>
      </c>
      <c r="H2438" s="3">
        <f ca="1">IF(F2437="买",B2438/B2437-1,计算结果!B$21*(计算结果!B$22*(B2438/B2437-1)+(1-计算结果!B$22)*(K2438/K2437-1-IF(G2438=1,计算结果!B$16,0))))-IF(AND(计算结果!B$21=0,G2438=1),计算结果!B$16,0)</f>
        <v>2.4725645781877859E-3</v>
      </c>
      <c r="I2438" s="2">
        <f t="shared" ca="1" si="117"/>
        <v>216.08821495920853</v>
      </c>
      <c r="J2438" s="3">
        <f ca="1">1-I2438/MAX(I$2:I2438)</f>
        <v>1.5167760174961242E-2</v>
      </c>
      <c r="K2438" s="21">
        <v>209.21</v>
      </c>
      <c r="L2438" s="37">
        <v>146.7012</v>
      </c>
    </row>
    <row r="2439" spans="1:12" hidden="1" x14ac:dyDescent="0.15">
      <c r="A2439" s="1">
        <v>42746</v>
      </c>
      <c r="B2439" s="16">
        <v>142.3708</v>
      </c>
      <c r="C2439" s="3">
        <f t="shared" si="118"/>
        <v>-3.6089077136814085E-2</v>
      </c>
      <c r="D2439" s="3">
        <f>IFERROR(1-B2439/MAX(B$2:B2439),0)</f>
        <v>5.0709446844828476E-2</v>
      </c>
      <c r="E2439" s="3">
        <f ca="1">IFERROR(B2439/AVERAGE(OFFSET(B2439,0,0,-计算结果!B$17,1))-1,B2439/AVERAGE(OFFSET(B2439,0,0,-ROW(),1))-1)</f>
        <v>0.42413935598715824</v>
      </c>
      <c r="F2439" s="4" t="str">
        <f ca="1">IF(MONTH(A2439)&lt;&gt;MONTH(A2440),IF(OR(AND(E2439&lt;计算结果!B$18,E2439&gt;计算结果!B$19),E2439&lt;计算结果!B$20),"买","卖"),F2438)</f>
        <v>买</v>
      </c>
      <c r="G2439" s="4" t="str">
        <f t="shared" ca="1" si="116"/>
        <v/>
      </c>
      <c r="H2439" s="3">
        <f ca="1">IF(F2438="买",B2439/B2438-1,计算结果!B$21*(计算结果!B$22*(B2439/B2438-1)+(1-计算结果!B$22)*(K2439/K2438-1-IF(G2439=1,计算结果!B$16,0))))-IF(AND(计算结果!B$21=0,G2439=1),计算结果!B$16,0)</f>
        <v>-3.6089077136814085E-2</v>
      </c>
      <c r="I2439" s="2">
        <f t="shared" ca="1" si="117"/>
        <v>208.28979070118919</v>
      </c>
      <c r="J2439" s="3">
        <f ca="1">1-I2439/MAX(I$2:I2439)</f>
        <v>5.0709446844828476E-2</v>
      </c>
      <c r="K2439" s="21">
        <v>209.26</v>
      </c>
      <c r="L2439" s="37">
        <v>141.3708</v>
      </c>
    </row>
    <row r="2440" spans="1:12" hidden="1" x14ac:dyDescent="0.15">
      <c r="A2440" s="1">
        <v>42747</v>
      </c>
      <c r="B2440" s="16">
        <v>141.3254</v>
      </c>
      <c r="C2440" s="3">
        <f t="shared" si="118"/>
        <v>-7.3427978209015254E-3</v>
      </c>
      <c r="D2440" s="3">
        <f>IFERROR(1-B2440/MAX(B$2:B2440),0)</f>
        <v>5.7679895449938678E-2</v>
      </c>
      <c r="E2440" s="3">
        <f ca="1">IFERROR(B2440/AVERAGE(OFFSET(B2440,0,0,-计算结果!B$17,1))-1,B2440/AVERAGE(OFFSET(B2440,0,0,-ROW(),1))-1)</f>
        <v>0.41143327198925639</v>
      </c>
      <c r="F2440" s="4" t="str">
        <f ca="1">IF(MONTH(A2440)&lt;&gt;MONTH(A2441),IF(OR(AND(E2440&lt;计算结果!B$18,E2440&gt;计算结果!B$19),E2440&lt;计算结果!B$20),"买","卖"),F2439)</f>
        <v>买</v>
      </c>
      <c r="G2440" s="4" t="str">
        <f t="shared" ca="1" si="116"/>
        <v/>
      </c>
      <c r="H2440" s="3">
        <f ca="1">IF(F2439="买",B2440/B2439-1,计算结果!B$21*(计算结果!B$22*(B2440/B2439-1)+(1-计算结果!B$22)*(K2440/K2439-1-IF(G2440=1,计算结果!B$16,0))))-IF(AND(计算结果!B$21=0,G2440=1),计算结果!B$16,0)</f>
        <v>-7.3427978209015254E-3</v>
      </c>
      <c r="I2440" s="2">
        <f t="shared" ca="1" si="117"/>
        <v>206.76036087991247</v>
      </c>
      <c r="J2440" s="3">
        <f ca="1">1-I2440/MAX(I$2:I2440)</f>
        <v>5.7679895449938678E-2</v>
      </c>
      <c r="K2440" s="21">
        <v>209.29</v>
      </c>
      <c r="L2440" s="37">
        <v>140.3254</v>
      </c>
    </row>
    <row r="2441" spans="1:12" hidden="1" x14ac:dyDescent="0.15">
      <c r="A2441" s="1">
        <v>42748</v>
      </c>
      <c r="B2441" s="16">
        <v>137.82419999999999</v>
      </c>
      <c r="C2441" s="3">
        <f t="shared" si="118"/>
        <v>-2.4774032127275136E-2</v>
      </c>
      <c r="D2441" s="3">
        <f>IFERROR(1-B2441/MAX(B$2:B2441),0)</f>
        <v>8.1024963994239085E-2</v>
      </c>
      <c r="E2441" s="3">
        <f ca="1">IFERROR(B2441/AVERAGE(OFFSET(B2441,0,0,-计算结果!B$17,1))-1,B2441/AVERAGE(OFFSET(B2441,0,0,-ROW(),1))-1)</f>
        <v>0.37434984632539114</v>
      </c>
      <c r="F2441" s="4" t="str">
        <f ca="1">IF(MONTH(A2441)&lt;&gt;MONTH(A2442),IF(OR(AND(E2441&lt;计算结果!B$18,E2441&gt;计算结果!B$19),E2441&lt;计算结果!B$20),"买","卖"),F2440)</f>
        <v>买</v>
      </c>
      <c r="G2441" s="4" t="str">
        <f t="shared" ca="1" si="116"/>
        <v/>
      </c>
      <c r="H2441" s="3">
        <f ca="1">IF(F2440="买",B2441/B2440-1,计算结果!B$21*(计算结果!B$22*(B2441/B2440-1)+(1-计算结果!B$22)*(K2441/K2440-1-IF(G2441=1,计算结果!B$16,0))))-IF(AND(计算结果!B$21=0,G2441=1),计算结果!B$16,0)</f>
        <v>-2.4774032127275136E-2</v>
      </c>
      <c r="I2441" s="2">
        <f t="shared" ca="1" si="117"/>
        <v>201.63807305682653</v>
      </c>
      <c r="J2441" s="3">
        <f ca="1">1-I2441/MAX(I$2:I2441)</f>
        <v>8.1024963994239085E-2</v>
      </c>
      <c r="K2441" s="21">
        <v>209.3</v>
      </c>
      <c r="L2441" s="37">
        <v>136.82419999999999</v>
      </c>
    </row>
    <row r="2442" spans="1:12" hidden="1" x14ac:dyDescent="0.15">
      <c r="A2442" s="1">
        <v>42751</v>
      </c>
      <c r="B2442" s="16">
        <v>129.05879999999999</v>
      </c>
      <c r="C2442" s="3">
        <f t="shared" si="118"/>
        <v>-6.3598410148580586E-2</v>
      </c>
      <c r="D2442" s="3">
        <f>IFERROR(1-B2442/MAX(B$2:B2442),0)</f>
        <v>0.13947031525044018</v>
      </c>
      <c r="E2442" s="3">
        <f ca="1">IFERROR(B2442/AVERAGE(OFFSET(B2442,0,0,-计算结果!B$17,1))-1,B2442/AVERAGE(OFFSET(B2442,0,0,-ROW(),1))-1)</f>
        <v>0.28533614981538391</v>
      </c>
      <c r="F2442" s="4" t="str">
        <f ca="1">IF(MONTH(A2442)&lt;&gt;MONTH(A2443),IF(OR(AND(E2442&lt;计算结果!B$18,E2442&gt;计算结果!B$19),E2442&lt;计算结果!B$20),"买","卖"),F2441)</f>
        <v>买</v>
      </c>
      <c r="G2442" s="4" t="str">
        <f t="shared" ca="1" si="116"/>
        <v/>
      </c>
      <c r="H2442" s="3">
        <f ca="1">IF(F2441="买",B2442/B2441-1,计算结果!B$21*(计算结果!B$22*(B2442/B2441-1)+(1-计算结果!B$22)*(K2442/K2441-1-IF(G2442=1,计算结果!B$16,0))))-IF(AND(计算结果!B$21=0,G2442=1),计算结果!B$16,0)</f>
        <v>-6.3598410148580586E-2</v>
      </c>
      <c r="I2442" s="2">
        <f t="shared" ca="1" si="117"/>
        <v>188.81421218498903</v>
      </c>
      <c r="J2442" s="3">
        <f ca="1">1-I2442/MAX(I$2:I2442)</f>
        <v>0.13947031525044007</v>
      </c>
      <c r="K2442" s="21">
        <v>209.36</v>
      </c>
      <c r="L2442" s="37">
        <v>128.05879999999999</v>
      </c>
    </row>
    <row r="2443" spans="1:12" hidden="1" x14ac:dyDescent="0.15">
      <c r="A2443" s="1">
        <v>42752</v>
      </c>
      <c r="B2443" s="16">
        <v>131.6447</v>
      </c>
      <c r="C2443" s="3">
        <f t="shared" si="118"/>
        <v>2.0036603470666048E-2</v>
      </c>
      <c r="D2443" s="3">
        <f>IFERROR(1-B2443/MAX(B$2:B2443),0)</f>
        <v>0.12222822318237581</v>
      </c>
      <c r="E2443" s="3">
        <f ca="1">IFERROR(B2443/AVERAGE(OFFSET(B2443,0,0,-计算结果!B$17,1))-1,B2443/AVERAGE(OFFSET(B2443,0,0,-ROW(),1))-1)</f>
        <v>0.30923930787579956</v>
      </c>
      <c r="F2443" s="4" t="str">
        <f ca="1">IF(MONTH(A2443)&lt;&gt;MONTH(A2444),IF(OR(AND(E2443&lt;计算结果!B$18,E2443&gt;计算结果!B$19),E2443&lt;计算结果!B$20),"买","卖"),F2442)</f>
        <v>买</v>
      </c>
      <c r="G2443" s="4" t="str">
        <f t="shared" ca="1" si="116"/>
        <v/>
      </c>
      <c r="H2443" s="3">
        <f ca="1">IF(F2442="买",B2443/B2442-1,计算结果!B$21*(计算结果!B$22*(B2443/B2442-1)+(1-计算结果!B$22)*(K2443/K2442-1-IF(G2443=1,计算结果!B$16,0))))-IF(AND(计算结果!B$21=0,G2443=1),计算结果!B$16,0)</f>
        <v>2.0036603470666048E-2</v>
      </c>
      <c r="I2443" s="2">
        <f t="shared" ca="1" si="117"/>
        <v>192.59740768416586</v>
      </c>
      <c r="J2443" s="3">
        <f ca="1">1-I2443/MAX(I$2:I2443)</f>
        <v>0.12222822318237581</v>
      </c>
      <c r="K2443" s="21">
        <v>209.34</v>
      </c>
      <c r="L2443" s="37">
        <v>130.6447</v>
      </c>
    </row>
    <row r="2444" spans="1:12" hidden="1" x14ac:dyDescent="0.15">
      <c r="A2444" s="1">
        <v>42753</v>
      </c>
      <c r="B2444" s="16">
        <v>130.36689999999999</v>
      </c>
      <c r="C2444" s="3">
        <f t="shared" ref="C2444:C2445" si="119">IFERROR(B2444/B2443-1,0)</f>
        <v>-9.7064295030487857E-3</v>
      </c>
      <c r="D2444" s="3">
        <f>IFERROR(1-B2444/MAX(B$2:B2444),0)</f>
        <v>0.13074825305382198</v>
      </c>
      <c r="E2444" s="3">
        <f ca="1">IFERROR(B2444/AVERAGE(OFFSET(B2444,0,0,-计算结果!B$17,1))-1,B2444/AVERAGE(OFFSET(B2444,0,0,-ROW(),1))-1)</f>
        <v>0.29478247150839021</v>
      </c>
      <c r="F2444" s="4" t="str">
        <f ca="1">IF(MONTH(A2444)&lt;&gt;MONTH(A2445),IF(OR(AND(E2444&lt;计算结果!B$18,E2444&gt;计算结果!B$19),E2444&lt;计算结果!B$20),"买","卖"),F2443)</f>
        <v>买</v>
      </c>
      <c r="G2444" s="4" t="str">
        <f t="shared" ref="G2444:G2445" ca="1" si="120">IF(F2443&lt;&gt;F2444,1,"")</f>
        <v/>
      </c>
      <c r="H2444" s="3">
        <f ca="1">IF(F2443="买",B2444/B2443-1,计算结果!B$21*(计算结果!B$22*(B2444/B2443-1)+(1-计算结果!B$22)*(K2444/K2443-1-IF(G2444=1,计算结果!B$16,0))))-IF(AND(计算结果!B$21=0,G2444=1),计算结果!B$16,0)</f>
        <v>-9.7064295030487857E-3</v>
      </c>
      <c r="I2444" s="2">
        <f t="shared" ref="I2444:I2445" ca="1" si="121">IFERROR(I2443*(1+H2444),I2443)</f>
        <v>190.72797452400957</v>
      </c>
      <c r="J2444" s="3">
        <f ca="1">1-I2444/MAX(I$2:I2444)</f>
        <v>0.13074825305382187</v>
      </c>
      <c r="K2444" s="21">
        <v>210.34</v>
      </c>
      <c r="L2444" s="37">
        <v>129.36689999999999</v>
      </c>
    </row>
    <row r="2445" spans="1:12" hidden="1" x14ac:dyDescent="0.15">
      <c r="A2445" s="1">
        <v>42754</v>
      </c>
      <c r="B2445" s="16">
        <v>129.59289999999999</v>
      </c>
      <c r="C2445" s="3">
        <f t="shared" si="119"/>
        <v>-5.9370898594658383E-3</v>
      </c>
      <c r="D2445" s="3">
        <f>IFERROR(1-B2445/MAX(B$2:B2445),0)</f>
        <v>0.13590907878593916</v>
      </c>
      <c r="E2445" s="3">
        <f ca="1">IFERROR(B2445/AVERAGE(OFFSET(B2445,0,0,-计算结果!B$17,1))-1,B2445/AVERAGE(OFFSET(B2445,0,0,-ROW(),1))-1)</f>
        <v>0.28545362889678771</v>
      </c>
      <c r="F2445" s="4" t="str">
        <f ca="1">IF(MONTH(A2445)&lt;&gt;MONTH(A2446),IF(OR(AND(E2445&lt;计算结果!B$18,E2445&gt;计算结果!B$19),E2445&lt;计算结果!B$20),"买","卖"),F2444)</f>
        <v>买</v>
      </c>
      <c r="G2445" s="4" t="str">
        <f t="shared" ca="1" si="120"/>
        <v/>
      </c>
      <c r="H2445" s="3">
        <f ca="1">IF(F2444="买",B2445/B2444-1,计算结果!B$21*(计算结果!B$22*(B2445/B2444-1)+(1-计算结果!B$22)*(K2445/K2444-1-IF(G2445=1,计算结果!B$16,0))))-IF(AND(计算结果!B$21=0,G2445=1),计算结果!B$16,0)</f>
        <v>-5.9370898594658383E-3</v>
      </c>
      <c r="I2445" s="2">
        <f t="shared" ca="1" si="121"/>
        <v>189.59560540054662</v>
      </c>
      <c r="J2445" s="3">
        <f ca="1">1-I2445/MAX(I$2:I2445)</f>
        <v>0.13590907878593905</v>
      </c>
      <c r="K2445" s="21">
        <v>211.34</v>
      </c>
      <c r="L2445" s="37">
        <v>128.59289999999999</v>
      </c>
    </row>
    <row r="2446" spans="1:12" x14ac:dyDescent="0.15">
      <c r="A2446" s="1">
        <v>42755</v>
      </c>
    </row>
  </sheetData>
  <autoFilter ref="A1:N2446">
    <filterColumn colId="5">
      <filters>
        <filter val="卖"/>
      </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3"/>
  <sheetViews>
    <sheetView tabSelected="1" topLeftCell="A49" workbookViewId="0">
      <selection activeCell="A23" sqref="A23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5" width="10.25" customWidth="1"/>
    <col min="6" max="12" width="10.375" customWidth="1"/>
    <col min="13" max="16" width="10.125" customWidth="1"/>
    <col min="17" max="17" width="9.125" customWidth="1"/>
  </cols>
  <sheetData>
    <row r="2" spans="1:16" x14ac:dyDescent="0.15">
      <c r="A2" s="1">
        <v>39087</v>
      </c>
      <c r="B2" s="4">
        <f>VLOOKUP(A2,小市值!A:B,2,FALSE)</f>
        <v>1</v>
      </c>
      <c r="C2" s="2">
        <f>VLOOKUP(A2,小市值!A:I,9,FALSE)</f>
        <v>1</v>
      </c>
      <c r="D2" s="6">
        <f t="shared" ref="D2:D12" si="0">A2</f>
        <v>39087</v>
      </c>
      <c r="E2" s="7" t="s">
        <v>45</v>
      </c>
      <c r="F2" s="17">
        <v>10</v>
      </c>
      <c r="G2" s="17">
        <v>20</v>
      </c>
      <c r="H2" s="17">
        <v>30</v>
      </c>
      <c r="I2" s="17">
        <v>40</v>
      </c>
      <c r="J2" s="17">
        <v>50</v>
      </c>
      <c r="K2" s="17">
        <v>60</v>
      </c>
      <c r="L2" s="17">
        <v>15</v>
      </c>
      <c r="M2" s="17"/>
      <c r="N2" s="17"/>
      <c r="O2" s="17"/>
      <c r="P2" s="17"/>
    </row>
    <row r="3" spans="1:16" x14ac:dyDescent="0.15">
      <c r="A3" s="1">
        <v>39444</v>
      </c>
      <c r="B3" s="4">
        <f>VLOOKUP(A3,小市值!A:B,2,FALSE)</f>
        <v>3.4523999999999999</v>
      </c>
      <c r="C3" s="2">
        <f ca="1">VLOOKUP(A3,小市值!A:I,9,FALSE)</f>
        <v>2.7908556727500988</v>
      </c>
      <c r="D3" s="6">
        <f t="shared" si="0"/>
        <v>39444</v>
      </c>
      <c r="E3" s="7">
        <v>2.4523999999999999</v>
      </c>
      <c r="F3" s="7">
        <v>2.7118433781713338</v>
      </c>
      <c r="G3" s="7">
        <v>2.9133941333990303</v>
      </c>
      <c r="H3" s="7">
        <v>2.4725683691436133</v>
      </c>
      <c r="I3" s="7">
        <v>2.4676337101278003</v>
      </c>
      <c r="J3" s="7">
        <v>1.8251505069989618</v>
      </c>
      <c r="K3" s="7">
        <v>1.7139510060918148</v>
      </c>
      <c r="L3" s="7">
        <v>3.074989252669404</v>
      </c>
      <c r="M3" s="7">
        <v>1.7908556727500988</v>
      </c>
      <c r="N3" s="7">
        <f t="shared" ref="N3:O13" ca="1" si="1">$C3/$C2-1</f>
        <v>1.7908556727500988</v>
      </c>
      <c r="O3" s="7">
        <f t="shared" ca="1" si="1"/>
        <v>1.7908556727500988</v>
      </c>
      <c r="P3" s="7">
        <f t="shared" ref="P3" ca="1" si="2">$C3/$C2-1</f>
        <v>1.7908556727500988</v>
      </c>
    </row>
    <row r="4" spans="1:16" x14ac:dyDescent="0.15">
      <c r="A4" s="1">
        <v>39813</v>
      </c>
      <c r="B4" s="4">
        <f>VLOOKUP(A4,小市值!A:B,2,FALSE)</f>
        <v>1.3513999999999999</v>
      </c>
      <c r="C4" s="2">
        <f ca="1">VLOOKUP(A4,小市值!A:I,9,FALSE)</f>
        <v>2.5435768323774131</v>
      </c>
      <c r="D4" s="6">
        <f t="shared" si="0"/>
        <v>39813</v>
      </c>
      <c r="E4" s="7">
        <v>-0.60856215965705018</v>
      </c>
      <c r="F4" s="7">
        <v>4.1894144813049206E-2</v>
      </c>
      <c r="G4" s="7">
        <v>0.22069095860126486</v>
      </c>
      <c r="H4" s="7">
        <v>-0.2600297877101394</v>
      </c>
      <c r="I4" s="7">
        <v>-0.23635624407290479</v>
      </c>
      <c r="J4" s="7">
        <v>-0.21405965289640372</v>
      </c>
      <c r="K4" s="7">
        <v>-0.1000663261711715</v>
      </c>
      <c r="L4" s="7">
        <v>0.1552488664364946</v>
      </c>
      <c r="M4" s="7">
        <v>-8.8603234766711614E-2</v>
      </c>
      <c r="N4" s="7">
        <f t="shared" ca="1" si="1"/>
        <v>-8.8603234766711614E-2</v>
      </c>
      <c r="O4" s="7">
        <f t="shared" ca="1" si="1"/>
        <v>-8.8603234766711614E-2</v>
      </c>
      <c r="P4" s="7">
        <f t="shared" ref="P4" ca="1" si="3">$C4/$C3-1</f>
        <v>-8.8603234766711614E-2</v>
      </c>
    </row>
    <row r="5" spans="1:16" x14ac:dyDescent="0.15">
      <c r="A5" s="1">
        <v>40178</v>
      </c>
      <c r="B5" s="4">
        <f>VLOOKUP(A5,小市值!A:B,2,FALSE)</f>
        <v>4.2880000000000003</v>
      </c>
      <c r="C5" s="2">
        <f ca="1">VLOOKUP(A5,小市值!A:I,9,FALSE)</f>
        <v>5.2202055984298399</v>
      </c>
      <c r="D5" s="6">
        <f t="shared" si="0"/>
        <v>40178</v>
      </c>
      <c r="E5" s="7">
        <v>2.1730057717922158</v>
      </c>
      <c r="F5" s="7">
        <v>0.85768220203259338</v>
      </c>
      <c r="G5" s="7">
        <v>1.0904266685094774</v>
      </c>
      <c r="H5" s="7">
        <v>1.4653223937884894</v>
      </c>
      <c r="I5" s="7">
        <v>1.4655524750588564</v>
      </c>
      <c r="J5" s="7">
        <v>1.8971895347196206</v>
      </c>
      <c r="K5" s="7">
        <v>1.7153530595961608</v>
      </c>
      <c r="L5" s="7">
        <v>1.2704215507601315</v>
      </c>
      <c r="M5" s="7">
        <v>1.0523089894440711</v>
      </c>
      <c r="N5" s="7">
        <f t="shared" ca="1" si="1"/>
        <v>1.0523089894440711</v>
      </c>
      <c r="O5" s="7">
        <f t="shared" ca="1" si="1"/>
        <v>1.0523089894440711</v>
      </c>
      <c r="P5" s="7">
        <f t="shared" ref="P5" ca="1" si="4">$C5/$C4-1</f>
        <v>1.0523089894440711</v>
      </c>
    </row>
    <row r="6" spans="1:16" x14ac:dyDescent="0.15">
      <c r="A6" s="1">
        <v>40543</v>
      </c>
      <c r="B6" s="4">
        <f>VLOOKUP(A6,小市值!A:B,2,FALSE)</f>
        <v>6.4649999999999999</v>
      </c>
      <c r="C6" s="2">
        <f ca="1">VLOOKUP(A6,小市值!A:I,9,FALSE)</f>
        <v>7.8704825545356547</v>
      </c>
      <c r="D6" s="6">
        <f>A6</f>
        <v>40543</v>
      </c>
      <c r="E6" s="7">
        <v>0.50769589552238803</v>
      </c>
      <c r="F6" s="7">
        <v>0.45460339818306394</v>
      </c>
      <c r="G6" s="7">
        <v>0.23352627303465123</v>
      </c>
      <c r="H6" s="7">
        <v>0.28292256869421495</v>
      </c>
      <c r="I6" s="7">
        <v>0.32309152465784163</v>
      </c>
      <c r="J6" s="7">
        <v>0.48689532333337637</v>
      </c>
      <c r="K6" s="7">
        <v>0.46259875947893669</v>
      </c>
      <c r="L6" s="7">
        <v>0.35254882592679659</v>
      </c>
      <c r="M6" s="7">
        <v>0.50769589552238692</v>
      </c>
      <c r="N6" s="7">
        <f t="shared" ca="1" si="1"/>
        <v>0.50769589552238692</v>
      </c>
      <c r="O6" s="7">
        <f t="shared" ca="1" si="1"/>
        <v>0.50769589552238692</v>
      </c>
      <c r="P6" s="7">
        <f t="shared" ref="P6" ca="1" si="5">$C6/$C5-1</f>
        <v>0.50769589552238692</v>
      </c>
    </row>
    <row r="7" spans="1:16" x14ac:dyDescent="0.15">
      <c r="A7" s="1">
        <v>40907</v>
      </c>
      <c r="B7" s="4">
        <f>VLOOKUP(A7,小市值!A:B,2,FALSE)</f>
        <v>6.0503999999999998</v>
      </c>
      <c r="C7" s="2">
        <f ca="1">VLOOKUP(A7,小市值!A:I,9,FALSE)</f>
        <v>7.3657490561426924</v>
      </c>
      <c r="D7" s="6">
        <f t="shared" si="0"/>
        <v>40907</v>
      </c>
      <c r="E7" s="7">
        <v>-6.41299303944316E-2</v>
      </c>
      <c r="F7" s="7">
        <v>0.20623175744217614</v>
      </c>
      <c r="G7" s="7">
        <v>9.435861334840534E-2</v>
      </c>
      <c r="H7" s="7">
        <v>0.15310590205450492</v>
      </c>
      <c r="I7" s="7">
        <v>1.0727196553904195E-2</v>
      </c>
      <c r="J7" s="7">
        <v>-6.565191883648791E-2</v>
      </c>
      <c r="K7" s="7">
        <v>-4.2284026504004424E-2</v>
      </c>
      <c r="L7" s="7">
        <v>4.5663805689830639E-2</v>
      </c>
      <c r="M7" s="7">
        <v>0.17662817386303242</v>
      </c>
      <c r="N7" s="7">
        <f t="shared" ca="1" si="1"/>
        <v>-6.4129930394431933E-2</v>
      </c>
      <c r="O7" s="7">
        <f t="shared" ca="1" si="1"/>
        <v>-6.4129930394431933E-2</v>
      </c>
      <c r="P7" s="7">
        <f t="shared" ref="P7" ca="1" si="6">$C7/$C6-1</f>
        <v>-6.4129930394431933E-2</v>
      </c>
    </row>
    <row r="8" spans="1:16" x14ac:dyDescent="0.15">
      <c r="A8" s="1">
        <v>41274</v>
      </c>
      <c r="B8" s="4">
        <f>VLOOKUP(A8,小市值!A:B,2,FALSE)</f>
        <v>6.7531999999999996</v>
      </c>
      <c r="C8" s="2">
        <f ca="1">VLOOKUP(A8,小市值!A:I,9,FALSE)</f>
        <v>7.9021017978804666</v>
      </c>
      <c r="D8" s="6">
        <f t="shared" si="0"/>
        <v>41274</v>
      </c>
      <c r="E8" s="7">
        <v>0.11615760941425357</v>
      </c>
      <c r="F8" s="7">
        <v>-6.4674676045947233E-2</v>
      </c>
      <c r="G8" s="7">
        <v>-0.21556043916480572</v>
      </c>
      <c r="H8" s="7">
        <v>-0.17450868722227586</v>
      </c>
      <c r="I8" s="7">
        <v>-0.20557979942045035</v>
      </c>
      <c r="J8" s="7">
        <v>-0.22405450860879683</v>
      </c>
      <c r="K8" s="7">
        <v>-0.25928756728994773</v>
      </c>
      <c r="L8" s="7">
        <v>-5.1864255105944723E-2</v>
      </c>
      <c r="M8" s="7">
        <v>7.2817134774703307E-2</v>
      </c>
      <c r="N8" s="7">
        <f t="shared" ca="1" si="1"/>
        <v>7.2817134774701753E-2</v>
      </c>
      <c r="O8" s="7">
        <f t="shared" ca="1" si="1"/>
        <v>7.2817134774701753E-2</v>
      </c>
      <c r="P8" s="7">
        <f t="shared" ref="P8" ca="1" si="7">$C8/$C7-1</f>
        <v>7.2817134774701753E-2</v>
      </c>
    </row>
    <row r="9" spans="1:16" x14ac:dyDescent="0.15">
      <c r="A9" s="1">
        <v>41639</v>
      </c>
      <c r="B9" s="4">
        <f>VLOOKUP(A9,小市值!A:B,2,FALSE)</f>
        <v>12.8391</v>
      </c>
      <c r="C9" s="2">
        <f ca="1">VLOOKUP(A9,小市值!A:I,9,FALSE)</f>
        <v>15.023377834680893</v>
      </c>
      <c r="D9" s="6">
        <f t="shared" si="0"/>
        <v>41639</v>
      </c>
      <c r="E9" s="7">
        <v>0.90118758514482034</v>
      </c>
      <c r="F9" s="7">
        <v>0.3909194793080788</v>
      </c>
      <c r="G9" s="7">
        <v>0.688354833659232</v>
      </c>
      <c r="H9" s="7">
        <v>0.73098332139454292</v>
      </c>
      <c r="I9" s="7">
        <v>0.56557738311124361</v>
      </c>
      <c r="J9" s="7">
        <v>0.69650121250393271</v>
      </c>
      <c r="K9" s="7">
        <v>0.68212187855760176</v>
      </c>
      <c r="L9" s="7">
        <v>0.62756162470417221</v>
      </c>
      <c r="M9" s="7">
        <v>0.90118758514482034</v>
      </c>
      <c r="N9" s="7">
        <f t="shared" ca="1" si="1"/>
        <v>0.90118758514481856</v>
      </c>
      <c r="O9" s="7">
        <f t="shared" ca="1" si="1"/>
        <v>0.90118758514481856</v>
      </c>
      <c r="P9" s="7">
        <f t="shared" ref="P9" ca="1" si="8">$C9/$C8-1</f>
        <v>0.90118758514481856</v>
      </c>
    </row>
    <row r="10" spans="1:16" x14ac:dyDescent="0.15">
      <c r="A10" s="1">
        <v>42004</v>
      </c>
      <c r="B10" s="4">
        <f>VLOOKUP(A10,小市值!A:B,2,FALSE)</f>
        <v>25.895</v>
      </c>
      <c r="C10" s="2">
        <f ca="1">VLOOKUP(A10,小市值!A:I,9,FALSE)</f>
        <v>30.300439207503704</v>
      </c>
      <c r="D10" s="6">
        <f t="shared" si="0"/>
        <v>42004</v>
      </c>
      <c r="E10" s="7">
        <v>1.0168859187949311</v>
      </c>
      <c r="F10" s="7">
        <v>0.77133339106798871</v>
      </c>
      <c r="G10" s="7">
        <v>0.69563209003146365</v>
      </c>
      <c r="H10" s="7">
        <v>0.68595513879929393</v>
      </c>
      <c r="I10" s="7">
        <v>0.82633462906925259</v>
      </c>
      <c r="J10" s="7">
        <v>0.85919252058594475</v>
      </c>
      <c r="K10" s="7">
        <v>1.0169517497619922</v>
      </c>
      <c r="L10" s="7">
        <v>0.57118387346150512</v>
      </c>
      <c r="M10" s="7">
        <v>1.016885918794928</v>
      </c>
      <c r="N10" s="7">
        <f t="shared" ca="1" si="1"/>
        <v>1.0168859187949262</v>
      </c>
      <c r="O10" s="7">
        <f t="shared" ca="1" si="1"/>
        <v>1.0168859187949262</v>
      </c>
      <c r="P10" s="7">
        <f t="shared" ref="P10" ca="1" si="9">$C10/$C9-1</f>
        <v>1.0168859187949262</v>
      </c>
    </row>
    <row r="11" spans="1:16" x14ac:dyDescent="0.15">
      <c r="A11" s="1">
        <v>42369</v>
      </c>
      <c r="B11" s="4">
        <f>VLOOKUP(A11,小市值!A:B,2,FALSE)</f>
        <v>103.9126</v>
      </c>
      <c r="C11" s="2">
        <f ca="1">VLOOKUP(A11,小市值!A:I,9,FALSE)</f>
        <v>152.02509015343327</v>
      </c>
      <c r="D11" s="6">
        <f t="shared" si="0"/>
        <v>42369</v>
      </c>
      <c r="E11" s="7">
        <v>3.0128441784128208</v>
      </c>
      <c r="F11" s="7">
        <v>4.1734044493087037</v>
      </c>
      <c r="G11" s="7">
        <v>4.3868326739066879</v>
      </c>
      <c r="H11" s="7">
        <v>4.0456926170610314</v>
      </c>
      <c r="I11" s="7">
        <v>2.9387670079774439</v>
      </c>
      <c r="J11" s="7">
        <v>3.109791365321235</v>
      </c>
      <c r="K11" s="7">
        <v>3.1189500626270013</v>
      </c>
      <c r="L11" s="7">
        <v>4.4772123099410823</v>
      </c>
      <c r="M11" s="7">
        <v>4.0172569814032686</v>
      </c>
      <c r="N11" s="7">
        <f t="shared" ca="1" si="1"/>
        <v>4.0172569814032686</v>
      </c>
      <c r="O11" s="7">
        <f t="shared" ca="1" si="1"/>
        <v>4.0172569814032686</v>
      </c>
      <c r="P11" s="7">
        <f t="shared" ref="P11" ca="1" si="10">$C11/$C10-1</f>
        <v>4.0172569814032686</v>
      </c>
    </row>
    <row r="12" spans="1:16" x14ac:dyDescent="0.15">
      <c r="A12" s="1">
        <v>42734</v>
      </c>
      <c r="B12" s="4">
        <f>VLOOKUP(A12,小市值!A:B,2,FALSE)</f>
        <v>146.13249999999999</v>
      </c>
      <c r="C12" s="2">
        <f ca="1">VLOOKUP(A12,小市值!A:I,9,FALSE)</f>
        <v>213.79319242177138</v>
      </c>
      <c r="D12" s="6">
        <f t="shared" si="0"/>
        <v>42734</v>
      </c>
      <c r="E12" s="7">
        <v>0.40630202689567962</v>
      </c>
      <c r="F12" s="7">
        <v>0.4453196045110841</v>
      </c>
      <c r="G12" s="7">
        <v>0.4272453778105878</v>
      </c>
      <c r="H12" s="7">
        <v>0.3813402382425144</v>
      </c>
      <c r="I12" s="7">
        <v>0.54227608580500952</v>
      </c>
      <c r="J12" s="7">
        <v>0.26397315662293108</v>
      </c>
      <c r="K12" s="7">
        <v>0.29437091702666218</v>
      </c>
      <c r="L12" s="7">
        <v>0.52007160533260932</v>
      </c>
      <c r="M12" s="7">
        <v>0.40630202689568007</v>
      </c>
      <c r="N12" s="7">
        <f t="shared" ca="1" si="1"/>
        <v>0.40630202689567807</v>
      </c>
      <c r="O12" s="7">
        <f t="shared" ca="1" si="1"/>
        <v>0.40630202689567807</v>
      </c>
      <c r="P12" s="7">
        <f t="shared" ref="P12" ca="1" si="11">$C12/$C11-1</f>
        <v>0.40630202689567807</v>
      </c>
    </row>
    <row r="13" spans="1:16" x14ac:dyDescent="0.15">
      <c r="A13" s="1">
        <v>42752</v>
      </c>
      <c r="B13" s="4">
        <f>VLOOKUP(A13,小市值!A:B,2,FALSE)</f>
        <v>131.6447</v>
      </c>
      <c r="C13" s="2">
        <f ca="1">VLOOKUP(A13,小市值!A:I,9,FALSE)</f>
        <v>192.59740768416586</v>
      </c>
      <c r="D13" s="6">
        <f>A13</f>
        <v>42752</v>
      </c>
      <c r="E13" s="7">
        <v>-0.10004208509400703</v>
      </c>
      <c r="F13" s="7">
        <v>7.7100528629840959E-3</v>
      </c>
      <c r="G13" s="7">
        <v>-3.5818263562178099E-2</v>
      </c>
      <c r="H13" s="7">
        <v>-0.11966655329923181</v>
      </c>
      <c r="I13" s="7">
        <v>-0.11966655329923193</v>
      </c>
      <c r="J13" s="7">
        <v>-0.11966655329923204</v>
      </c>
      <c r="K13" s="7">
        <v>-0.12230755363933421</v>
      </c>
      <c r="L13" s="7">
        <v>-2.8773911347578007E-2</v>
      </c>
      <c r="M13" s="7">
        <v>-9.9141532513301267E-2</v>
      </c>
      <c r="N13" s="7">
        <f t="shared" ca="1" si="1"/>
        <v>-9.9141532513301267E-2</v>
      </c>
      <c r="O13" s="7">
        <f t="shared" ca="1" si="1"/>
        <v>-9.9141532513301267E-2</v>
      </c>
      <c r="P13" s="7">
        <f t="shared" ref="P13" ca="1" si="12">$C13/$C12-1</f>
        <v>-9.9141532513301267E-2</v>
      </c>
    </row>
    <row r="14" spans="1:16" x14ac:dyDescent="0.15">
      <c r="A14" s="1"/>
      <c r="C14" s="2"/>
      <c r="D14" s="5" t="s">
        <v>1</v>
      </c>
      <c r="E14" s="7">
        <v>130.51310000000001</v>
      </c>
      <c r="F14" s="7">
        <v>217.87740209333191</v>
      </c>
      <c r="G14" s="7">
        <v>223.41309291443329</v>
      </c>
      <c r="H14" s="7">
        <v>137.52509715723127</v>
      </c>
      <c r="I14" s="7">
        <v>105.05640474411727</v>
      </c>
      <c r="J14" s="7">
        <v>99.025735971323556</v>
      </c>
      <c r="K14" s="7">
        <v>108.24233643295157</v>
      </c>
      <c r="L14" s="7">
        <v>295.36880058479449</v>
      </c>
      <c r="M14" s="7">
        <v>241.14422862105701</v>
      </c>
      <c r="N14" s="7">
        <f t="shared" ref="N14:O14" ca="1" si="13">$C13/$C2-1</f>
        <v>191.59740768416586</v>
      </c>
      <c r="O14" s="7">
        <f t="shared" ca="1" si="13"/>
        <v>191.59740768416586</v>
      </c>
      <c r="P14" s="7">
        <f t="shared" ref="P14" ca="1" si="14">$C13/$C2-1</f>
        <v>191.59740768416586</v>
      </c>
    </row>
    <row r="15" spans="1:16" x14ac:dyDescent="0.15">
      <c r="A15" t="s">
        <v>9</v>
      </c>
      <c r="B15" s="11">
        <f>(A12-A2)/365.25</f>
        <v>9.9849418206707732</v>
      </c>
      <c r="C15" s="4">
        <v>11.8904859685147</v>
      </c>
      <c r="D15" s="5" t="s">
        <v>2</v>
      </c>
      <c r="E15" s="7">
        <v>0.63010830801145379</v>
      </c>
      <c r="F15" s="7">
        <v>0.71543005818641014</v>
      </c>
      <c r="G15" s="7">
        <v>0.71972647839171389</v>
      </c>
      <c r="H15" s="7">
        <v>0.63861078081560052</v>
      </c>
      <c r="I15" s="7">
        <v>0.59536169021398533</v>
      </c>
      <c r="J15" s="7">
        <v>0.58603515793354122</v>
      </c>
      <c r="K15" s="7">
        <v>0.60009771667093204</v>
      </c>
      <c r="L15" s="7">
        <v>0.76830030791919146</v>
      </c>
      <c r="M15" s="7">
        <v>0.7328738649953459</v>
      </c>
      <c r="N15" s="7">
        <f t="shared" ref="N15:O15" ca="1" si="15">(1+N14)^(1/$B15)-1</f>
        <v>0.69359510322230444</v>
      </c>
      <c r="O15" s="7">
        <f t="shared" ca="1" si="15"/>
        <v>0.69359510322230444</v>
      </c>
      <c r="P15" s="7">
        <f t="shared" ref="P15" ca="1" si="16">(1+P14)^(1/$B15)-1</f>
        <v>0.69359510322230444</v>
      </c>
    </row>
    <row r="16" spans="1:16" x14ac:dyDescent="0.15">
      <c r="A16" t="s">
        <v>12</v>
      </c>
      <c r="B16" s="12">
        <v>2E-3</v>
      </c>
      <c r="C16" s="3">
        <v>1E-3</v>
      </c>
      <c r="D16" s="5" t="s">
        <v>3</v>
      </c>
      <c r="E16" s="7">
        <v>0.73415275200989483</v>
      </c>
      <c r="F16" s="7">
        <v>0.33505392872227457</v>
      </c>
      <c r="G16" s="7">
        <v>0.43407010337202212</v>
      </c>
      <c r="H16" s="7">
        <v>0.40211866571548327</v>
      </c>
      <c r="I16" s="7">
        <v>0.40690891153501352</v>
      </c>
      <c r="J16" s="7">
        <v>0.46447829232787519</v>
      </c>
      <c r="K16" s="7">
        <v>0.4901971381150011</v>
      </c>
      <c r="L16" s="7">
        <v>0.37530251088013966</v>
      </c>
      <c r="M16" s="7">
        <v>0.39865947524200296</v>
      </c>
      <c r="N16" s="7">
        <f ca="1">MAX(小市值!$J:$J)</f>
        <v>0.39865947524200296</v>
      </c>
      <c r="O16" s="7">
        <f ca="1">MAX(小市值!$J:$J)</f>
        <v>0.39865947524200296</v>
      </c>
      <c r="P16" s="7">
        <f ca="1">MAX(小市值!$J:$J)</f>
        <v>0.39865947524200296</v>
      </c>
    </row>
    <row r="17" spans="1:16" x14ac:dyDescent="0.15">
      <c r="A17" t="s">
        <v>13</v>
      </c>
      <c r="B17" s="13">
        <v>270</v>
      </c>
      <c r="C17">
        <v>15</v>
      </c>
      <c r="D17" s="9" t="s">
        <v>7</v>
      </c>
      <c r="E17" s="18">
        <v>1.5733135363240616</v>
      </c>
      <c r="F17" s="10">
        <v>2.4761349047235059</v>
      </c>
      <c r="G17" s="10">
        <v>2.5033971412721776</v>
      </c>
      <c r="H17" s="10">
        <v>2.1383009742305563</v>
      </c>
      <c r="I17" s="10">
        <v>1.9942508548732776</v>
      </c>
      <c r="J17" s="10">
        <v>1.9379767506331074</v>
      </c>
      <c r="K17" s="10">
        <v>1.9813183005206421</v>
      </c>
      <c r="L17" s="10">
        <v>2.6703596066340207</v>
      </c>
      <c r="M17" s="10">
        <v>2.268323504385251</v>
      </c>
      <c r="N17" s="10">
        <f ca="1">(N15-4%)/STDEV(小市值!$H:$H)/SQRT(250)</f>
        <v>2.1237814006224673</v>
      </c>
      <c r="O17" s="10">
        <f ca="1">(O15-4%)/STDEV(小市值!$H:$H)/SQRT(250)</f>
        <v>2.1237814006224673</v>
      </c>
      <c r="P17" s="10">
        <f ca="1">(P15-4%)/STDEV(小市值!$H:$H)/SQRT(250)</f>
        <v>2.1237814006224673</v>
      </c>
    </row>
    <row r="18" spans="1:16" x14ac:dyDescent="0.15">
      <c r="A18" t="s">
        <v>14</v>
      </c>
      <c r="B18" s="14">
        <v>1</v>
      </c>
      <c r="D18" s="9" t="s">
        <v>11</v>
      </c>
      <c r="E18" s="18"/>
      <c r="F18" s="18">
        <v>29.644639429668221</v>
      </c>
      <c r="G18" s="18">
        <v>20.631066630106936</v>
      </c>
      <c r="H18" s="18">
        <v>15.222922950370167</v>
      </c>
      <c r="I18" s="18">
        <v>14.421716479298054</v>
      </c>
      <c r="J18" s="18">
        <v>12.619001919385797</v>
      </c>
      <c r="K18" s="18">
        <v>10.515834932821498</v>
      </c>
      <c r="L18" s="18">
        <v>23.23498766109131</v>
      </c>
      <c r="M18" s="10">
        <v>0.70105566218809978</v>
      </c>
      <c r="N18" s="10">
        <f ca="1">SUM(小市值!$G:$G)/$B15</f>
        <v>0.70105566218809978</v>
      </c>
      <c r="O18" s="10">
        <f ca="1">SUM(小市值!$G:$G)/$B15</f>
        <v>0.70105566218809978</v>
      </c>
      <c r="P18" s="10">
        <f ca="1">SUM(小市值!$G:$G)/$B15</f>
        <v>0.70105566218809978</v>
      </c>
    </row>
    <row r="19" spans="1:16" x14ac:dyDescent="0.15">
      <c r="A19" s="8" t="s">
        <v>15</v>
      </c>
      <c r="B19" s="13">
        <v>0</v>
      </c>
      <c r="D19" s="9" t="s">
        <v>47</v>
      </c>
      <c r="E19" s="18"/>
      <c r="F19" s="20">
        <v>1596</v>
      </c>
      <c r="G19" s="20">
        <v>1636</v>
      </c>
      <c r="H19" s="20">
        <v>1649</v>
      </c>
      <c r="I19" s="20">
        <v>1657</v>
      </c>
      <c r="J19" s="20">
        <v>1682</v>
      </c>
      <c r="K19" s="20">
        <v>1708</v>
      </c>
      <c r="L19" s="20">
        <v>1620</v>
      </c>
      <c r="M19" s="20">
        <v>1879</v>
      </c>
      <c r="N19" s="20">
        <f ca="1">COUNTIF(小市值!$F:$F,"买")</f>
        <v>1901</v>
      </c>
      <c r="O19" s="20">
        <f ca="1">COUNTIF(小市值!$F:$F,"买")</f>
        <v>1901</v>
      </c>
      <c r="P19" s="20">
        <f ca="1">COUNTIF(小市值!$F:$F,"买")</f>
        <v>1901</v>
      </c>
    </row>
    <row r="20" spans="1:16" x14ac:dyDescent="0.15">
      <c r="A20" s="8" t="s">
        <v>16</v>
      </c>
      <c r="B20" s="14">
        <f>-B18</f>
        <v>-1</v>
      </c>
      <c r="D20" s="9" t="s">
        <v>49</v>
      </c>
      <c r="E20" s="18"/>
      <c r="F20" s="20">
        <v>846</v>
      </c>
      <c r="G20" s="20">
        <v>806</v>
      </c>
      <c r="H20" s="20">
        <v>793</v>
      </c>
      <c r="I20" s="20">
        <v>785</v>
      </c>
      <c r="J20" s="20">
        <v>760</v>
      </c>
      <c r="K20" s="20">
        <v>734</v>
      </c>
      <c r="L20" s="20">
        <v>822</v>
      </c>
      <c r="M20" s="20">
        <v>566</v>
      </c>
      <c r="N20" s="20">
        <f ca="1">COUNTIF(小市值!$F:$F,"卖")</f>
        <v>544</v>
      </c>
      <c r="O20" s="20">
        <f ca="1">COUNTIF(小市值!$F:$F,"卖")</f>
        <v>544</v>
      </c>
      <c r="P20" s="20">
        <f ca="1">COUNTIF(小市值!$F:$F,"卖")</f>
        <v>544</v>
      </c>
    </row>
    <row r="21" spans="1:16" x14ac:dyDescent="0.15">
      <c r="A21" s="8" t="s">
        <v>71</v>
      </c>
      <c r="B21" s="35">
        <v>1</v>
      </c>
      <c r="D21" s="9" t="s">
        <v>51</v>
      </c>
      <c r="E21" s="5"/>
      <c r="F21" s="7">
        <v>0.65356265356265353</v>
      </c>
      <c r="G21" s="7">
        <v>0.66994266994266993</v>
      </c>
      <c r="H21" s="7">
        <v>0.67526617526617527</v>
      </c>
      <c r="I21" s="7">
        <v>0.67854217854217858</v>
      </c>
      <c r="J21" s="7">
        <v>0.68877968877968876</v>
      </c>
      <c r="K21" s="7">
        <v>0.69942669942669944</v>
      </c>
      <c r="L21" s="7">
        <v>0.66339066339066344</v>
      </c>
      <c r="M21" s="7">
        <v>0.76850715746421272</v>
      </c>
      <c r="N21" s="7">
        <f t="shared" ref="N21:O21" ca="1" si="17">N19/(N19+N20)</f>
        <v>0.77750511247443765</v>
      </c>
      <c r="O21" s="7">
        <f t="shared" ca="1" si="17"/>
        <v>0.77750511247443765</v>
      </c>
      <c r="P21" s="7">
        <f t="shared" ref="P21" ca="1" si="18">P19/(P19+P20)</f>
        <v>0.77750511247443765</v>
      </c>
    </row>
    <row r="22" spans="1:16" x14ac:dyDescent="0.15">
      <c r="A22" s="8" t="s">
        <v>59</v>
      </c>
      <c r="B22" s="14">
        <v>0</v>
      </c>
      <c r="D22" s="19"/>
      <c r="E22" s="15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15">
      <c r="A23" s="8" t="s">
        <v>88</v>
      </c>
      <c r="B23" s="40">
        <f>股债平衡!G16</f>
        <v>1</v>
      </c>
      <c r="D23" s="19"/>
      <c r="E23" s="15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8" customFormat="1" x14ac:dyDescent="0.15">
      <c r="D24" s="47"/>
      <c r="E24" s="48">
        <v>15</v>
      </c>
      <c r="F24" s="17">
        <v>30</v>
      </c>
      <c r="G24" s="17">
        <v>60</v>
      </c>
      <c r="H24" s="17">
        <v>120</v>
      </c>
      <c r="I24" s="17">
        <v>250</v>
      </c>
      <c r="J24" s="17">
        <v>240</v>
      </c>
      <c r="K24" s="17">
        <v>260</v>
      </c>
      <c r="L24" s="17">
        <v>270</v>
      </c>
      <c r="M24" s="44"/>
      <c r="N24" s="44"/>
      <c r="O24" s="44"/>
      <c r="P24" s="44"/>
    </row>
    <row r="25" spans="1:16" x14ac:dyDescent="0.15">
      <c r="A25" s="8"/>
      <c r="B25" s="40"/>
      <c r="D25" s="49">
        <v>39444</v>
      </c>
      <c r="E25" s="23">
        <v>1.2139207366442477</v>
      </c>
      <c r="F25" s="23">
        <v>1.360337721842797</v>
      </c>
      <c r="G25" s="23">
        <v>0.92657669442225332</v>
      </c>
      <c r="H25" s="23">
        <v>1.7908556727500988</v>
      </c>
      <c r="I25" s="23">
        <v>1.7908556727500988</v>
      </c>
      <c r="J25" s="23">
        <v>1.7908556727500988</v>
      </c>
      <c r="K25" s="23">
        <v>1.7908556727500988</v>
      </c>
      <c r="L25" s="23">
        <v>1.7908556727500988</v>
      </c>
      <c r="M25" s="42">
        <f t="shared" ref="M25:P25" ca="1" si="19">$N3</f>
        <v>1.7908556727500988</v>
      </c>
      <c r="N25" s="42">
        <f t="shared" ca="1" si="19"/>
        <v>1.7908556727500988</v>
      </c>
      <c r="O25" s="42">
        <f t="shared" ca="1" si="19"/>
        <v>1.7908556727500988</v>
      </c>
      <c r="P25" s="42">
        <f t="shared" ca="1" si="19"/>
        <v>1.7908556727500988</v>
      </c>
    </row>
    <row r="26" spans="1:16" x14ac:dyDescent="0.15">
      <c r="A26" s="8"/>
      <c r="B26" s="40"/>
      <c r="D26" s="49">
        <v>39813</v>
      </c>
      <c r="E26" s="23">
        <v>-0.55252276625704888</v>
      </c>
      <c r="F26" s="23">
        <v>-0.30029319379515507</v>
      </c>
      <c r="G26" s="23">
        <v>3.4096298085383392E-2</v>
      </c>
      <c r="H26" s="23">
        <v>3.6169261559806598E-2</v>
      </c>
      <c r="I26" s="23">
        <v>-8.8603234766711614E-2</v>
      </c>
      <c r="J26" s="23">
        <v>-8.8603234766711614E-2</v>
      </c>
      <c r="K26" s="23">
        <v>-8.8603234766711614E-2</v>
      </c>
      <c r="L26" s="23">
        <v>-8.8603234766711614E-2</v>
      </c>
      <c r="M26" s="42">
        <f t="shared" ref="M26:P43" ca="1" si="20">$N4</f>
        <v>-8.8603234766711614E-2</v>
      </c>
      <c r="N26" s="42">
        <f t="shared" ca="1" si="20"/>
        <v>-8.8603234766711614E-2</v>
      </c>
      <c r="O26" s="42">
        <f t="shared" ca="1" si="20"/>
        <v>-8.8603234766711614E-2</v>
      </c>
      <c r="P26" s="42">
        <f t="shared" ca="1" si="20"/>
        <v>-8.8603234766711614E-2</v>
      </c>
    </row>
    <row r="27" spans="1:16" x14ac:dyDescent="0.15">
      <c r="A27" s="8"/>
      <c r="B27" s="40"/>
      <c r="D27" s="49">
        <v>40178</v>
      </c>
      <c r="E27" s="23">
        <v>0.81716932830533739</v>
      </c>
      <c r="F27" s="23">
        <v>0.81716932830533207</v>
      </c>
      <c r="G27" s="23">
        <v>1.6083273691581086</v>
      </c>
      <c r="H27" s="23">
        <v>1.7166516368187996</v>
      </c>
      <c r="I27" s="23">
        <v>1.0523089894440711</v>
      </c>
      <c r="J27" s="23">
        <v>1.0523089894440711</v>
      </c>
      <c r="K27" s="23">
        <v>1.0523089894440711</v>
      </c>
      <c r="L27" s="23">
        <v>1.0523089894440711</v>
      </c>
      <c r="M27" s="42">
        <f t="shared" ca="1" si="20"/>
        <v>1.0523089894440711</v>
      </c>
      <c r="N27" s="42">
        <f t="shared" ca="1" si="20"/>
        <v>1.0523089894440711</v>
      </c>
      <c r="O27" s="42">
        <f t="shared" ca="1" si="20"/>
        <v>1.0523089894440711</v>
      </c>
      <c r="P27" s="42">
        <f t="shared" ca="1" si="20"/>
        <v>1.0523089894440711</v>
      </c>
    </row>
    <row r="28" spans="1:16" x14ac:dyDescent="0.15">
      <c r="A28" s="8"/>
      <c r="B28" s="40"/>
      <c r="D28" s="49">
        <v>40543</v>
      </c>
      <c r="E28" s="23">
        <v>7.3195354174129479E-2</v>
      </c>
      <c r="F28" s="23">
        <v>0.23158898338211253</v>
      </c>
      <c r="G28" s="23">
        <v>0.4413273597216365</v>
      </c>
      <c r="H28" s="23">
        <v>0.34096089208433034</v>
      </c>
      <c r="I28" s="23">
        <v>0.50769589552238692</v>
      </c>
      <c r="J28" s="23">
        <v>0.50769589552238692</v>
      </c>
      <c r="K28" s="23">
        <v>0.50769589552238692</v>
      </c>
      <c r="L28" s="23">
        <v>0.50769589552238692</v>
      </c>
      <c r="M28" s="42">
        <f t="shared" ca="1" si="20"/>
        <v>0.50769589552238692</v>
      </c>
      <c r="N28" s="42">
        <f t="shared" ca="1" si="20"/>
        <v>0.50769589552238692</v>
      </c>
      <c r="O28" s="42">
        <f t="shared" ca="1" si="20"/>
        <v>0.50769589552238692</v>
      </c>
      <c r="P28" s="42">
        <f t="shared" ca="1" si="20"/>
        <v>0.50769589552238692</v>
      </c>
    </row>
    <row r="29" spans="1:16" x14ac:dyDescent="0.15">
      <c r="A29" s="8"/>
      <c r="B29" s="40"/>
      <c r="D29" s="49">
        <v>40907</v>
      </c>
      <c r="E29" s="23">
        <v>1.5247219977613913E-2</v>
      </c>
      <c r="F29" s="23">
        <v>-2.9885786531575476E-2</v>
      </c>
      <c r="G29" s="23">
        <v>-6.3606371178562382E-2</v>
      </c>
      <c r="H29" s="23">
        <v>0.18349037991066375</v>
      </c>
      <c r="I29" s="23">
        <v>0.17662817386303242</v>
      </c>
      <c r="J29" s="23">
        <v>0.17662817386303242</v>
      </c>
      <c r="K29" s="23">
        <v>0.17662817386303242</v>
      </c>
      <c r="L29" s="23">
        <v>-6.4129930394431933E-2</v>
      </c>
      <c r="M29" s="42">
        <f t="shared" ca="1" si="20"/>
        <v>-6.4129930394431933E-2</v>
      </c>
      <c r="N29" s="42">
        <f t="shared" ca="1" si="20"/>
        <v>-6.4129930394431933E-2</v>
      </c>
      <c r="O29" s="42">
        <f t="shared" ca="1" si="20"/>
        <v>-6.4129930394431933E-2</v>
      </c>
      <c r="P29" s="42">
        <f t="shared" ca="1" si="20"/>
        <v>-6.4129930394431933E-2</v>
      </c>
    </row>
    <row r="30" spans="1:16" x14ac:dyDescent="0.15">
      <c r="A30" s="8"/>
      <c r="B30" s="40"/>
      <c r="D30" s="49">
        <v>41274</v>
      </c>
      <c r="E30" s="23">
        <v>2.1243157559454939E-2</v>
      </c>
      <c r="F30" s="23">
        <v>-0.19946123923371351</v>
      </c>
      <c r="G30" s="23">
        <v>-0.1994612392337124</v>
      </c>
      <c r="H30" s="23">
        <v>-0.10460220001172593</v>
      </c>
      <c r="I30" s="23">
        <v>7.2817134774703307E-2</v>
      </c>
      <c r="J30" s="23">
        <v>7.2817134774703307E-2</v>
      </c>
      <c r="K30" s="23">
        <v>7.2817134774703307E-2</v>
      </c>
      <c r="L30" s="23">
        <v>7.2817134774701753E-2</v>
      </c>
      <c r="M30" s="42">
        <f t="shared" ca="1" si="20"/>
        <v>7.2817134774701753E-2</v>
      </c>
      <c r="N30" s="42">
        <f t="shared" ca="1" si="20"/>
        <v>7.2817134774701753E-2</v>
      </c>
      <c r="O30" s="42">
        <f t="shared" ca="1" si="20"/>
        <v>7.2817134774701753E-2</v>
      </c>
      <c r="P30" s="42">
        <f t="shared" ca="1" si="20"/>
        <v>7.2817134774701753E-2</v>
      </c>
    </row>
    <row r="31" spans="1:16" x14ac:dyDescent="0.15">
      <c r="A31" s="8"/>
      <c r="B31" s="40"/>
      <c r="D31" s="49">
        <v>41639</v>
      </c>
      <c r="E31" s="23">
        <v>0.57628973911460113</v>
      </c>
      <c r="F31" s="23">
        <v>0.4122091583673877</v>
      </c>
      <c r="G31" s="23">
        <v>0.41220915836738903</v>
      </c>
      <c r="H31" s="23">
        <v>0.90118758514482122</v>
      </c>
      <c r="I31" s="23">
        <v>0.90118758514482034</v>
      </c>
      <c r="J31" s="23">
        <v>0.90118758514482034</v>
      </c>
      <c r="K31" s="23">
        <v>0.90118758514482034</v>
      </c>
      <c r="L31" s="23">
        <v>0.90118758514481856</v>
      </c>
      <c r="M31" s="42">
        <f t="shared" ca="1" si="20"/>
        <v>0.90118758514481856</v>
      </c>
      <c r="N31" s="42">
        <f t="shared" ca="1" si="20"/>
        <v>0.90118758514481856</v>
      </c>
      <c r="O31" s="42">
        <f t="shared" ca="1" si="20"/>
        <v>0.90118758514481856</v>
      </c>
      <c r="P31" s="42">
        <f t="shared" ca="1" si="20"/>
        <v>0.90118758514481856</v>
      </c>
    </row>
    <row r="32" spans="1:16" x14ac:dyDescent="0.15">
      <c r="A32" s="8"/>
      <c r="B32" s="40"/>
      <c r="D32" s="49">
        <v>42004</v>
      </c>
      <c r="E32" s="23">
        <v>0.84828838935195194</v>
      </c>
      <c r="F32" s="23">
        <v>0.87015437613203184</v>
      </c>
      <c r="G32" s="23">
        <v>1.0168859187949284</v>
      </c>
      <c r="H32" s="23">
        <v>1.0168859187949302</v>
      </c>
      <c r="I32" s="23">
        <v>1.016885918794928</v>
      </c>
      <c r="J32" s="23">
        <v>1.016885918794928</v>
      </c>
      <c r="K32" s="23">
        <v>1.016885918794928</v>
      </c>
      <c r="L32" s="23">
        <v>1.0168859187949262</v>
      </c>
      <c r="M32" s="42">
        <f t="shared" ca="1" si="20"/>
        <v>1.0168859187949262</v>
      </c>
      <c r="N32" s="42">
        <f t="shared" ca="1" si="20"/>
        <v>1.0168859187949262</v>
      </c>
      <c r="O32" s="42">
        <f t="shared" ca="1" si="20"/>
        <v>1.0168859187949262</v>
      </c>
      <c r="P32" s="42">
        <f t="shared" ca="1" si="20"/>
        <v>1.0168859187949262</v>
      </c>
    </row>
    <row r="33" spans="1:16" x14ac:dyDescent="0.15">
      <c r="A33" s="8"/>
      <c r="B33" s="40"/>
      <c r="D33" s="49">
        <v>42369</v>
      </c>
      <c r="E33" s="23">
        <v>4.053503515424592</v>
      </c>
      <c r="F33" s="23">
        <v>4.0535035154245893</v>
      </c>
      <c r="G33" s="23">
        <v>1.9515884285110818</v>
      </c>
      <c r="H33" s="23">
        <v>1.9649594537844455</v>
      </c>
      <c r="I33" s="23">
        <v>4.0172569814032686</v>
      </c>
      <c r="J33" s="23">
        <v>4.0172569814032686</v>
      </c>
      <c r="K33" s="23">
        <v>4.0172569814032686</v>
      </c>
      <c r="L33" s="23">
        <v>4.0172569814032686</v>
      </c>
      <c r="M33" s="42">
        <f t="shared" ca="1" si="20"/>
        <v>4.0172569814032686</v>
      </c>
      <c r="N33" s="42">
        <f t="shared" ca="1" si="20"/>
        <v>4.0172569814032686</v>
      </c>
      <c r="O33" s="42">
        <f t="shared" ca="1" si="20"/>
        <v>4.0172569814032686</v>
      </c>
      <c r="P33" s="42">
        <f t="shared" ca="1" si="20"/>
        <v>4.0172569814032686</v>
      </c>
    </row>
    <row r="34" spans="1:16" x14ac:dyDescent="0.15">
      <c r="A34" s="8"/>
      <c r="B34" s="40"/>
      <c r="D34" s="49">
        <v>42734</v>
      </c>
      <c r="E34" s="23">
        <v>-0.11738727493796897</v>
      </c>
      <c r="F34" s="23">
        <v>-7.5781857789627427E-2</v>
      </c>
      <c r="G34" s="23">
        <v>0.19418121941112321</v>
      </c>
      <c r="H34" s="23">
        <v>0.1941812194111221</v>
      </c>
      <c r="I34" s="23">
        <v>0.40630202689568007</v>
      </c>
      <c r="J34" s="23">
        <v>0.1768166045029651</v>
      </c>
      <c r="K34" s="23">
        <v>0.40630202689568007</v>
      </c>
      <c r="L34" s="23">
        <v>0.40630202689567807</v>
      </c>
      <c r="M34" s="42">
        <f t="shared" ca="1" si="20"/>
        <v>0.40630202689567807</v>
      </c>
      <c r="N34" s="42">
        <f t="shared" ca="1" si="20"/>
        <v>0.40630202689567807</v>
      </c>
      <c r="O34" s="42">
        <f t="shared" ca="1" si="20"/>
        <v>0.40630202689567807</v>
      </c>
      <c r="P34" s="42">
        <f t="shared" ca="1" si="20"/>
        <v>0.40630202689567807</v>
      </c>
    </row>
    <row r="35" spans="1:16" x14ac:dyDescent="0.15">
      <c r="A35" s="8"/>
      <c r="B35" s="40"/>
      <c r="D35" s="49">
        <v>42752</v>
      </c>
      <c r="E35" s="23">
        <v>-9.91415325133016E-2</v>
      </c>
      <c r="F35" s="23">
        <v>-9.9141532513301156E-2</v>
      </c>
      <c r="G35" s="23">
        <v>-9.9141532513301156E-2</v>
      </c>
      <c r="H35" s="23">
        <v>-9.9141532513301489E-2</v>
      </c>
      <c r="I35" s="23">
        <v>-9.9141532513301267E-2</v>
      </c>
      <c r="J35" s="23">
        <v>-9.9141532513301378E-2</v>
      </c>
      <c r="K35" s="23">
        <v>-9.9141532513301267E-2</v>
      </c>
      <c r="L35" s="23">
        <v>-9.9141532513301267E-2</v>
      </c>
      <c r="M35" s="42">
        <f t="shared" ca="1" si="20"/>
        <v>-9.9141532513301267E-2</v>
      </c>
      <c r="N35" s="42">
        <f t="shared" ca="1" si="20"/>
        <v>-9.9141532513301267E-2</v>
      </c>
      <c r="O35" s="42">
        <f t="shared" ca="1" si="20"/>
        <v>-9.9141532513301267E-2</v>
      </c>
      <c r="P35" s="42">
        <f t="shared" ca="1" si="20"/>
        <v>-9.9141532513301267E-2</v>
      </c>
    </row>
    <row r="36" spans="1:16" x14ac:dyDescent="0.15">
      <c r="A36" s="8"/>
      <c r="B36" s="40"/>
      <c r="D36" s="49" t="s">
        <v>17</v>
      </c>
      <c r="E36" s="23">
        <v>22.449482822814971</v>
      </c>
      <c r="F36" s="23">
        <v>30.897509762933161</v>
      </c>
      <c r="G36" s="23">
        <v>49.778023000962889</v>
      </c>
      <c r="H36" s="23">
        <v>135.53712853397698</v>
      </c>
      <c r="I36" s="23">
        <v>241.14422862105701</v>
      </c>
      <c r="J36" s="23">
        <v>201.63026254385136</v>
      </c>
      <c r="K36" s="23">
        <v>241.14422862105701</v>
      </c>
      <c r="L36" s="23">
        <v>191.59740768416586</v>
      </c>
      <c r="M36" s="42">
        <f t="shared" ca="1" si="20"/>
        <v>191.59740768416586</v>
      </c>
      <c r="N36" s="42">
        <f t="shared" ca="1" si="20"/>
        <v>191.59740768416586</v>
      </c>
      <c r="O36" s="42">
        <f t="shared" ca="1" si="20"/>
        <v>191.59740768416586</v>
      </c>
      <c r="P36" s="42">
        <f t="shared" ca="1" si="20"/>
        <v>191.59740768416586</v>
      </c>
    </row>
    <row r="37" spans="1:16" x14ac:dyDescent="0.15">
      <c r="A37" s="8"/>
      <c r="B37" s="40"/>
      <c r="D37" s="49" t="s">
        <v>18</v>
      </c>
      <c r="E37" s="23">
        <v>0.37157624626679819</v>
      </c>
      <c r="F37" s="23">
        <v>0.41449839101286012</v>
      </c>
      <c r="G37" s="23">
        <v>0.48192017247687802</v>
      </c>
      <c r="H37" s="23">
        <v>0.63624032382975626</v>
      </c>
      <c r="I37" s="23">
        <v>0.7328738649953459</v>
      </c>
      <c r="J37" s="23">
        <v>0.70223024296756797</v>
      </c>
      <c r="K37" s="23">
        <v>0.7328738649953459</v>
      </c>
      <c r="L37" s="23">
        <v>0.69359510322230444</v>
      </c>
      <c r="M37" s="42">
        <f t="shared" ca="1" si="20"/>
        <v>0.69359510322230444</v>
      </c>
      <c r="N37" s="42">
        <f t="shared" ca="1" si="20"/>
        <v>0.69359510322230444</v>
      </c>
      <c r="O37" s="42">
        <f t="shared" ca="1" si="20"/>
        <v>0.69359510322230444</v>
      </c>
      <c r="P37" s="42">
        <f t="shared" ca="1" si="20"/>
        <v>0.69359510322230444</v>
      </c>
    </row>
    <row r="38" spans="1:16" x14ac:dyDescent="0.15">
      <c r="A38" s="8"/>
      <c r="B38" s="40"/>
      <c r="D38" s="49" t="s">
        <v>19</v>
      </c>
      <c r="E38" s="23">
        <v>0.65898410577981015</v>
      </c>
      <c r="F38" s="23">
        <v>0.48244807281194413</v>
      </c>
      <c r="G38" s="23">
        <v>0.46405023136314172</v>
      </c>
      <c r="H38" s="23">
        <v>0.51880580895141659</v>
      </c>
      <c r="I38" s="23">
        <v>0.39865947524200296</v>
      </c>
      <c r="J38" s="23">
        <v>0.39865947524200296</v>
      </c>
      <c r="K38" s="23">
        <v>0.39865947524200296</v>
      </c>
      <c r="L38" s="23">
        <v>0.39865947524200296</v>
      </c>
      <c r="M38" s="42">
        <f t="shared" ca="1" si="20"/>
        <v>0.39865947524200296</v>
      </c>
      <c r="N38" s="42">
        <f t="shared" ca="1" si="20"/>
        <v>0.39865947524200296</v>
      </c>
      <c r="O38" s="42">
        <f t="shared" ca="1" si="20"/>
        <v>0.39865947524200296</v>
      </c>
      <c r="P38" s="42">
        <f t="shared" ca="1" si="20"/>
        <v>0.39865947524200296</v>
      </c>
    </row>
    <row r="39" spans="1:16" x14ac:dyDescent="0.15">
      <c r="A39" s="8"/>
      <c r="B39" s="40"/>
      <c r="D39" s="49" t="s">
        <v>20</v>
      </c>
      <c r="E39" s="23">
        <v>1.1698577414361746</v>
      </c>
      <c r="F39" s="23">
        <v>1.306016876536588</v>
      </c>
      <c r="G39" s="23">
        <v>1.5423500157853358</v>
      </c>
      <c r="H39" s="23">
        <v>1.9526077391039447</v>
      </c>
      <c r="I39" s="23">
        <v>2.268323504385251</v>
      </c>
      <c r="J39" s="23">
        <v>2.1832774604005545</v>
      </c>
      <c r="K39" s="23">
        <v>2.268323504385251</v>
      </c>
      <c r="L39" s="23">
        <v>2.1237814006224673</v>
      </c>
      <c r="M39" s="42">
        <f t="shared" ca="1" si="20"/>
        <v>2.1237814006224673</v>
      </c>
      <c r="N39" s="42">
        <f t="shared" ca="1" si="20"/>
        <v>2.1237814006224673</v>
      </c>
      <c r="O39" s="42">
        <f t="shared" ca="1" si="20"/>
        <v>2.1237814006224673</v>
      </c>
      <c r="P39" s="42">
        <f t="shared" ca="1" si="20"/>
        <v>2.1237814006224673</v>
      </c>
    </row>
    <row r="40" spans="1:16" s="45" customFormat="1" x14ac:dyDescent="0.15">
      <c r="D40" s="50" t="s">
        <v>21</v>
      </c>
      <c r="E40" s="51">
        <v>6.5098025774609267</v>
      </c>
      <c r="F40" s="51">
        <v>5.3079928708527557</v>
      </c>
      <c r="G40" s="51">
        <v>3.3049766931724704</v>
      </c>
      <c r="H40" s="51">
        <v>1.3019605154921854</v>
      </c>
      <c r="I40" s="51">
        <v>0.70105566218809978</v>
      </c>
      <c r="J40" s="51">
        <v>0.90135727995612835</v>
      </c>
      <c r="K40" s="51">
        <v>0.70105566218809978</v>
      </c>
      <c r="L40" s="51">
        <v>0.70105566218809978</v>
      </c>
      <c r="M40" s="46">
        <f t="shared" ca="1" si="20"/>
        <v>0.70105566218809978</v>
      </c>
      <c r="N40" s="46">
        <f t="shared" ca="1" si="20"/>
        <v>0.70105566218809978</v>
      </c>
      <c r="O40" s="46">
        <f t="shared" ca="1" si="20"/>
        <v>0.70105566218809978</v>
      </c>
      <c r="P40" s="46">
        <f t="shared" ca="1" si="20"/>
        <v>0.70105566218809978</v>
      </c>
    </row>
    <row r="41" spans="1:16" x14ac:dyDescent="0.15">
      <c r="A41" s="8"/>
      <c r="B41" s="40"/>
      <c r="D41" s="49" t="s">
        <v>46</v>
      </c>
      <c r="E41" s="48">
        <v>1472</v>
      </c>
      <c r="F41" s="48">
        <v>1547</v>
      </c>
      <c r="G41" s="48">
        <v>1603</v>
      </c>
      <c r="H41" s="48">
        <v>1831</v>
      </c>
      <c r="I41" s="48">
        <v>1879</v>
      </c>
      <c r="J41" s="48">
        <v>1856</v>
      </c>
      <c r="K41" s="48">
        <v>1879</v>
      </c>
      <c r="L41" s="48">
        <v>1901</v>
      </c>
      <c r="M41" s="43">
        <f t="shared" ca="1" si="20"/>
        <v>1901</v>
      </c>
      <c r="N41" s="43">
        <f t="shared" ca="1" si="20"/>
        <v>1901</v>
      </c>
      <c r="O41" s="43">
        <f t="shared" ca="1" si="20"/>
        <v>1901</v>
      </c>
      <c r="P41" s="43">
        <f t="shared" ca="1" si="20"/>
        <v>1901</v>
      </c>
    </row>
    <row r="42" spans="1:16" x14ac:dyDescent="0.15">
      <c r="A42" s="8"/>
      <c r="B42" s="40"/>
      <c r="D42" s="49" t="s">
        <v>48</v>
      </c>
      <c r="E42" s="48">
        <v>973</v>
      </c>
      <c r="F42" s="48">
        <v>898</v>
      </c>
      <c r="G42" s="48">
        <v>842</v>
      </c>
      <c r="H42" s="48">
        <v>614</v>
      </c>
      <c r="I42" s="48">
        <v>566</v>
      </c>
      <c r="J42" s="48">
        <v>589</v>
      </c>
      <c r="K42" s="48">
        <v>566</v>
      </c>
      <c r="L42" s="48">
        <v>544</v>
      </c>
      <c r="M42" s="43">
        <f t="shared" ca="1" si="20"/>
        <v>544</v>
      </c>
      <c r="N42" s="43">
        <f t="shared" ca="1" si="20"/>
        <v>544</v>
      </c>
      <c r="O42" s="43">
        <f t="shared" ca="1" si="20"/>
        <v>544</v>
      </c>
      <c r="P42" s="43">
        <f t="shared" ca="1" si="20"/>
        <v>544</v>
      </c>
    </row>
    <row r="43" spans="1:16" x14ac:dyDescent="0.15">
      <c r="A43" s="8"/>
      <c r="B43" s="40"/>
      <c r="D43" s="49" t="s">
        <v>50</v>
      </c>
      <c r="E43" s="23">
        <v>0.60204498977505116</v>
      </c>
      <c r="F43" s="23">
        <v>0.63271983640081797</v>
      </c>
      <c r="G43" s="23">
        <v>0.65562372188139062</v>
      </c>
      <c r="H43" s="23">
        <v>0.74887525562372192</v>
      </c>
      <c r="I43" s="23">
        <v>0.76850715746421272</v>
      </c>
      <c r="J43" s="23">
        <v>0.75910020449897753</v>
      </c>
      <c r="K43" s="23">
        <v>0.76850715746421272</v>
      </c>
      <c r="L43" s="23">
        <v>0.77750511247443765</v>
      </c>
      <c r="M43" s="42">
        <f t="shared" ca="1" si="20"/>
        <v>0.77750511247443765</v>
      </c>
      <c r="N43" s="42">
        <f t="shared" ca="1" si="20"/>
        <v>0.77750511247443765</v>
      </c>
      <c r="O43" s="42">
        <f t="shared" ca="1" si="20"/>
        <v>0.77750511247443765</v>
      </c>
      <c r="P43" s="42">
        <f t="shared" ca="1" si="20"/>
        <v>0.77750511247443765</v>
      </c>
    </row>
    <row r="44" spans="1:16" x14ac:dyDescent="0.15">
      <c r="A44" s="8"/>
      <c r="B44" s="40"/>
      <c r="D44" s="19"/>
      <c r="E44" s="15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x14ac:dyDescent="0.15">
      <c r="A45" s="8"/>
      <c r="B45" s="40"/>
      <c r="D45" s="19"/>
      <c r="E45" s="15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x14ac:dyDescent="0.15">
      <c r="A46" s="8"/>
      <c r="B46" s="40"/>
      <c r="D46" s="19"/>
      <c r="E46" s="15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15">
      <c r="A47" s="8"/>
      <c r="B47" s="40"/>
      <c r="D47" s="19"/>
      <c r="E47" s="15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15">
      <c r="A48" s="8"/>
      <c r="B48" s="40"/>
      <c r="D48" s="19"/>
      <c r="E48" s="15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x14ac:dyDescent="0.15">
      <c r="A49" s="8"/>
      <c r="B49" s="40"/>
      <c r="D49" s="19"/>
      <c r="E49" s="15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x14ac:dyDescent="0.15">
      <c r="A50" s="8"/>
      <c r="B50" s="40"/>
      <c r="D50" s="19"/>
      <c r="E50" s="15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x14ac:dyDescent="0.15">
      <c r="A51" s="8"/>
      <c r="B51" s="40"/>
      <c r="D51" s="19"/>
      <c r="E51" s="15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x14ac:dyDescent="0.15">
      <c r="A52" s="8"/>
      <c r="B52" s="40"/>
      <c r="D52" s="19"/>
      <c r="E52" s="15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x14ac:dyDescent="0.15">
      <c r="A53" s="8"/>
      <c r="B53" s="40"/>
      <c r="D53" s="19"/>
      <c r="E53" s="15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x14ac:dyDescent="0.15">
      <c r="A54" s="8"/>
      <c r="D54" s="19"/>
      <c r="E54" s="15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x14ac:dyDescent="0.15">
      <c r="A55" s="8"/>
      <c r="D55" s="19"/>
      <c r="E55" s="15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x14ac:dyDescent="0.15">
      <c r="A56" s="8"/>
      <c r="D56" s="9" t="s">
        <v>89</v>
      </c>
      <c r="E56" s="5" t="s">
        <v>69</v>
      </c>
      <c r="F56" s="7" t="s">
        <v>60</v>
      </c>
      <c r="G56" s="7" t="s">
        <v>61</v>
      </c>
      <c r="H56" s="7" t="s">
        <v>62</v>
      </c>
      <c r="I56" s="7" t="s">
        <v>63</v>
      </c>
      <c r="J56" s="7" t="s">
        <v>64</v>
      </c>
      <c r="K56" s="7" t="s">
        <v>65</v>
      </c>
      <c r="L56" s="7" t="s">
        <v>66</v>
      </c>
      <c r="M56" s="7" t="s">
        <v>67</v>
      </c>
      <c r="N56" s="7" t="s">
        <v>68</v>
      </c>
      <c r="O56" s="7" t="s">
        <v>70</v>
      </c>
      <c r="P56" s="22"/>
    </row>
    <row r="57" spans="1:16" s="21" customFormat="1" x14ac:dyDescent="0.15">
      <c r="A57" s="8"/>
      <c r="B57"/>
      <c r="C57"/>
      <c r="D57" s="5" t="s">
        <v>1</v>
      </c>
      <c r="E57" s="23">
        <v>601.66445856635926</v>
      </c>
      <c r="F57" s="23">
        <v>533.02837123183997</v>
      </c>
      <c r="G57" s="23">
        <v>468.97207265077549</v>
      </c>
      <c r="H57" s="23">
        <v>409.75653867124265</v>
      </c>
      <c r="I57" s="23">
        <v>355.52233252719014</v>
      </c>
      <c r="J57" s="23">
        <v>306.30050293117881</v>
      </c>
      <c r="K57" s="23">
        <v>262.02551399089231</v>
      </c>
      <c r="L57" s="23">
        <v>222.54948878051977</v>
      </c>
      <c r="M57" s="23">
        <v>187.65708091824871</v>
      </c>
      <c r="N57" s="23">
        <v>157.08034997028403</v>
      </c>
      <c r="O57" s="23">
        <v>130.51309999999884</v>
      </c>
      <c r="P57" s="22"/>
    </row>
    <row r="58" spans="1:16" x14ac:dyDescent="0.15">
      <c r="A58" s="21"/>
      <c r="B58" s="21"/>
      <c r="D58" s="5" t="s">
        <v>2</v>
      </c>
      <c r="E58" s="23">
        <v>0.89857089168601956</v>
      </c>
      <c r="F58" s="23">
        <v>0.87571898430963491</v>
      </c>
      <c r="G58" s="23">
        <v>0.85186864020733211</v>
      </c>
      <c r="H58" s="23">
        <v>0.82705911926907461</v>
      </c>
      <c r="I58" s="23">
        <v>0.80133111697173121</v>
      </c>
      <c r="J58" s="23">
        <v>0.77472666165904069</v>
      </c>
      <c r="K58" s="23">
        <v>0.7472890086128674</v>
      </c>
      <c r="L58" s="23">
        <v>0.71906253126217345</v>
      </c>
      <c r="M58" s="23">
        <v>0.69009260988569054</v>
      </c>
      <c r="N58" s="23">
        <v>0.66042551817249229</v>
      </c>
      <c r="O58" s="23">
        <v>0.63010830801145223</v>
      </c>
      <c r="P58" s="22"/>
    </row>
    <row r="59" spans="1:16" x14ac:dyDescent="0.15">
      <c r="A59" s="8"/>
      <c r="D59" s="5" t="s">
        <v>3</v>
      </c>
      <c r="E59" s="23">
        <v>0.27145535314629909</v>
      </c>
      <c r="F59" s="23">
        <v>0.27542691281855469</v>
      </c>
      <c r="G59" s="23">
        <v>0.29752017942191711</v>
      </c>
      <c r="H59" s="23">
        <v>0.37364940548631154</v>
      </c>
      <c r="I59" s="23">
        <v>0.4424977737692688</v>
      </c>
      <c r="J59" s="23">
        <v>0.50502528290736692</v>
      </c>
      <c r="K59" s="23">
        <v>0.56132720990119889</v>
      </c>
      <c r="L59" s="23">
        <v>0.61191215267409182</v>
      </c>
      <c r="M59" s="23">
        <v>0.65727516682410658</v>
      </c>
      <c r="N59" s="23">
        <v>0.69787853005247025</v>
      </c>
      <c r="O59" s="23">
        <v>0.73415275200989483</v>
      </c>
      <c r="P59" s="22"/>
    </row>
    <row r="60" spans="1:16" x14ac:dyDescent="0.15">
      <c r="A60" s="8"/>
      <c r="C60" s="21"/>
      <c r="D60" s="33" t="s">
        <v>7</v>
      </c>
      <c r="E60" s="36">
        <v>3.2017938168378093</v>
      </c>
      <c r="F60" s="36">
        <v>3.1039895117704219</v>
      </c>
      <c r="G60" s="36">
        <v>2.9749946455438705</v>
      </c>
      <c r="H60" s="36">
        <v>2.8207601637240001</v>
      </c>
      <c r="I60" s="36">
        <v>2.6484655237734702</v>
      </c>
      <c r="J60" s="36">
        <v>2.4654130038649678</v>
      </c>
      <c r="K60" s="36">
        <v>2.2781572130552696</v>
      </c>
      <c r="L60" s="36">
        <v>2.0920104473776813</v>
      </c>
      <c r="M60" s="36">
        <v>1.9109008762530995</v>
      </c>
      <c r="N60" s="36">
        <v>1.7374735649637412</v>
      </c>
      <c r="O60" s="36">
        <v>1.5733135363240576</v>
      </c>
      <c r="P60" s="34"/>
    </row>
    <row r="61" spans="1:16" x14ac:dyDescent="0.15">
      <c r="A61" s="8"/>
      <c r="D61" s="19"/>
      <c r="E61" s="15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15">
      <c r="A62" s="8"/>
      <c r="D62" s="19"/>
      <c r="E62" s="15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15">
      <c r="A63" s="8"/>
      <c r="D63" s="19"/>
      <c r="E63" s="15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15">
      <c r="A64" s="8"/>
      <c r="D64" s="24" t="s">
        <v>57</v>
      </c>
      <c r="E64" s="25" t="s">
        <v>56</v>
      </c>
      <c r="F64" s="26">
        <v>10</v>
      </c>
      <c r="G64" s="26">
        <v>20</v>
      </c>
      <c r="H64" s="26">
        <v>30</v>
      </c>
      <c r="I64" s="26">
        <v>40</v>
      </c>
      <c r="J64" s="26">
        <v>50</v>
      </c>
      <c r="K64" s="26">
        <v>60</v>
      </c>
      <c r="L64" s="26">
        <v>15</v>
      </c>
      <c r="M64" s="22"/>
      <c r="N64" s="22"/>
      <c r="O64" s="22"/>
      <c r="P64" s="22"/>
    </row>
    <row r="65" spans="1:16" x14ac:dyDescent="0.15">
      <c r="A65" s="8"/>
      <c r="D65" s="54" t="s">
        <v>1</v>
      </c>
      <c r="E65" s="25" t="s">
        <v>54</v>
      </c>
      <c r="F65" s="27">
        <v>217.87740209333191</v>
      </c>
      <c r="G65" s="27">
        <v>223.41309291443329</v>
      </c>
      <c r="H65" s="27">
        <v>137.52509715723127</v>
      </c>
      <c r="I65" s="27">
        <v>105.05640474411727</v>
      </c>
      <c r="J65" s="27">
        <v>99.025735971323556</v>
      </c>
      <c r="K65" s="27">
        <v>108.24233643295157</v>
      </c>
      <c r="L65" s="27">
        <v>295.36880058479449</v>
      </c>
      <c r="M65" s="22"/>
      <c r="N65" s="22"/>
      <c r="O65" s="22"/>
      <c r="P65" s="22"/>
    </row>
    <row r="66" spans="1:16" x14ac:dyDescent="0.15">
      <c r="A66" s="8"/>
      <c r="D66" s="54"/>
      <c r="E66" s="30" t="s">
        <v>55</v>
      </c>
      <c r="F66" s="30">
        <v>277.60810693976833</v>
      </c>
      <c r="G66" s="30">
        <v>289.19661088199541</v>
      </c>
      <c r="H66" s="30">
        <v>176.46960981814334</v>
      </c>
      <c r="I66" s="30">
        <v>135.49519143321217</v>
      </c>
      <c r="J66" s="30">
        <v>126.00526172471513</v>
      </c>
      <c r="K66" s="30">
        <v>136.57983633669343</v>
      </c>
      <c r="L66" s="30">
        <v>373.5110821067953</v>
      </c>
      <c r="M66" s="22"/>
      <c r="N66" s="22"/>
      <c r="O66" s="22"/>
      <c r="P66" s="22"/>
    </row>
    <row r="67" spans="1:16" x14ac:dyDescent="0.15">
      <c r="A67" s="8"/>
      <c r="D67" s="54" t="s">
        <v>2</v>
      </c>
      <c r="E67" s="28" t="s">
        <v>54</v>
      </c>
      <c r="F67" s="27">
        <v>0.71543005818641014</v>
      </c>
      <c r="G67" s="27">
        <v>0.71972647839171389</v>
      </c>
      <c r="H67" s="27">
        <v>0.63861078081560052</v>
      </c>
      <c r="I67" s="27">
        <v>0.59536169021398533</v>
      </c>
      <c r="J67" s="27">
        <v>0.58603515793354122</v>
      </c>
      <c r="K67" s="27">
        <v>0.60009771667093204</v>
      </c>
      <c r="L67" s="27">
        <v>0.76830030791919146</v>
      </c>
      <c r="M67" s="22"/>
      <c r="N67" s="22"/>
      <c r="O67" s="22"/>
      <c r="P67" s="22"/>
    </row>
    <row r="68" spans="1:16" x14ac:dyDescent="0.15">
      <c r="A68" s="8"/>
      <c r="D68" s="54"/>
      <c r="E68" s="30" t="s">
        <v>55</v>
      </c>
      <c r="F68" s="30">
        <v>0.75738980127828914</v>
      </c>
      <c r="G68" s="30">
        <v>0.76457706211348353</v>
      </c>
      <c r="H68" s="30">
        <v>0.67977683310133208</v>
      </c>
      <c r="I68" s="30">
        <v>0.63618998429299167</v>
      </c>
      <c r="J68" s="30">
        <v>0.62442418346237138</v>
      </c>
      <c r="K68" s="30">
        <v>0.63748749428091278</v>
      </c>
      <c r="L68" s="30">
        <v>0.81023337924557093</v>
      </c>
      <c r="M68" s="22"/>
      <c r="N68" s="22"/>
      <c r="O68" s="22"/>
      <c r="P68" s="22"/>
    </row>
    <row r="69" spans="1:16" x14ac:dyDescent="0.15">
      <c r="A69" s="8"/>
      <c r="D69" s="54" t="s">
        <v>3</v>
      </c>
      <c r="E69" s="25" t="s">
        <v>54</v>
      </c>
      <c r="F69" s="27">
        <v>0.33505392872227457</v>
      </c>
      <c r="G69" s="27">
        <v>0.43407010337202212</v>
      </c>
      <c r="H69" s="27">
        <v>0.40211866571548327</v>
      </c>
      <c r="I69" s="27">
        <v>0.40690891153501352</v>
      </c>
      <c r="J69" s="27">
        <v>0.46447829232787519</v>
      </c>
      <c r="K69" s="27">
        <v>0.4901971381150011</v>
      </c>
      <c r="L69" s="27">
        <v>0.37530251088013966</v>
      </c>
      <c r="M69" s="22"/>
      <c r="N69" s="22"/>
      <c r="O69" s="22"/>
      <c r="P69" s="22"/>
    </row>
    <row r="70" spans="1:16" x14ac:dyDescent="0.15">
      <c r="A70" s="8"/>
      <c r="D70" s="54"/>
      <c r="E70" s="30" t="s">
        <v>55</v>
      </c>
      <c r="F70" s="30">
        <v>0.31446586109082386</v>
      </c>
      <c r="G70" s="30">
        <v>0.40481616005361043</v>
      </c>
      <c r="H70" s="30">
        <v>0.38296206296838786</v>
      </c>
      <c r="I70" s="30">
        <v>0.3741120551014514</v>
      </c>
      <c r="J70" s="30">
        <v>0.43454365863403022</v>
      </c>
      <c r="K70" s="30">
        <v>0.4633860200828831</v>
      </c>
      <c r="L70" s="30">
        <v>0.34303484536174755</v>
      </c>
      <c r="M70" s="22"/>
      <c r="N70" s="22"/>
      <c r="O70" s="22"/>
      <c r="P70" s="22"/>
    </row>
    <row r="71" spans="1:16" x14ac:dyDescent="0.15">
      <c r="A71" s="8"/>
      <c r="D71" s="55" t="s">
        <v>7</v>
      </c>
      <c r="E71" s="28" t="s">
        <v>58</v>
      </c>
      <c r="F71" s="29">
        <v>2.4761349047235059</v>
      </c>
      <c r="G71" s="29">
        <v>2.5033971412721776</v>
      </c>
      <c r="H71" s="29">
        <v>2.1383009742305563</v>
      </c>
      <c r="I71" s="29">
        <v>1.9942508548732776</v>
      </c>
      <c r="J71" s="29">
        <v>1.9379767506331074</v>
      </c>
      <c r="K71" s="29">
        <v>1.9813183005206421</v>
      </c>
      <c r="L71" s="29">
        <v>2.6703596066340207</v>
      </c>
      <c r="M71" s="22"/>
      <c r="N71" s="22"/>
      <c r="O71" s="22"/>
      <c r="P71" s="22"/>
    </row>
    <row r="72" spans="1:16" x14ac:dyDescent="0.15">
      <c r="D72" s="55"/>
      <c r="E72" s="30" t="s">
        <v>55</v>
      </c>
      <c r="F72" s="31">
        <v>2.6284786238467159</v>
      </c>
      <c r="G72" s="31">
        <v>2.6672109330193936</v>
      </c>
      <c r="H72" s="31">
        <v>2.2840694237653278</v>
      </c>
      <c r="I72" s="31">
        <v>2.1397573432461887</v>
      </c>
      <c r="J72" s="31">
        <v>2.0731606200723931</v>
      </c>
      <c r="K72" s="31">
        <v>2.1125273457488642</v>
      </c>
      <c r="L72" s="31">
        <v>2.8226655677066881</v>
      </c>
      <c r="M72" s="22"/>
      <c r="N72" s="22"/>
      <c r="O72" s="22"/>
      <c r="P72" s="22"/>
    </row>
    <row r="73" spans="1:16" x14ac:dyDescent="0.15">
      <c r="D73" s="32"/>
      <c r="E73" s="15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15">
      <c r="D74" s="19"/>
      <c r="E74" s="7" t="s">
        <v>44</v>
      </c>
      <c r="F74" s="17">
        <v>10</v>
      </c>
      <c r="G74" s="17">
        <v>20</v>
      </c>
      <c r="H74" s="17">
        <v>30</v>
      </c>
      <c r="I74" s="17">
        <v>40</v>
      </c>
      <c r="J74" s="17">
        <v>50</v>
      </c>
      <c r="K74" s="17">
        <v>60</v>
      </c>
      <c r="L74" s="17">
        <v>15</v>
      </c>
    </row>
    <row r="75" spans="1:16" x14ac:dyDescent="0.15">
      <c r="D75" s="6">
        <v>39444</v>
      </c>
      <c r="E75" s="7">
        <v>2.4523999999999999</v>
      </c>
      <c r="F75" s="7">
        <v>2.7118433781713338</v>
      </c>
      <c r="G75" s="7">
        <v>2.9133941333990303</v>
      </c>
      <c r="H75" s="7">
        <v>2.4725683691436133</v>
      </c>
      <c r="I75" s="7">
        <v>2.4676337101278003</v>
      </c>
      <c r="J75" s="7">
        <v>1.8251505069989618</v>
      </c>
      <c r="K75" s="7">
        <v>1.7139510060918148</v>
      </c>
      <c r="L75" s="7">
        <v>3.074989252669404</v>
      </c>
    </row>
    <row r="76" spans="1:16" x14ac:dyDescent="0.15">
      <c r="D76" s="6">
        <v>39813</v>
      </c>
      <c r="E76" s="7">
        <v>-0.60856215965705018</v>
      </c>
      <c r="F76" s="7">
        <v>4.1894144813049206E-2</v>
      </c>
      <c r="G76" s="7">
        <v>0.22069095860126486</v>
      </c>
      <c r="H76" s="7">
        <v>-0.2600297877101394</v>
      </c>
      <c r="I76" s="7">
        <v>-0.23635624407290479</v>
      </c>
      <c r="J76" s="7">
        <v>-0.21405965289640372</v>
      </c>
      <c r="K76" s="7">
        <v>-0.1000663261711715</v>
      </c>
      <c r="L76" s="7">
        <v>0.1552488664364946</v>
      </c>
    </row>
    <row r="77" spans="1:16" x14ac:dyDescent="0.15">
      <c r="D77" s="6">
        <v>40178</v>
      </c>
      <c r="E77" s="7">
        <v>2.1730057717922158</v>
      </c>
      <c r="F77" s="7">
        <v>0.85768220203259338</v>
      </c>
      <c r="G77" s="7">
        <v>1.0904266685094774</v>
      </c>
      <c r="H77" s="7">
        <v>1.4653223937884894</v>
      </c>
      <c r="I77" s="7">
        <v>1.4655524750588564</v>
      </c>
      <c r="J77" s="7">
        <v>1.8971895347196206</v>
      </c>
      <c r="K77" s="7">
        <v>1.7153530595961608</v>
      </c>
      <c r="L77" s="7">
        <v>1.2704215507601315</v>
      </c>
    </row>
    <row r="78" spans="1:16" x14ac:dyDescent="0.15">
      <c r="D78" s="6">
        <v>40543</v>
      </c>
      <c r="E78" s="7">
        <v>0.50769589552238803</v>
      </c>
      <c r="F78" s="7">
        <v>0.45460339818306394</v>
      </c>
      <c r="G78" s="7">
        <v>0.23352627303465123</v>
      </c>
      <c r="H78" s="7">
        <v>0.28292256869421495</v>
      </c>
      <c r="I78" s="7">
        <v>0.32309152465784163</v>
      </c>
      <c r="J78" s="7">
        <v>0.48689532333337637</v>
      </c>
      <c r="K78" s="7">
        <v>0.46259875947893669</v>
      </c>
      <c r="L78" s="7">
        <v>0.35254882592679659</v>
      </c>
    </row>
    <row r="79" spans="1:16" x14ac:dyDescent="0.15">
      <c r="D79" s="6">
        <v>40907</v>
      </c>
      <c r="E79" s="7">
        <v>-6.41299303944316E-2</v>
      </c>
      <c r="F79" s="7">
        <v>0.20623175744217614</v>
      </c>
      <c r="G79" s="7">
        <v>9.435861334840534E-2</v>
      </c>
      <c r="H79" s="7">
        <v>0.15310590205450492</v>
      </c>
      <c r="I79" s="7">
        <v>1.0727196553904195E-2</v>
      </c>
      <c r="J79" s="7">
        <v>-6.565191883648791E-2</v>
      </c>
      <c r="K79" s="7">
        <v>-4.2284026504004424E-2</v>
      </c>
      <c r="L79" s="7">
        <v>4.5663805689830639E-2</v>
      </c>
    </row>
    <row r="80" spans="1:16" x14ac:dyDescent="0.15">
      <c r="D80" s="6">
        <v>41274</v>
      </c>
      <c r="E80" s="7">
        <v>0.11615760941425357</v>
      </c>
      <c r="F80" s="7">
        <v>-6.4674676045947233E-2</v>
      </c>
      <c r="G80" s="7">
        <v>-0.21556043916480572</v>
      </c>
      <c r="H80" s="7">
        <v>-0.17450868722227586</v>
      </c>
      <c r="I80" s="7">
        <v>-0.20557979942045035</v>
      </c>
      <c r="J80" s="7">
        <v>-0.22405450860879683</v>
      </c>
      <c r="K80" s="7">
        <v>-0.25928756728994773</v>
      </c>
      <c r="L80" s="7">
        <v>-5.1864255105944723E-2</v>
      </c>
    </row>
    <row r="81" spans="4:12" x14ac:dyDescent="0.15">
      <c r="D81" s="6">
        <v>41639</v>
      </c>
      <c r="E81" s="7">
        <v>0.90118758514482034</v>
      </c>
      <c r="F81" s="7">
        <v>0.3909194793080788</v>
      </c>
      <c r="G81" s="7">
        <v>0.688354833659232</v>
      </c>
      <c r="H81" s="7">
        <v>0.73098332139454292</v>
      </c>
      <c r="I81" s="7">
        <v>0.56557738311124361</v>
      </c>
      <c r="J81" s="7">
        <v>0.69650121250393271</v>
      </c>
      <c r="K81" s="7">
        <v>0.68212187855760176</v>
      </c>
      <c r="L81" s="7">
        <v>0.62756162470417221</v>
      </c>
    </row>
    <row r="82" spans="4:12" x14ac:dyDescent="0.15">
      <c r="D82" s="6">
        <v>42004</v>
      </c>
      <c r="E82" s="7">
        <v>1.0168859187949311</v>
      </c>
      <c r="F82" s="7">
        <v>0.77133339106798871</v>
      </c>
      <c r="G82" s="7">
        <v>0.69563209003146365</v>
      </c>
      <c r="H82" s="7">
        <v>0.68595513879929393</v>
      </c>
      <c r="I82" s="7">
        <v>0.82633462906925259</v>
      </c>
      <c r="J82" s="7">
        <v>0.85919252058594475</v>
      </c>
      <c r="K82" s="7">
        <v>1.0169517497619922</v>
      </c>
      <c r="L82" s="7">
        <v>0.57118387346150512</v>
      </c>
    </row>
    <row r="83" spans="4:12" x14ac:dyDescent="0.15">
      <c r="D83" s="6">
        <v>42369</v>
      </c>
      <c r="E83" s="7">
        <v>3.0128441784128208</v>
      </c>
      <c r="F83" s="7">
        <v>4.1734044493087037</v>
      </c>
      <c r="G83" s="7">
        <v>4.3868326739066879</v>
      </c>
      <c r="H83" s="7">
        <v>4.0456926170610314</v>
      </c>
      <c r="I83" s="7">
        <v>2.9387670079774439</v>
      </c>
      <c r="J83" s="7">
        <v>3.109791365321235</v>
      </c>
      <c r="K83" s="7">
        <v>3.1189500626270013</v>
      </c>
      <c r="L83" s="7">
        <v>4.4772123099410823</v>
      </c>
    </row>
    <row r="84" spans="4:12" x14ac:dyDescent="0.15">
      <c r="D84" s="6">
        <v>42734</v>
      </c>
      <c r="E84" s="7">
        <v>0.40630202689567962</v>
      </c>
      <c r="F84" s="7">
        <v>0.4453196045110841</v>
      </c>
      <c r="G84" s="7">
        <v>0.4272453778105878</v>
      </c>
      <c r="H84" s="7">
        <v>0.3813402382425144</v>
      </c>
      <c r="I84" s="7">
        <v>0.54227608580500952</v>
      </c>
      <c r="J84" s="7">
        <v>0.26397315662293108</v>
      </c>
      <c r="K84" s="7">
        <v>0.29437091702666218</v>
      </c>
      <c r="L84" s="7">
        <v>0.52007160533260932</v>
      </c>
    </row>
    <row r="85" spans="4:12" x14ac:dyDescent="0.15">
      <c r="D85" s="6">
        <v>42752</v>
      </c>
      <c r="E85" s="7">
        <v>-0.10004208509400703</v>
      </c>
      <c r="F85" s="7">
        <v>7.7100528629840959E-3</v>
      </c>
      <c r="G85" s="7">
        <v>-3.5818263562178099E-2</v>
      </c>
      <c r="H85" s="7">
        <v>-0.11966655329923181</v>
      </c>
      <c r="I85" s="7">
        <v>-0.11966655329923193</v>
      </c>
      <c r="J85" s="7">
        <v>-0.11966655329923204</v>
      </c>
      <c r="K85" s="7">
        <v>-0.12230755363933421</v>
      </c>
      <c r="L85" s="7">
        <v>-2.8773911347578007E-2</v>
      </c>
    </row>
    <row r="86" spans="4:12" x14ac:dyDescent="0.15">
      <c r="D86" s="5" t="s">
        <v>17</v>
      </c>
      <c r="E86" s="7">
        <v>130.51310000000001</v>
      </c>
      <c r="F86" s="7">
        <v>217.87740209333191</v>
      </c>
      <c r="G86" s="7">
        <v>223.41309291443329</v>
      </c>
      <c r="H86" s="7">
        <v>137.52509715723127</v>
      </c>
      <c r="I86" s="7">
        <v>105.05640474411727</v>
      </c>
      <c r="J86" s="7">
        <v>99.025735971323556</v>
      </c>
      <c r="K86" s="7">
        <v>108.24233643295157</v>
      </c>
      <c r="L86" s="7">
        <v>295.36880058479449</v>
      </c>
    </row>
    <row r="87" spans="4:12" x14ac:dyDescent="0.15">
      <c r="D87" s="5" t="s">
        <v>18</v>
      </c>
      <c r="E87" s="7">
        <v>0.63010830801145379</v>
      </c>
      <c r="F87" s="7">
        <v>0.71543005818641014</v>
      </c>
      <c r="G87" s="7">
        <v>0.71972647839171389</v>
      </c>
      <c r="H87" s="7">
        <v>0.63861078081560052</v>
      </c>
      <c r="I87" s="7">
        <v>0.59536169021398533</v>
      </c>
      <c r="J87" s="7">
        <v>0.58603515793354122</v>
      </c>
      <c r="K87" s="7">
        <v>0.60009771667093204</v>
      </c>
      <c r="L87" s="7">
        <v>0.76830030791919146</v>
      </c>
    </row>
    <row r="88" spans="4:12" x14ac:dyDescent="0.15">
      <c r="D88" s="5" t="s">
        <v>19</v>
      </c>
      <c r="E88" s="7">
        <v>0.73415275200989483</v>
      </c>
      <c r="F88" s="7">
        <v>0.33505392872227457</v>
      </c>
      <c r="G88" s="7">
        <v>0.43407010337202212</v>
      </c>
      <c r="H88" s="7">
        <v>0.40211866571548327</v>
      </c>
      <c r="I88" s="7">
        <v>0.40690891153501352</v>
      </c>
      <c r="J88" s="7">
        <v>0.46447829232787519</v>
      </c>
      <c r="K88" s="7">
        <v>0.4901971381150011</v>
      </c>
      <c r="L88" s="7">
        <v>0.37530251088013966</v>
      </c>
    </row>
    <row r="89" spans="4:12" x14ac:dyDescent="0.15">
      <c r="D89" s="9" t="s">
        <v>20</v>
      </c>
      <c r="E89" s="18">
        <v>1.5733135363240616</v>
      </c>
      <c r="F89" s="10">
        <v>2.4761349047235059</v>
      </c>
      <c r="G89" s="10">
        <v>2.5033971412721776</v>
      </c>
      <c r="H89" s="10">
        <v>2.1383009742305563</v>
      </c>
      <c r="I89" s="10">
        <v>1.9942508548732776</v>
      </c>
      <c r="J89" s="10">
        <v>1.9379767506331074</v>
      </c>
      <c r="K89" s="10">
        <v>1.9813183005206421</v>
      </c>
      <c r="L89" s="10">
        <v>2.6703596066340207</v>
      </c>
    </row>
    <row r="90" spans="4:12" x14ac:dyDescent="0.15">
      <c r="D90" s="9" t="s">
        <v>21</v>
      </c>
      <c r="E90" s="18"/>
      <c r="F90" s="18">
        <v>29.644639429668221</v>
      </c>
      <c r="G90" s="18">
        <v>20.631066630106936</v>
      </c>
      <c r="H90" s="18">
        <v>15.222922950370167</v>
      </c>
      <c r="I90" s="18">
        <v>14.421716479298054</v>
      </c>
      <c r="J90" s="18">
        <v>12.619001919385797</v>
      </c>
      <c r="K90" s="18">
        <v>10.515834932821498</v>
      </c>
      <c r="L90" s="18">
        <v>23.23498766109131</v>
      </c>
    </row>
    <row r="91" spans="4:12" x14ac:dyDescent="0.15">
      <c r="D91" s="9" t="s">
        <v>46</v>
      </c>
      <c r="E91" s="18"/>
      <c r="F91" s="20">
        <v>1596</v>
      </c>
      <c r="G91" s="20">
        <v>1636</v>
      </c>
      <c r="H91" s="20">
        <v>1649</v>
      </c>
      <c r="I91" s="20">
        <v>1657</v>
      </c>
      <c r="J91" s="20">
        <v>1682</v>
      </c>
      <c r="K91" s="20">
        <v>1708</v>
      </c>
      <c r="L91" s="20">
        <v>1620</v>
      </c>
    </row>
    <row r="92" spans="4:12" x14ac:dyDescent="0.15">
      <c r="D92" s="9" t="s">
        <v>48</v>
      </c>
      <c r="E92" s="18"/>
      <c r="F92" s="20">
        <v>846</v>
      </c>
      <c r="G92" s="20">
        <v>806</v>
      </c>
      <c r="H92" s="20">
        <v>793</v>
      </c>
      <c r="I92" s="20">
        <v>785</v>
      </c>
      <c r="J92" s="20">
        <v>760</v>
      </c>
      <c r="K92" s="20">
        <v>734</v>
      </c>
      <c r="L92" s="20">
        <v>822</v>
      </c>
    </row>
    <row r="93" spans="4:12" x14ac:dyDescent="0.15">
      <c r="D93" s="9" t="s">
        <v>50</v>
      </c>
      <c r="E93" s="5"/>
      <c r="F93" s="7">
        <v>0.65356265356265353</v>
      </c>
      <c r="G93" s="7">
        <v>0.66994266994266993</v>
      </c>
      <c r="H93" s="7">
        <v>0.67526617526617527</v>
      </c>
      <c r="I93" s="7">
        <v>0.67854217854217858</v>
      </c>
      <c r="J93" s="7">
        <v>0.68877968877968876</v>
      </c>
      <c r="K93" s="7">
        <v>0.69942669942669944</v>
      </c>
      <c r="L93" s="7">
        <v>0.66339066339066344</v>
      </c>
    </row>
  </sheetData>
  <mergeCells count="4">
    <mergeCell ref="D65:D66"/>
    <mergeCell ref="D67:D68"/>
    <mergeCell ref="D69:D70"/>
    <mergeCell ref="D71:D72"/>
  </mergeCells>
  <phoneticPr fontId="18" type="noConversion"/>
  <conditionalFormatting sqref="E19:E20">
    <cfRule type="top10" dxfId="33" priority="38" bottom="1" rank="1"/>
  </conditionalFormatting>
  <conditionalFormatting sqref="E3:L3">
    <cfRule type="top10" dxfId="32" priority="37" rank="1"/>
  </conditionalFormatting>
  <conditionalFormatting sqref="E4:L4">
    <cfRule type="top10" dxfId="31" priority="36" rank="1"/>
  </conditionalFormatting>
  <conditionalFormatting sqref="E5:L5">
    <cfRule type="top10" dxfId="30" priority="35" rank="1"/>
  </conditionalFormatting>
  <conditionalFormatting sqref="E6:L6">
    <cfRule type="top10" dxfId="29" priority="34" rank="1"/>
  </conditionalFormatting>
  <conditionalFormatting sqref="E7:L7">
    <cfRule type="top10" dxfId="28" priority="33" rank="1"/>
  </conditionalFormatting>
  <conditionalFormatting sqref="E8:L8">
    <cfRule type="top10" dxfId="27" priority="32" rank="1"/>
  </conditionalFormatting>
  <conditionalFormatting sqref="E9:L9">
    <cfRule type="top10" dxfId="26" priority="31" rank="1"/>
  </conditionalFormatting>
  <conditionalFormatting sqref="E10:L10">
    <cfRule type="top10" dxfId="25" priority="30" rank="1"/>
  </conditionalFormatting>
  <conditionalFormatting sqref="E11:L11">
    <cfRule type="top10" dxfId="24" priority="29" rank="1"/>
  </conditionalFormatting>
  <conditionalFormatting sqref="E12:L12">
    <cfRule type="top10" dxfId="23" priority="28" rank="1"/>
  </conditionalFormatting>
  <conditionalFormatting sqref="E13:L13">
    <cfRule type="top10" dxfId="22" priority="27" rank="1"/>
  </conditionalFormatting>
  <conditionalFormatting sqref="E14:L14">
    <cfRule type="top10" dxfId="21" priority="26" rank="1"/>
  </conditionalFormatting>
  <conditionalFormatting sqref="E15:L15">
    <cfRule type="top10" dxfId="20" priority="25" rank="1"/>
  </conditionalFormatting>
  <conditionalFormatting sqref="E16:L16">
    <cfRule type="top10" dxfId="19" priority="24" bottom="1" rank="1"/>
  </conditionalFormatting>
  <conditionalFormatting sqref="E17:L17">
    <cfRule type="top10" dxfId="18" priority="23" rank="1"/>
  </conditionalFormatting>
  <conditionalFormatting sqref="E18:L18">
    <cfRule type="top10" dxfId="17" priority="22" bottom="1" rank="1"/>
  </conditionalFormatting>
  <conditionalFormatting sqref="E91:E92">
    <cfRule type="top10" dxfId="16" priority="21" bottom="1" rank="1"/>
  </conditionalFormatting>
  <conditionalFormatting sqref="E75:L75">
    <cfRule type="top10" dxfId="15" priority="20" rank="1"/>
  </conditionalFormatting>
  <conditionalFormatting sqref="E76:L76">
    <cfRule type="top10" dxfId="14" priority="19" rank="1"/>
  </conditionalFormatting>
  <conditionalFormatting sqref="E77:L77">
    <cfRule type="top10" dxfId="13" priority="18" rank="1"/>
  </conditionalFormatting>
  <conditionalFormatting sqref="E78:L78">
    <cfRule type="top10" dxfId="12" priority="17" rank="1"/>
  </conditionalFormatting>
  <conditionalFormatting sqref="E79:L79">
    <cfRule type="top10" dxfId="11" priority="16" rank="1"/>
  </conditionalFormatting>
  <conditionalFormatting sqref="E80:L80">
    <cfRule type="top10" dxfId="10" priority="15" rank="1"/>
  </conditionalFormatting>
  <conditionalFormatting sqref="E81:L81">
    <cfRule type="top10" dxfId="9" priority="14" rank="1"/>
  </conditionalFormatting>
  <conditionalFormatting sqref="E82:L82">
    <cfRule type="top10" dxfId="8" priority="13" rank="1"/>
  </conditionalFormatting>
  <conditionalFormatting sqref="E83:L83">
    <cfRule type="top10" dxfId="7" priority="12" rank="1"/>
  </conditionalFormatting>
  <conditionalFormatting sqref="E84:L84">
    <cfRule type="top10" dxfId="6" priority="11" rank="1"/>
  </conditionalFormatting>
  <conditionalFormatting sqref="E85:L85">
    <cfRule type="top10" dxfId="5" priority="10" rank="1"/>
  </conditionalFormatting>
  <conditionalFormatting sqref="E86:L86">
    <cfRule type="top10" dxfId="4" priority="9" rank="1"/>
  </conditionalFormatting>
  <conditionalFormatting sqref="E87:L87">
    <cfRule type="top10" dxfId="3" priority="8" rank="1"/>
  </conditionalFormatting>
  <conditionalFormatting sqref="E88:L88">
    <cfRule type="top10" dxfId="2" priority="7" bottom="1" rank="1"/>
  </conditionalFormatting>
  <conditionalFormatting sqref="E89:L89">
    <cfRule type="top10" dxfId="1" priority="6" rank="1"/>
  </conditionalFormatting>
  <conditionalFormatting sqref="E90:L90">
    <cfRule type="top10" dxfId="0" priority="5" bottom="1" rank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24" sqref="D24"/>
    </sheetView>
  </sheetViews>
  <sheetFormatPr defaultRowHeight="13.5" x14ac:dyDescent="0.15"/>
  <cols>
    <col min="1" max="1" width="11.625" bestFit="1" customWidth="1"/>
    <col min="3" max="7" width="12.875" customWidth="1"/>
  </cols>
  <sheetData>
    <row r="1" spans="1:7" x14ac:dyDescent="0.15">
      <c r="A1" s="1">
        <v>39087</v>
      </c>
      <c r="B1" s="4">
        <v>5.82</v>
      </c>
      <c r="C1" s="5" t="s">
        <v>84</v>
      </c>
      <c r="D1" s="5" t="s">
        <v>95</v>
      </c>
      <c r="E1" s="5" t="s">
        <v>72</v>
      </c>
      <c r="F1" s="5" t="s">
        <v>87</v>
      </c>
      <c r="G1" s="5" t="s">
        <v>73</v>
      </c>
    </row>
    <row r="2" spans="1:7" x14ac:dyDescent="0.15">
      <c r="A2" s="1">
        <v>39444</v>
      </c>
      <c r="B2" s="4">
        <v>10.029999999999999</v>
      </c>
      <c r="C2" s="5" t="s">
        <v>74</v>
      </c>
      <c r="D2" s="10">
        <f>B2</f>
        <v>10.029999999999999</v>
      </c>
      <c r="E2" s="7">
        <f>B2/B1-1</f>
        <v>0.72336769759450159</v>
      </c>
      <c r="F2" s="23">
        <f>计算结果!E3</f>
        <v>2.4523999999999999</v>
      </c>
      <c r="G2" s="23">
        <f>F2-E2</f>
        <v>1.7290323024054983</v>
      </c>
    </row>
    <row r="3" spans="1:7" x14ac:dyDescent="0.15">
      <c r="A3" s="1">
        <v>39813</v>
      </c>
      <c r="B3" s="4">
        <v>5.14</v>
      </c>
      <c r="C3" s="5" t="s">
        <v>75</v>
      </c>
      <c r="D3" s="10">
        <f t="shared" ref="D3:D11" si="0">B3</f>
        <v>5.14</v>
      </c>
      <c r="E3" s="7">
        <f t="shared" ref="E3:E11" si="1">B3/B2-1</f>
        <v>-0.48753738783649048</v>
      </c>
      <c r="F3" s="23">
        <f>计算结果!E4</f>
        <v>-0.60856215965705018</v>
      </c>
      <c r="G3" s="23">
        <f t="shared" ref="G3:G13" si="2">F3-E3</f>
        <v>-0.12102477182055971</v>
      </c>
    </row>
    <row r="4" spans="1:7" x14ac:dyDescent="0.15">
      <c r="A4" s="1">
        <v>40178</v>
      </c>
      <c r="B4" s="4">
        <v>10.17</v>
      </c>
      <c r="C4" s="5" t="s">
        <v>76</v>
      </c>
      <c r="D4" s="10">
        <f t="shared" si="0"/>
        <v>10.17</v>
      </c>
      <c r="E4" s="7">
        <f t="shared" si="1"/>
        <v>0.97859922178988334</v>
      </c>
      <c r="F4" s="23">
        <f>计算结果!E5</f>
        <v>2.1730057717922158</v>
      </c>
      <c r="G4" s="23">
        <f t="shared" si="2"/>
        <v>1.1944065500023324</v>
      </c>
    </row>
    <row r="5" spans="1:7" x14ac:dyDescent="0.15">
      <c r="A5" s="1">
        <v>40543</v>
      </c>
      <c r="B5" s="4">
        <v>12.21</v>
      </c>
      <c r="C5" s="5" t="s">
        <v>77</v>
      </c>
      <c r="D5" s="10">
        <f t="shared" si="0"/>
        <v>12.21</v>
      </c>
      <c r="E5" s="7">
        <f t="shared" si="1"/>
        <v>0.20058997050147509</v>
      </c>
      <c r="F5" s="23">
        <f>计算结果!E6</f>
        <v>0.50769589552238803</v>
      </c>
      <c r="G5" s="23">
        <f t="shared" si="2"/>
        <v>0.30710592502091294</v>
      </c>
    </row>
    <row r="6" spans="1:7" x14ac:dyDescent="0.15">
      <c r="A6" s="1">
        <v>40907</v>
      </c>
      <c r="B6" s="4">
        <v>10.06</v>
      </c>
      <c r="C6" s="5" t="s">
        <v>78</v>
      </c>
      <c r="D6" s="10">
        <f t="shared" si="0"/>
        <v>10.06</v>
      </c>
      <c r="E6" s="7">
        <f t="shared" si="1"/>
        <v>-0.17608517608517615</v>
      </c>
      <c r="F6" s="23">
        <f>计算结果!E7</f>
        <v>-6.41299303944316E-2</v>
      </c>
      <c r="G6" s="23">
        <f t="shared" si="2"/>
        <v>0.11195524569074455</v>
      </c>
    </row>
    <row r="7" spans="1:7" x14ac:dyDescent="0.15">
      <c r="A7" s="1">
        <v>41274</v>
      </c>
      <c r="B7" s="4">
        <v>8.24</v>
      </c>
      <c r="C7" s="5" t="s">
        <v>79</v>
      </c>
      <c r="D7" s="10">
        <f t="shared" si="0"/>
        <v>8.24</v>
      </c>
      <c r="E7" s="7">
        <f t="shared" si="1"/>
        <v>-0.18091451292246519</v>
      </c>
      <c r="F7" s="23">
        <f>计算结果!E8</f>
        <v>0.11615760941425357</v>
      </c>
      <c r="G7" s="23">
        <f t="shared" si="2"/>
        <v>0.29707212233671876</v>
      </c>
    </row>
    <row r="8" spans="1:7" x14ac:dyDescent="0.15">
      <c r="A8" s="1">
        <v>41639</v>
      </c>
      <c r="B8" s="4">
        <v>10.58</v>
      </c>
      <c r="C8" s="5" t="s">
        <v>80</v>
      </c>
      <c r="D8" s="10">
        <f t="shared" si="0"/>
        <v>10.58</v>
      </c>
      <c r="E8" s="7">
        <f t="shared" si="1"/>
        <v>0.28398058252427183</v>
      </c>
      <c r="F8" s="23">
        <f>计算结果!E9</f>
        <v>0.90118758514482034</v>
      </c>
      <c r="G8" s="23">
        <f t="shared" si="2"/>
        <v>0.61720700262054851</v>
      </c>
    </row>
    <row r="9" spans="1:7" x14ac:dyDescent="0.15">
      <c r="A9" s="1">
        <v>42004</v>
      </c>
      <c r="B9" s="4">
        <v>10.92</v>
      </c>
      <c r="C9" s="5" t="s">
        <v>81</v>
      </c>
      <c r="D9" s="10">
        <f t="shared" si="0"/>
        <v>10.92</v>
      </c>
      <c r="E9" s="7">
        <f t="shared" si="1"/>
        <v>3.2136105860113506E-2</v>
      </c>
      <c r="F9" s="23">
        <f>计算结果!E10</f>
        <v>1.0168859187949311</v>
      </c>
      <c r="G9" s="23">
        <f t="shared" si="2"/>
        <v>0.98474981293481756</v>
      </c>
    </row>
    <row r="10" spans="1:7" x14ac:dyDescent="0.15">
      <c r="A10" s="1">
        <v>42369</v>
      </c>
      <c r="B10" s="4">
        <v>31.7</v>
      </c>
      <c r="C10" s="5" t="s">
        <v>82</v>
      </c>
      <c r="D10" s="10">
        <f t="shared" si="0"/>
        <v>31.7</v>
      </c>
      <c r="E10" s="7">
        <f t="shared" si="1"/>
        <v>1.9029304029304028</v>
      </c>
      <c r="F10" s="23">
        <f>计算结果!E11</f>
        <v>3.0128441784128208</v>
      </c>
      <c r="G10" s="23">
        <f t="shared" si="2"/>
        <v>1.109913775482418</v>
      </c>
    </row>
    <row r="11" spans="1:7" x14ac:dyDescent="0.15">
      <c r="A11" s="1">
        <v>42734</v>
      </c>
      <c r="B11" s="4">
        <v>32.47</v>
      </c>
      <c r="C11" s="5" t="s">
        <v>83</v>
      </c>
      <c r="D11" s="10">
        <f t="shared" si="0"/>
        <v>32.47</v>
      </c>
      <c r="E11" s="7">
        <f t="shared" si="1"/>
        <v>2.4290220820189168E-2</v>
      </c>
      <c r="F11" s="23">
        <f>计算结果!E12</f>
        <v>0.40630202689567962</v>
      </c>
      <c r="G11" s="23">
        <f t="shared" si="2"/>
        <v>0.38201180607549046</v>
      </c>
    </row>
    <row r="12" spans="1:7" x14ac:dyDescent="0.15">
      <c r="C12" s="5" t="s">
        <v>85</v>
      </c>
      <c r="D12" s="5"/>
      <c r="E12" s="7">
        <f>B11/B1-1</f>
        <v>4.5790378006872849</v>
      </c>
      <c r="F12" s="7">
        <f>小市值!B2432/小市值!B2-1</f>
        <v>145.13249999999999</v>
      </c>
      <c r="G12" s="23">
        <f t="shared" si="2"/>
        <v>140.55346219931272</v>
      </c>
    </row>
    <row r="13" spans="1:7" x14ac:dyDescent="0.15">
      <c r="C13" s="5" t="s">
        <v>86</v>
      </c>
      <c r="D13" s="5"/>
      <c r="E13" s="7">
        <f>(1+E12)^0.1-1</f>
        <v>0.18756100998589309</v>
      </c>
      <c r="F13" s="7">
        <f>(1+F12)^0.1-1</f>
        <v>0.64616999479355286</v>
      </c>
      <c r="G13" s="23">
        <f t="shared" si="2"/>
        <v>0.45860898480765977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workbookViewId="0">
      <pane xSplit="1" ySplit="1" topLeftCell="H8" activePane="bottomRight" state="frozen"/>
      <selection pane="topRight" activeCell="B1" sqref="B1"/>
      <selection pane="bottomLeft" activeCell="A2" sqref="A2"/>
      <selection pane="bottomRight" activeCell="N17" sqref="N17"/>
    </sheetView>
  </sheetViews>
  <sheetFormatPr defaultRowHeight="13.5" x14ac:dyDescent="0.15"/>
  <cols>
    <col min="1" max="1" width="13.625" style="1" customWidth="1"/>
    <col min="4" max="4" width="8" style="39" customWidth="1"/>
    <col min="5" max="5" width="9" style="2"/>
    <col min="7" max="7" width="10.75" customWidth="1"/>
    <col min="8" max="8" width="7.125" customWidth="1"/>
    <col min="9" max="9" width="11.625" bestFit="1" customWidth="1"/>
    <col min="10" max="20" width="10.5" customWidth="1"/>
  </cols>
  <sheetData>
    <row r="1" spans="1:20" x14ac:dyDescent="0.15">
      <c r="A1" s="1" t="s">
        <v>0</v>
      </c>
      <c r="B1" t="s">
        <v>90</v>
      </c>
      <c r="C1" t="s">
        <v>91</v>
      </c>
    </row>
    <row r="2" spans="1:20" x14ac:dyDescent="0.15">
      <c r="A2" s="1">
        <v>39087</v>
      </c>
      <c r="B2" s="2">
        <f>VLOOKUP(A2,小市值!A:Z,9,FALSE)</f>
        <v>1</v>
      </c>
      <c r="C2" s="2">
        <f>VLOOKUP(A2,小市值!A:K,11,FALSE)</f>
        <v>119.98</v>
      </c>
      <c r="E2" s="2">
        <v>1</v>
      </c>
      <c r="G2" s="1">
        <v>39087</v>
      </c>
      <c r="H2" s="4">
        <f>VLOOKUP(G2,A:E,5,FALSE)</f>
        <v>1</v>
      </c>
      <c r="I2" s="5"/>
      <c r="J2" s="41">
        <v>0</v>
      </c>
      <c r="K2" s="41">
        <v>0.1</v>
      </c>
      <c r="L2" s="41">
        <v>0.2</v>
      </c>
      <c r="M2" s="41">
        <v>0.3</v>
      </c>
      <c r="N2" s="41">
        <v>0.4</v>
      </c>
      <c r="O2" s="41">
        <v>0.5</v>
      </c>
      <c r="P2" s="41">
        <v>0.6</v>
      </c>
      <c r="Q2" s="41">
        <v>0.7</v>
      </c>
      <c r="R2" s="41">
        <v>0.8</v>
      </c>
      <c r="S2" s="41">
        <v>0.9</v>
      </c>
      <c r="T2" s="41">
        <v>1</v>
      </c>
    </row>
    <row r="3" spans="1:20" x14ac:dyDescent="0.15">
      <c r="A3" s="1">
        <v>39113</v>
      </c>
      <c r="B3" s="2">
        <f ca="1">VLOOKUP(A3,小市值!A:Z,9,FALSE)</f>
        <v>1.0014169028171362</v>
      </c>
      <c r="C3" s="2">
        <f>VLOOKUP(A3,小市值!A:K,11,FALSE)</f>
        <v>120.15</v>
      </c>
      <c r="D3" s="3">
        <f ca="1">(1-计算结果!B$23)*(B3/B2-1)+计算结果!B$23*(C3/C2-1)</f>
        <v>1.4169028171362452E-3</v>
      </c>
      <c r="E3" s="2">
        <f ca="1">E2*(1+D3)</f>
        <v>1.0014169028171362</v>
      </c>
      <c r="F3" s="3">
        <f ca="1">E3/MAX(E$2:E3)-1</f>
        <v>0</v>
      </c>
      <c r="G3" s="1">
        <v>39444</v>
      </c>
      <c r="H3" s="4">
        <f t="shared" ref="H3:H12" ca="1" si="0">VLOOKUP(G3,A:E,5,FALSE)</f>
        <v>0.94407401233538935</v>
      </c>
      <c r="I3" s="6">
        <f>G3</f>
        <v>39444</v>
      </c>
      <c r="J3" s="7">
        <v>2.4523999999999999</v>
      </c>
      <c r="K3" s="7">
        <v>2.0849349075689712</v>
      </c>
      <c r="L3" s="7">
        <v>1.7470815466416707</v>
      </c>
      <c r="M3" s="7">
        <v>1.4375238400819512</v>
      </c>
      <c r="N3" s="7">
        <v>1.1548881158090367</v>
      </c>
      <c r="O3" s="7">
        <v>0.89775926222711089</v>
      </c>
      <c r="P3" s="7">
        <v>0.66469569774230464</v>
      </c>
      <c r="Q3" s="7">
        <v>0.45424314321232173</v>
      </c>
      <c r="R3" s="7">
        <v>0.26494719580749604</v>
      </c>
      <c r="S3" s="7">
        <v>9.5364711607203168E-2</v>
      </c>
      <c r="T3" s="7">
        <v>-5.5925987664610655E-2</v>
      </c>
    </row>
    <row r="4" spans="1:20" x14ac:dyDescent="0.15">
      <c r="A4" s="1">
        <v>39141</v>
      </c>
      <c r="B4" s="2">
        <f ca="1">VLOOKUP(A4,小市值!A:Z,9,FALSE)</f>
        <v>1.0018269711618601</v>
      </c>
      <c r="C4" s="2">
        <f>VLOOKUP(A4,小市值!A:K,11,FALSE)</f>
        <v>120.44</v>
      </c>
      <c r="D4" s="3">
        <f ca="1">(1-计算结果!B$23)*(B4/B3-1)+计算结果!B$23*(C4/C3-1)</f>
        <v>2.4136496046607281E-3</v>
      </c>
      <c r="E4" s="2">
        <f t="shared" ref="E4:E67" ca="1" si="1">E3*(1+D4)</f>
        <v>1.0038339723287213</v>
      </c>
      <c r="F4" s="3">
        <f ca="1">E4/MAX(E$2:E4)-1</f>
        <v>0</v>
      </c>
      <c r="G4" s="1">
        <v>39813</v>
      </c>
      <c r="H4" s="4">
        <f t="shared" ca="1" si="0"/>
        <v>1.1055175862643773</v>
      </c>
      <c r="I4" s="6">
        <f t="shared" ref="I4:I12" si="2">G4</f>
        <v>39813</v>
      </c>
      <c r="J4" s="7">
        <v>-0.60856215965705029</v>
      </c>
      <c r="K4" s="7">
        <v>-0.55213582357299451</v>
      </c>
      <c r="L4" s="7">
        <v>-0.49086316437346267</v>
      </c>
      <c r="M4" s="7">
        <v>-0.42469482541213199</v>
      </c>
      <c r="N4" s="7">
        <v>-0.35361976731738509</v>
      </c>
      <c r="O4" s="7">
        <v>-0.27766805371281134</v>
      </c>
      <c r="P4" s="7">
        <v>-0.19691342959951164</v>
      </c>
      <c r="Q4" s="7">
        <v>-0.11147565999463971</v>
      </c>
      <c r="R4" s="7">
        <v>-2.1522596639756086E-2</v>
      </c>
      <c r="S4" s="7">
        <v>7.2728059000010115E-2</v>
      </c>
      <c r="T4" s="7">
        <v>0.17100732762426052</v>
      </c>
    </row>
    <row r="5" spans="1:20" x14ac:dyDescent="0.15">
      <c r="A5" s="1">
        <v>39171</v>
      </c>
      <c r="B5" s="2">
        <f ca="1">VLOOKUP(A5,小市值!A:Z,9,FALSE)</f>
        <v>1.3754608177454237</v>
      </c>
      <c r="C5" s="2">
        <f>VLOOKUP(A5,小市值!A:K,11,FALSE)</f>
        <v>120.74</v>
      </c>
      <c r="D5" s="3">
        <f ca="1">(1-计算结果!B$23)*(B5/B4-1)+计算结果!B$23*(C5/C4-1)</f>
        <v>2.4908668216538921E-3</v>
      </c>
      <c r="E5" s="2">
        <f t="shared" ca="1" si="1"/>
        <v>1.006334389064844</v>
      </c>
      <c r="F5" s="3">
        <f ca="1">E5/MAX(E$2:E5)-1</f>
        <v>0</v>
      </c>
      <c r="G5" s="1">
        <v>40178</v>
      </c>
      <c r="H5" s="4">
        <f t="shared" ca="1" si="0"/>
        <v>1.1130188364727454</v>
      </c>
      <c r="I5" s="6">
        <f t="shared" si="2"/>
        <v>40178</v>
      </c>
      <c r="J5" s="7">
        <v>2.1730057717922153</v>
      </c>
      <c r="K5" s="7">
        <v>1.8501046741832678</v>
      </c>
      <c r="L5" s="7">
        <v>1.5561201448435065</v>
      </c>
      <c r="M5" s="7">
        <v>1.2888356895058126</v>
      </c>
      <c r="N5" s="7">
        <v>1.0461733154234745</v>
      </c>
      <c r="O5" s="7">
        <v>0.82618722856305293</v>
      </c>
      <c r="P5" s="7">
        <v>0.62705765506893063</v>
      </c>
      <c r="Q5" s="7">
        <v>0.44708479677449642</v>
      </c>
      <c r="R5" s="7">
        <v>0.28468292931416395</v>
      </c>
      <c r="S5" s="7">
        <v>0.13837465024100593</v>
      </c>
      <c r="T5" s="7">
        <v>6.7852834740651513E-3</v>
      </c>
    </row>
    <row r="6" spans="1:20" x14ac:dyDescent="0.15">
      <c r="A6" s="1">
        <v>39202</v>
      </c>
      <c r="B6" s="2">
        <f ca="1">VLOOKUP(A6,小市值!A:Z,9,FALSE)</f>
        <v>1.7655048051460507</v>
      </c>
      <c r="C6" s="2">
        <f>VLOOKUP(A6,小市值!A:K,11,FALSE)</f>
        <v>121.15</v>
      </c>
      <c r="D6" s="3">
        <f ca="1">(1-计算结果!B$23)*(B6/B5-1)+计算结果!B$23*(C6/C5-1)</f>
        <v>3.3957263541495308E-3</v>
      </c>
      <c r="E6" s="2">
        <f t="shared" ca="1" si="1"/>
        <v>1.0097516252708785</v>
      </c>
      <c r="F6" s="3">
        <f ca="1">E6/MAX(E$2:E6)-1</f>
        <v>0</v>
      </c>
      <c r="G6" s="1">
        <v>40543</v>
      </c>
      <c r="H6" s="4">
        <f t="shared" ca="1" si="0"/>
        <v>1.1956159359893315</v>
      </c>
      <c r="I6" s="6">
        <f t="shared" si="2"/>
        <v>40543</v>
      </c>
      <c r="J6" s="7">
        <v>0.50769589552238759</v>
      </c>
      <c r="K6" s="7">
        <v>0.46375067833639361</v>
      </c>
      <c r="L6" s="7">
        <v>0.41977020313625224</v>
      </c>
      <c r="M6" s="7">
        <v>0.3758211096931996</v>
      </c>
      <c r="N6" s="7">
        <v>0.33196799656211029</v>
      </c>
      <c r="O6" s="7">
        <v>0.28827335569587342</v>
      </c>
      <c r="P6" s="7">
        <v>0.24479751290883223</v>
      </c>
      <c r="Q6" s="7">
        <v>0.20159857413604509</v>
      </c>
      <c r="R6" s="7">
        <v>0.15873237742758906</v>
      </c>
      <c r="S6" s="7">
        <v>0.11625245060994316</v>
      </c>
      <c r="T6" s="7">
        <v>7.4209974539463763E-2</v>
      </c>
    </row>
    <row r="7" spans="1:20" x14ac:dyDescent="0.15">
      <c r="A7" s="1">
        <v>39233</v>
      </c>
      <c r="B7" s="2">
        <f ca="1">VLOOKUP(A7,小市值!A:Z,9,FALSE)</f>
        <v>1.9604863797803114</v>
      </c>
      <c r="C7" s="2">
        <f>VLOOKUP(A7,小市值!A:K,11,FALSE)</f>
        <v>119.98</v>
      </c>
      <c r="D7" s="3">
        <f ca="1">(1-计算结果!B$23)*(B7/B6-1)+计算结果!B$23*(C7/C6-1)</f>
        <v>-9.6574494428394164E-3</v>
      </c>
      <c r="E7" s="2">
        <f t="shared" ca="1" si="1"/>
        <v>1</v>
      </c>
      <c r="F7" s="3">
        <f ca="1">E7/MAX(E$2:E7)-1</f>
        <v>-9.6574494428394164E-3</v>
      </c>
      <c r="G7" s="1">
        <v>40907</v>
      </c>
      <c r="H7" s="4">
        <f t="shared" ca="1" si="0"/>
        <v>1.2374562427071183</v>
      </c>
      <c r="I7" s="6">
        <f t="shared" si="2"/>
        <v>40907</v>
      </c>
      <c r="J7" s="7">
        <v>-6.4129930394431378E-2</v>
      </c>
      <c r="K7" s="7">
        <v>-4.944483514432052E-2</v>
      </c>
      <c r="L7" s="7">
        <v>-3.5779406700116811E-2</v>
      </c>
      <c r="M7" s="7">
        <v>-2.3153038163438833E-2</v>
      </c>
      <c r="N7" s="7">
        <v>-1.1582807630934444E-2</v>
      </c>
      <c r="O7" s="7">
        <v>-1.0834753378109463E-3</v>
      </c>
      <c r="P7" s="7">
        <v>8.3325146681088036E-3</v>
      </c>
      <c r="Q7" s="7">
        <v>1.6655028391165283E-2</v>
      </c>
      <c r="R7" s="7">
        <v>2.3876231366738221E-2</v>
      </c>
      <c r="S7" s="7">
        <v>2.9990573835205758E-2</v>
      </c>
      <c r="T7" s="7">
        <v>3.4994771697455906E-2</v>
      </c>
    </row>
    <row r="8" spans="1:20" x14ac:dyDescent="0.15">
      <c r="A8" s="1">
        <v>39262</v>
      </c>
      <c r="B8" s="2">
        <f ca="1">VLOOKUP(A8,小市值!A:Z,9,FALSE)</f>
        <v>1.6808672808334162</v>
      </c>
      <c r="C8" s="2">
        <f>VLOOKUP(A8,小市值!A:K,11,FALSE)</f>
        <v>118.21</v>
      </c>
      <c r="D8" s="3">
        <f ca="1">(1-计算结果!B$23)*(B8/B7-1)+计算结果!B$23*(C8/C7-1)</f>
        <v>-1.475245874312392E-2</v>
      </c>
      <c r="E8" s="2">
        <f t="shared" ca="1" si="1"/>
        <v>0.98524754125687608</v>
      </c>
      <c r="F8" s="3">
        <f ca="1">E8/MAX(E$2:E8)-1</f>
        <v>-2.4267437061494035E-2</v>
      </c>
      <c r="G8" s="1">
        <v>41274</v>
      </c>
      <c r="H8" s="4">
        <f t="shared" ca="1" si="0"/>
        <v>1.3302217036172705</v>
      </c>
      <c r="I8" s="6">
        <f t="shared" si="2"/>
        <v>41274</v>
      </c>
      <c r="J8" s="7">
        <v>0.11615760941425335</v>
      </c>
      <c r="K8" s="7">
        <v>0.11744747807983313</v>
      </c>
      <c r="L8" s="7">
        <v>0.1175385940267748</v>
      </c>
      <c r="M8" s="7">
        <v>0.11642595209235407</v>
      </c>
      <c r="N8" s="7">
        <v>0.11410666710078265</v>
      </c>
      <c r="O8" s="7">
        <v>0.11058000588816053</v>
      </c>
      <c r="P8" s="7">
        <v>0.10584741728664193</v>
      </c>
      <c r="Q8" s="7">
        <v>9.9912560035070541E-2</v>
      </c>
      <c r="R8" s="7">
        <v>9.2781328584798262E-2</v>
      </c>
      <c r="S8" s="7">
        <v>8.4461876770963729E-2</v>
      </c>
      <c r="T8" s="7">
        <v>7.4964639321075444E-2</v>
      </c>
    </row>
    <row r="9" spans="1:20" x14ac:dyDescent="0.15">
      <c r="A9" s="1">
        <v>39294</v>
      </c>
      <c r="B9" s="2">
        <f ca="1">VLOOKUP(A9,小市值!A:Z,9,FALSE)</f>
        <v>1.9742288622379498</v>
      </c>
      <c r="C9" s="2">
        <f>VLOOKUP(A9,小市值!A:K,11,FALSE)</f>
        <v>117.71</v>
      </c>
      <c r="D9" s="3">
        <f ca="1">(1-计算结果!B$23)*(B9/B8-1)+计算结果!B$23*(C9/C8-1)</f>
        <v>-4.2297605955502471E-3</v>
      </c>
      <c r="E9" s="2">
        <f t="shared" ca="1" si="1"/>
        <v>0.98108018003000497</v>
      </c>
      <c r="F9" s="3">
        <f ca="1">E9/MAX(E$2:E9)-1</f>
        <v>-2.8394552208006685E-2</v>
      </c>
      <c r="G9" s="1">
        <v>41639</v>
      </c>
      <c r="H9" s="4">
        <f t="shared" ca="1" si="0"/>
        <v>1.3882313718953168</v>
      </c>
      <c r="I9" s="6">
        <f t="shared" si="2"/>
        <v>41639</v>
      </c>
      <c r="J9" s="7">
        <v>0.90118758514482056</v>
      </c>
      <c r="K9" s="7">
        <v>0.80120472000715903</v>
      </c>
      <c r="L9" s="7">
        <v>0.70432446335364451</v>
      </c>
      <c r="M9" s="7">
        <v>0.61058630137357506</v>
      </c>
      <c r="N9" s="7">
        <v>0.52001910365377024</v>
      </c>
      <c r="O9" s="7">
        <v>0.43264161319303662</v>
      </c>
      <c r="P9" s="7">
        <v>0.34846293885582091</v>
      </c>
      <c r="Q9" s="7">
        <v>0.26748304904199016</v>
      </c>
      <c r="R9" s="7">
        <v>0.18969326538723918</v>
      </c>
      <c r="S9" s="7">
        <v>0.11507675534702533</v>
      </c>
      <c r="T9" s="7">
        <v>4.3609022556390764E-2</v>
      </c>
    </row>
    <row r="10" spans="1:20" x14ac:dyDescent="0.15">
      <c r="A10" s="1">
        <v>39325</v>
      </c>
      <c r="B10" s="2">
        <f ca="1">VLOOKUP(A10,小市值!A:Z,9,FALSE)</f>
        <v>2.4515780323106342</v>
      </c>
      <c r="C10" s="2">
        <f>VLOOKUP(A10,小市值!A:K,11,FALSE)</f>
        <v>115.56</v>
      </c>
      <c r="D10" s="3">
        <f ca="1">(1-计算结果!B$23)*(B10/B9-1)+计算结果!B$23*(C10/C9-1)</f>
        <v>-1.8265228102964826E-2</v>
      </c>
      <c r="E10" s="2">
        <f t="shared" ca="1" si="1"/>
        <v>0.96316052675445918</v>
      </c>
      <c r="F10" s="3">
        <f ca="1">E10/MAX(E$2:E10)-1</f>
        <v>-4.6141147338010668E-2</v>
      </c>
      <c r="G10" s="1">
        <v>42004</v>
      </c>
      <c r="H10" s="4">
        <f t="shared" ca="1" si="0"/>
        <v>1.5094182363727302</v>
      </c>
      <c r="I10" s="6">
        <f t="shared" si="2"/>
        <v>42004</v>
      </c>
      <c r="J10" s="7">
        <v>1.0168859187949311</v>
      </c>
      <c r="K10" s="7">
        <v>0.90502910519149427</v>
      </c>
      <c r="L10" s="7">
        <v>0.79761096528486553</v>
      </c>
      <c r="M10" s="7">
        <v>0.69454608165950105</v>
      </c>
      <c r="N10" s="7">
        <v>0.59574626258561825</v>
      </c>
      <c r="O10" s="7">
        <v>0.50112083031448518</v>
      </c>
      <c r="P10" s="7">
        <v>0.41057689887931104</v>
      </c>
      <c r="Q10" s="7">
        <v>0.32401964156387075</v>
      </c>
      <c r="R10" s="7">
        <v>0.24135254820209551</v>
      </c>
      <c r="S10" s="7">
        <v>0.16247767247302014</v>
      </c>
      <c r="T10" s="7">
        <v>8.7295869356388334E-2</v>
      </c>
    </row>
    <row r="11" spans="1:20" x14ac:dyDescent="0.15">
      <c r="A11" s="1">
        <v>39353</v>
      </c>
      <c r="B11" s="2">
        <f ca="1">VLOOKUP(A11,小市值!A:Z,9,FALSE)</f>
        <v>2.7175354869319928</v>
      </c>
      <c r="C11" s="2">
        <f>VLOOKUP(A11,小市值!A:K,11,FALSE)</f>
        <v>114.49</v>
      </c>
      <c r="D11" s="3">
        <f ca="1">(1-计算结果!B$23)*(B11/B10-1)+计算结果!B$23*(C11/C10-1)</f>
        <v>-9.2592592592593004E-3</v>
      </c>
      <c r="E11" s="2">
        <f t="shared" ca="1" si="1"/>
        <v>0.95424237372895493</v>
      </c>
      <c r="F11" s="3">
        <f ca="1">E11/MAX(E$2:E11)-1</f>
        <v>-5.4973173751547533E-2</v>
      </c>
      <c r="G11" s="1">
        <v>42369</v>
      </c>
      <c r="H11" s="4">
        <f t="shared" ca="1" si="0"/>
        <v>1.6429404900816824</v>
      </c>
      <c r="I11" s="6">
        <f t="shared" si="2"/>
        <v>42369</v>
      </c>
      <c r="J11" s="7">
        <v>3.0128441784128217</v>
      </c>
      <c r="K11" s="7">
        <v>2.5941262059018064</v>
      </c>
      <c r="L11" s="7">
        <v>2.2056194068983057</v>
      </c>
      <c r="M11" s="7">
        <v>1.8468893336305077</v>
      </c>
      <c r="N11" s="7">
        <v>1.5172409849809299</v>
      </c>
      <c r="O11" s="7">
        <v>1.2157618115701205</v>
      </c>
      <c r="P11" s="7">
        <v>0.94136138620637522</v>
      </c>
      <c r="Q11" s="7">
        <v>0.69280777347623146</v>
      </c>
      <c r="R11" s="7">
        <v>0.46876065573467973</v>
      </c>
      <c r="S11" s="7">
        <v>0.26780129332437297</v>
      </c>
      <c r="T11" s="7">
        <v>8.845941468801799E-2</v>
      </c>
    </row>
    <row r="12" spans="1:20" x14ac:dyDescent="0.15">
      <c r="A12" s="1">
        <v>39386</v>
      </c>
      <c r="B12" s="2">
        <f ca="1">VLOOKUP(A12,小市值!A:Z,9,FALSE)</f>
        <v>2.2968538474640421</v>
      </c>
      <c r="C12" s="2">
        <f>VLOOKUP(A12,小市值!A:K,11,FALSE)</f>
        <v>114.03</v>
      </c>
      <c r="D12" s="3">
        <f ca="1">(1-计算结果!B$23)*(B12/B11-1)+计算结果!B$23*(C12/C11-1)</f>
        <v>-4.0178181500567511E-3</v>
      </c>
      <c r="E12" s="2">
        <f t="shared" ca="1" si="1"/>
        <v>0.95040840140023353</v>
      </c>
      <c r="F12" s="3">
        <f ca="1">E12/MAX(E$2:E12)-1</f>
        <v>-5.8770119686339051E-2</v>
      </c>
      <c r="G12" s="1">
        <v>42734</v>
      </c>
      <c r="H12" s="4">
        <f t="shared" ca="1" si="0"/>
        <v>1.742207034505753</v>
      </c>
      <c r="I12" s="6">
        <f t="shared" si="2"/>
        <v>42734</v>
      </c>
      <c r="J12" s="7">
        <v>0.4063020268956794</v>
      </c>
      <c r="K12" s="7">
        <v>0.38702790788240082</v>
      </c>
      <c r="L12" s="7">
        <v>0.36293379589210306</v>
      </c>
      <c r="M12" s="7">
        <v>0.33461625594534206</v>
      </c>
      <c r="N12" s="7">
        <v>0.30263280690908378</v>
      </c>
      <c r="O12" s="7">
        <v>0.26750340713973997</v>
      </c>
      <c r="P12" s="7">
        <v>0.22971192385318284</v>
      </c>
      <c r="Q12" s="7">
        <v>0.18970758469760907</v>
      </c>
      <c r="R12" s="7">
        <v>0.14790641009161698</v>
      </c>
      <c r="S12" s="7">
        <v>0.10469262497478549</v>
      </c>
      <c r="T12" s="7">
        <v>6.0420048701298468E-2</v>
      </c>
    </row>
    <row r="13" spans="1:20" x14ac:dyDescent="0.15">
      <c r="A13" s="1">
        <v>39416</v>
      </c>
      <c r="B13" s="2">
        <f ca="1">VLOOKUP(A13,小市值!A:Z,9,FALSE)</f>
        <v>2.2852131564411011</v>
      </c>
      <c r="C13" s="2">
        <f>VLOOKUP(A13,小市值!A:K,11,FALSE)</f>
        <v>113.63</v>
      </c>
      <c r="D13" s="3">
        <f ca="1">(1-计算结果!B$23)*(B13/B12-1)+计算结果!B$23*(C13/C12-1)</f>
        <v>-3.5078488117162854E-3</v>
      </c>
      <c r="E13" s="2">
        <f t="shared" ca="1" si="1"/>
        <v>0.94707451241873652</v>
      </c>
      <c r="F13" s="3">
        <f ca="1">E13/MAX(E$2:E13)-1</f>
        <v>-6.2071811803549259E-2</v>
      </c>
      <c r="I13" s="5" t="s">
        <v>92</v>
      </c>
      <c r="J13" s="7">
        <v>145.13249999999991</v>
      </c>
      <c r="K13" s="7">
        <v>103.72922987352797</v>
      </c>
      <c r="L13" s="7">
        <v>72.211453575719062</v>
      </c>
      <c r="M13" s="7">
        <v>48.939543875911546</v>
      </c>
      <c r="N13" s="7">
        <v>32.248782836695909</v>
      </c>
      <c r="O13" s="7">
        <v>20.6090531679233</v>
      </c>
      <c r="P13" s="7">
        <v>12.710187935494663</v>
      </c>
      <c r="Q13" s="7">
        <v>7.4913350240672738</v>
      </c>
      <c r="R13" s="7">
        <v>4.1329930322742987</v>
      </c>
      <c r="S13" s="7">
        <v>2.0277889182249758</v>
      </c>
      <c r="T13" s="7">
        <v>0.74220703450575298</v>
      </c>
    </row>
    <row r="14" spans="1:20" x14ac:dyDescent="0.15">
      <c r="A14" s="1">
        <v>39444</v>
      </c>
      <c r="B14" s="2">
        <f ca="1">VLOOKUP(A14,小市值!A:Z,9,FALSE)</f>
        <v>2.7908556727500988</v>
      </c>
      <c r="C14" s="2">
        <f>VLOOKUP(A14,小市值!A:K,11,FALSE)</f>
        <v>113.27</v>
      </c>
      <c r="D14" s="3">
        <f ca="1">(1-计算结果!B$23)*(B14/B13-1)+计算结果!B$23*(C14/C13-1)</f>
        <v>-3.1681774179354028E-3</v>
      </c>
      <c r="E14" s="2">
        <f t="shared" ca="1" si="1"/>
        <v>0.94407401233538935</v>
      </c>
      <c r="F14" s="3">
        <f ca="1">E14/MAX(E$2:E14)-1</f>
        <v>-6.5043334709038225E-2</v>
      </c>
      <c r="I14" s="5" t="s">
        <v>93</v>
      </c>
      <c r="J14" s="7">
        <v>0.64616999479355264</v>
      </c>
      <c r="K14" s="7">
        <v>0.59223362436902627</v>
      </c>
      <c r="L14" s="7">
        <v>0.53623587568407105</v>
      </c>
      <c r="M14" s="7">
        <v>0.47857873935744943</v>
      </c>
      <c r="N14" s="7">
        <v>0.41963786721562935</v>
      </c>
      <c r="O14" s="7">
        <v>0.35976410908609169</v>
      </c>
      <c r="P14" s="7">
        <v>0.29928474920861814</v>
      </c>
      <c r="Q14" s="7">
        <v>0.23850452488530016</v>
      </c>
      <c r="R14" s="7">
        <v>0.17770648767112851</v>
      </c>
      <c r="S14" s="7">
        <v>0.11715275151551152</v>
      </c>
      <c r="T14" s="7">
        <v>5.7085160765219856E-2</v>
      </c>
    </row>
    <row r="15" spans="1:20" x14ac:dyDescent="0.15">
      <c r="A15" s="1">
        <v>39478</v>
      </c>
      <c r="B15" s="2">
        <f ca="1">VLOOKUP(A15,小市值!A:Z,9,FALSE)</f>
        <v>2.6733978668033402</v>
      </c>
      <c r="C15" s="2">
        <f>VLOOKUP(A15,小市值!A:K,11,FALSE)</f>
        <v>114.38</v>
      </c>
      <c r="D15" s="3">
        <f ca="1">(1-计算结果!B$23)*(B15/B14-1)+计算结果!B$23*(C15/C14-1)</f>
        <v>9.7995938907036173E-3</v>
      </c>
      <c r="E15" s="2">
        <f t="shared" ca="1" si="1"/>
        <v>0.95332555425904331</v>
      </c>
      <c r="F15" s="3">
        <f ca="1">E15/MAX(E$2:E15)-1</f>
        <v>-5.588113908378034E-2</v>
      </c>
      <c r="I15" s="5" t="s">
        <v>94</v>
      </c>
      <c r="J15" s="7">
        <v>0.72389337900765405</v>
      </c>
      <c r="K15" s="7">
        <v>0.67568492757873222</v>
      </c>
      <c r="L15" s="7">
        <v>0.62132571167189288</v>
      </c>
      <c r="M15" s="7">
        <v>0.56030672652558766</v>
      </c>
      <c r="N15" s="7">
        <v>0.49210260845416232</v>
      </c>
      <c r="O15" s="7">
        <v>0.41617326435928914</v>
      </c>
      <c r="P15" s="7">
        <v>0.33196573165735022</v>
      </c>
      <c r="Q15" s="7">
        <v>0.23891627967377882</v>
      </c>
      <c r="R15" s="7">
        <v>0.13645276372907988</v>
      </c>
      <c r="S15" s="7">
        <v>4.8797879798856303E-2</v>
      </c>
      <c r="T15" s="7">
        <v>6.5043334709038225E-2</v>
      </c>
    </row>
    <row r="16" spans="1:20" x14ac:dyDescent="0.15">
      <c r="A16" s="1">
        <v>39507</v>
      </c>
      <c r="B16" s="2">
        <f ca="1">VLOOKUP(A16,小市值!A:Z,9,FALSE)</f>
        <v>3.0205976441889755</v>
      </c>
      <c r="C16" s="2">
        <f>VLOOKUP(A16,小市值!A:K,11,FALSE)</f>
        <v>116.63</v>
      </c>
      <c r="D16" s="3">
        <f ca="1">(1-计算结果!B$23)*(B16/B15-1)+计算结果!B$23*(C16/C15-1)</f>
        <v>1.9671271201259E-2</v>
      </c>
      <c r="E16" s="2">
        <f t="shared" ca="1" si="1"/>
        <v>0.97207867977996354</v>
      </c>
      <c r="F16" s="3">
        <f ca="1">E16/MAX(E$2:E16)-1</f>
        <v>-3.7309120924473582E-2</v>
      </c>
      <c r="G16" s="40">
        <v>1</v>
      </c>
    </row>
    <row r="17" spans="1:21" x14ac:dyDescent="0.15">
      <c r="A17" s="1">
        <v>39538</v>
      </c>
      <c r="B17" s="2">
        <f ca="1">VLOOKUP(A17,小市值!A:Z,9,FALSE)</f>
        <v>2.5894070475475366</v>
      </c>
      <c r="C17" s="2">
        <f>VLOOKUP(A17,小市值!A:K,11,FALSE)</f>
        <v>118.77</v>
      </c>
      <c r="D17" s="3">
        <f ca="1">(1-计算结果!B$23)*(B17/B16-1)+计算结果!B$23*(C17/C16-1)</f>
        <v>1.8348623853211121E-2</v>
      </c>
      <c r="E17" s="2">
        <f t="shared" ca="1" si="1"/>
        <v>0.98991498583097215</v>
      </c>
      <c r="F17" s="3">
        <f ca="1">E17/MAX(E$2:E17)-1</f>
        <v>-1.9645068097399632E-2</v>
      </c>
      <c r="I17" s="5"/>
      <c r="J17" s="41">
        <v>0</v>
      </c>
      <c r="K17" s="41">
        <v>0.1</v>
      </c>
      <c r="L17" s="41">
        <v>0.2</v>
      </c>
      <c r="M17" s="41">
        <v>0.3</v>
      </c>
      <c r="N17" s="41">
        <v>0.4</v>
      </c>
      <c r="O17" s="41">
        <v>0.5</v>
      </c>
      <c r="P17" s="52">
        <v>0.6</v>
      </c>
      <c r="Q17" s="41">
        <v>0.7</v>
      </c>
      <c r="R17" s="41">
        <v>0.8</v>
      </c>
      <c r="S17" s="41">
        <v>0.9</v>
      </c>
      <c r="T17" s="41">
        <v>1</v>
      </c>
    </row>
    <row r="18" spans="1:21" x14ac:dyDescent="0.15">
      <c r="A18" s="1">
        <v>39568</v>
      </c>
      <c r="B18" s="2">
        <f ca="1">VLOOKUP(A18,小市值!A:Z,9,FALSE)</f>
        <v>2.2637910514336035</v>
      </c>
      <c r="C18" s="2">
        <f>VLOOKUP(A18,小市值!A:K,11,FALSE)</f>
        <v>118.05</v>
      </c>
      <c r="D18" s="3">
        <f ca="1">(1-计算结果!B$23)*(B18/B17-1)+计算结果!B$23*(C18/C17-1)</f>
        <v>-6.0621369032584083E-3</v>
      </c>
      <c r="E18" s="2">
        <f t="shared" ca="1" si="1"/>
        <v>0.98391398566427768</v>
      </c>
      <c r="F18" s="3">
        <f ca="1">E18/MAX(E$2:E18)-1</f>
        <v>-2.5588113908377785E-2</v>
      </c>
      <c r="I18" s="6">
        <v>39444</v>
      </c>
      <c r="J18" s="7">
        <v>1.7908556727500984</v>
      </c>
      <c r="K18" s="7">
        <v>1.5425496182541285</v>
      </c>
      <c r="L18" s="7">
        <v>1.3092294594965614</v>
      </c>
      <c r="M18" s="7">
        <v>1.0906824879367547</v>
      </c>
      <c r="N18" s="7">
        <v>0.88662768779737555</v>
      </c>
      <c r="O18" s="7">
        <v>0.69672294705237792</v>
      </c>
      <c r="P18" s="53">
        <v>0.52057212451179868</v>
      </c>
      <c r="Q18" s="7">
        <v>0.35773193990146157</v>
      </c>
      <c r="R18" s="7">
        <v>0.20771865705327497</v>
      </c>
      <c r="S18" s="7">
        <v>7.0014533442866123E-2</v>
      </c>
      <c r="T18" s="7">
        <v>-5.5925987664610655E-2</v>
      </c>
      <c r="U18" s="7">
        <f t="shared" ref="U18" ca="1" si="3">$H3/$H2-1</f>
        <v>-5.5925987664610655E-2</v>
      </c>
    </row>
    <row r="19" spans="1:21" x14ac:dyDescent="0.15">
      <c r="A19" s="1">
        <v>39598</v>
      </c>
      <c r="B19" s="2">
        <f ca="1">VLOOKUP(A19,小市值!A:Z,9,FALSE)</f>
        <v>2.2693522492727887</v>
      </c>
      <c r="C19" s="2">
        <f>VLOOKUP(A19,小市值!A:K,11,FALSE)</f>
        <v>118.34</v>
      </c>
      <c r="D19" s="3">
        <f ca="1">(1-计算结果!B$23)*(B19/B18-1)+计算结果!B$23*(C19/C18-1)</f>
        <v>2.4565861922913879E-3</v>
      </c>
      <c r="E19" s="2">
        <f t="shared" ca="1" si="1"/>
        <v>0.98633105517586295</v>
      </c>
      <c r="F19" s="3">
        <f ca="1">E19/MAX(E$2:E19)-1</f>
        <v>-2.3194387123400384E-2</v>
      </c>
      <c r="I19" s="6">
        <v>39813</v>
      </c>
      <c r="J19" s="7">
        <v>-8.8603234766711614E-2</v>
      </c>
      <c r="K19" s="7">
        <v>-6.2895754361105616E-2</v>
      </c>
      <c r="L19" s="7">
        <v>-3.7088052670075089E-2</v>
      </c>
      <c r="M19" s="7">
        <v>-1.1196061079377762E-2</v>
      </c>
      <c r="N19" s="7">
        <v>1.4763991724191072E-2</v>
      </c>
      <c r="O19" s="7">
        <v>4.0775579752795554E-2</v>
      </c>
      <c r="P19" s="53">
        <v>6.6821879717557708E-2</v>
      </c>
      <c r="Q19" s="7">
        <v>9.2885771028562214E-2</v>
      </c>
      <c r="R19" s="7">
        <v>0.11894983579485174</v>
      </c>
      <c r="S19" s="7">
        <v>0.14499635882442985</v>
      </c>
      <c r="T19" s="7">
        <v>0.17100732762426052</v>
      </c>
      <c r="U19" s="7">
        <f t="shared" ref="U19" ca="1" si="4">$H4/$H3-1</f>
        <v>0.17100732762426052</v>
      </c>
    </row>
    <row r="20" spans="1:21" x14ac:dyDescent="0.15">
      <c r="A20" s="1">
        <v>39629</v>
      </c>
      <c r="B20" s="2">
        <f ca="1">VLOOKUP(A20,小市值!A:Z,9,FALSE)</f>
        <v>2.2662840021891006</v>
      </c>
      <c r="C20" s="2">
        <f>VLOOKUP(A20,小市值!A:K,11,FALSE)</f>
        <v>118.18</v>
      </c>
      <c r="D20" s="3">
        <f ca="1">(1-计算结果!B$23)*(B20/B19-1)+计算结果!B$23*(C20/C19-1)</f>
        <v>-1.3520365049856098E-3</v>
      </c>
      <c r="E20" s="2">
        <f t="shared" ca="1" si="1"/>
        <v>0.98499749958326421</v>
      </c>
      <c r="F20" s="3">
        <f ca="1">E20/MAX(E$2:E20)-1</f>
        <v>-2.4515063970284467E-2</v>
      </c>
      <c r="I20" s="6">
        <v>40178</v>
      </c>
      <c r="J20" s="7">
        <v>1.0523089894440716</v>
      </c>
      <c r="K20" s="7">
        <v>0.91969341288582385</v>
      </c>
      <c r="L20" s="7">
        <v>0.79398691155561241</v>
      </c>
      <c r="M20" s="7">
        <v>0.67492860635224394</v>
      </c>
      <c r="N20" s="7">
        <v>0.5622623207504005</v>
      </c>
      <c r="O20" s="7">
        <v>0.45573676078603564</v>
      </c>
      <c r="P20" s="53">
        <v>0.35510567687789685</v>
      </c>
      <c r="Q20" s="7">
        <v>0.26012800818751503</v>
      </c>
      <c r="R20" s="7">
        <v>0.1705680102060354</v>
      </c>
      <c r="S20" s="7">
        <v>8.6195366242459492E-2</v>
      </c>
      <c r="T20" s="7">
        <v>6.7852834740651513E-3</v>
      </c>
      <c r="U20" s="7">
        <f t="shared" ref="U20" ca="1" si="5">$H5/$H4-1</f>
        <v>6.7852834740651513E-3</v>
      </c>
    </row>
    <row r="21" spans="1:21" x14ac:dyDescent="0.15">
      <c r="A21" s="1">
        <v>39660</v>
      </c>
      <c r="B21" s="2">
        <f ca="1">VLOOKUP(A21,小市值!A:Z,9,FALSE)</f>
        <v>2.264174582319066</v>
      </c>
      <c r="C21" s="2">
        <f>VLOOKUP(A21,小市值!A:K,11,FALSE)</f>
        <v>118.07</v>
      </c>
      <c r="D21" s="3">
        <f ca="1">(1-计算结果!B$23)*(B21/B20-1)+计算结果!B$23*(C21/C20-1)</f>
        <v>-9.3078355051623429E-4</v>
      </c>
      <c r="E21" s="2">
        <f t="shared" ca="1" si="1"/>
        <v>0.98408068011335248</v>
      </c>
      <c r="F21" s="3">
        <f ca="1">E21/MAX(E$2:E21)-1</f>
        <v>-2.5423029302517275E-2</v>
      </c>
      <c r="I21" s="6">
        <v>40543</v>
      </c>
      <c r="J21" s="7">
        <v>0.50769589552238736</v>
      </c>
      <c r="K21" s="7">
        <v>0.4637506783363925</v>
      </c>
      <c r="L21" s="7">
        <v>0.41977020313625046</v>
      </c>
      <c r="M21" s="7">
        <v>0.37582110969319871</v>
      </c>
      <c r="N21" s="7">
        <v>0.3319679965621094</v>
      </c>
      <c r="O21" s="7">
        <v>0.28827335569587209</v>
      </c>
      <c r="P21" s="53">
        <v>0.24479751290883223</v>
      </c>
      <c r="Q21" s="7">
        <v>0.20159857413604465</v>
      </c>
      <c r="R21" s="7">
        <v>0.15873237742758906</v>
      </c>
      <c r="S21" s="7">
        <v>0.11625245060994316</v>
      </c>
      <c r="T21" s="7">
        <v>7.4209974539463763E-2</v>
      </c>
      <c r="U21" s="7">
        <f t="shared" ref="U21" ca="1" si="6">$H6/$H5-1</f>
        <v>7.4209974539463763E-2</v>
      </c>
    </row>
    <row r="22" spans="1:21" x14ac:dyDescent="0.15">
      <c r="A22" s="1">
        <v>39689</v>
      </c>
      <c r="B22" s="2">
        <f ca="1">VLOOKUP(A22,小市值!A:Z,9,FALSE)</f>
        <v>2.2862276082330748</v>
      </c>
      <c r="C22" s="2">
        <f>VLOOKUP(A22,小市值!A:K,11,FALSE)</f>
        <v>119.22</v>
      </c>
      <c r="D22" s="3">
        <f ca="1">(1-计算结果!B$23)*(B22/B21-1)+计算结果!B$23*(C22/C21-1)</f>
        <v>9.7399847548065299E-3</v>
      </c>
      <c r="E22" s="2">
        <f t="shared" ca="1" si="1"/>
        <v>0.99366561093515615</v>
      </c>
      <c r="F22" s="3">
        <f ca="1">E22/MAX(E$2:E22)-1</f>
        <v>-1.5930664465538258E-2</v>
      </c>
      <c r="I22" s="6">
        <v>40907</v>
      </c>
      <c r="J22" s="7">
        <v>-6.4129930394431711E-2</v>
      </c>
      <c r="K22" s="7">
        <v>-4.9444835144320964E-2</v>
      </c>
      <c r="L22" s="7">
        <v>-3.57794067001167E-2</v>
      </c>
      <c r="M22" s="7">
        <v>-2.31530381634385E-2</v>
      </c>
      <c r="N22" s="7">
        <v>-1.1582807630934888E-2</v>
      </c>
      <c r="O22" s="7">
        <v>-1.0834753378118345E-3</v>
      </c>
      <c r="P22" s="53">
        <v>8.3325146681088036E-3</v>
      </c>
      <c r="Q22" s="7">
        <v>1.6655028391164395E-2</v>
      </c>
      <c r="R22" s="7">
        <v>2.3876231366737777E-2</v>
      </c>
      <c r="S22" s="7">
        <v>2.999057383520598E-2</v>
      </c>
      <c r="T22" s="7">
        <v>3.4994771697455906E-2</v>
      </c>
      <c r="U22" s="7">
        <f t="shared" ref="U22" ca="1" si="7">$H7/$H6-1</f>
        <v>3.4994771697455906E-2</v>
      </c>
    </row>
    <row r="23" spans="1:21" x14ac:dyDescent="0.15">
      <c r="A23" s="1">
        <v>39717</v>
      </c>
      <c r="B23" s="2">
        <f ca="1">VLOOKUP(A23,小市值!A:Z,9,FALSE)</f>
        <v>2.3890138855366261</v>
      </c>
      <c r="C23" s="2">
        <f>VLOOKUP(A23,小市值!A:K,11,FALSE)</f>
        <v>124.58</v>
      </c>
      <c r="D23" s="3">
        <f ca="1">(1-计算结果!B$23)*(B23/B22-1)+计算结果!B$23*(C23/C22-1)</f>
        <v>4.4958899513504402E-2</v>
      </c>
      <c r="E23" s="2">
        <f t="shared" ca="1" si="1"/>
        <v>1.0383397232872147</v>
      </c>
      <c r="F23" s="3">
        <f ca="1">E23/MAX(E$2:E23)-1</f>
        <v>0</v>
      </c>
      <c r="I23" s="6">
        <v>41274</v>
      </c>
      <c r="J23" s="7">
        <v>7.2817134774701753E-2</v>
      </c>
      <c r="K23" s="7">
        <v>7.3031885229339011E-2</v>
      </c>
      <c r="L23" s="7">
        <v>7.3246635683976269E-2</v>
      </c>
      <c r="M23" s="7">
        <v>7.3461386138613749E-2</v>
      </c>
      <c r="N23" s="7">
        <v>7.3676136593251007E-2</v>
      </c>
      <c r="O23" s="7">
        <v>7.3890887047888487E-2</v>
      </c>
      <c r="P23" s="53">
        <v>7.4105637502525745E-2</v>
      </c>
      <c r="Q23" s="7">
        <v>7.4320387957163225E-2</v>
      </c>
      <c r="R23" s="7">
        <v>7.4535138411800483E-2</v>
      </c>
      <c r="S23" s="7">
        <v>7.4749888866437519E-2</v>
      </c>
      <c r="T23" s="7">
        <v>7.4964639321075444E-2</v>
      </c>
      <c r="U23" s="7">
        <f t="shared" ref="U23" ca="1" si="8">$H8/$H7-1</f>
        <v>7.4964639321075444E-2</v>
      </c>
    </row>
    <row r="24" spans="1:21" x14ac:dyDescent="0.15">
      <c r="A24" s="1">
        <v>39752</v>
      </c>
      <c r="B24" s="2">
        <f ca="1">VLOOKUP(A24,小市值!A:Z,9,FALSE)</f>
        <v>2.4580494449196091</v>
      </c>
      <c r="C24" s="2">
        <f>VLOOKUP(A24,小市值!A:K,11,FALSE)</f>
        <v>128.18</v>
      </c>
      <c r="D24" s="3">
        <f ca="1">(1-计算结果!B$23)*(B24/B23-1)+计算结果!B$23*(C24/C23-1)</f>
        <v>2.8897094236635112E-2</v>
      </c>
      <c r="E24" s="2">
        <f t="shared" ca="1" si="1"/>
        <v>1.0683447241206869</v>
      </c>
      <c r="F24" s="3">
        <f ca="1">E24/MAX(E$2:E24)-1</f>
        <v>0</v>
      </c>
      <c r="I24" s="6">
        <v>41639</v>
      </c>
      <c r="J24" s="7">
        <v>0.90118758514481856</v>
      </c>
      <c r="K24" s="7">
        <v>0.80120472000715837</v>
      </c>
      <c r="L24" s="7">
        <v>0.70432446335364274</v>
      </c>
      <c r="M24" s="7">
        <v>0.61058630137357417</v>
      </c>
      <c r="N24" s="7">
        <v>0.52001910365376824</v>
      </c>
      <c r="O24" s="7">
        <v>0.4326416131930364</v>
      </c>
      <c r="P24" s="53">
        <v>0.34846293885582025</v>
      </c>
      <c r="Q24" s="7">
        <v>0.26748304904198994</v>
      </c>
      <c r="R24" s="7">
        <v>0.18969326538723874</v>
      </c>
      <c r="S24" s="7">
        <v>0.11507675534702444</v>
      </c>
      <c r="T24" s="7">
        <v>4.3609022556390764E-2</v>
      </c>
      <c r="U24" s="7">
        <f t="shared" ref="U24" ca="1" si="9">$H9/$H8-1</f>
        <v>4.3609022556390764E-2</v>
      </c>
    </row>
    <row r="25" spans="1:21" x14ac:dyDescent="0.15">
      <c r="A25" s="1">
        <v>39780</v>
      </c>
      <c r="B25" s="2">
        <f ca="1">VLOOKUP(A25,小市值!A:Z,9,FALSE)</f>
        <v>2.4666788898424814</v>
      </c>
      <c r="C25" s="2">
        <f>VLOOKUP(A25,小市值!A:K,11,FALSE)</f>
        <v>128.63</v>
      </c>
      <c r="D25" s="3">
        <f ca="1">(1-计算结果!B$23)*(B25/B24-1)+计算结果!B$23*(C25/C24-1)</f>
        <v>3.5106880948665431E-3</v>
      </c>
      <c r="E25" s="2">
        <f t="shared" ca="1" si="1"/>
        <v>1.0720953492248708</v>
      </c>
      <c r="F25" s="3">
        <f ca="1">E25/MAX(E$2:E25)-1</f>
        <v>0</v>
      </c>
      <c r="I25" s="6">
        <v>42004</v>
      </c>
      <c r="J25" s="7">
        <v>1.0168859187949262</v>
      </c>
      <c r="K25" s="7">
        <v>0.90502910519149027</v>
      </c>
      <c r="L25" s="7">
        <v>0.79761096528486308</v>
      </c>
      <c r="M25" s="7">
        <v>0.69454608165949816</v>
      </c>
      <c r="N25" s="7">
        <v>0.59574626258561558</v>
      </c>
      <c r="O25" s="7">
        <v>0.50112083031448229</v>
      </c>
      <c r="P25" s="53">
        <v>0.41057689887931015</v>
      </c>
      <c r="Q25" s="7">
        <v>0.32401964156386942</v>
      </c>
      <c r="R25" s="7">
        <v>0.2413525482020944</v>
      </c>
      <c r="S25" s="7">
        <v>0.16247767247302036</v>
      </c>
      <c r="T25" s="7">
        <v>8.7295869356388334E-2</v>
      </c>
      <c r="U25" s="7">
        <f t="shared" ref="U25" ca="1" si="10">$H10/$H9-1</f>
        <v>8.7295869356388334E-2</v>
      </c>
    </row>
    <row r="26" spans="1:21" x14ac:dyDescent="0.15">
      <c r="A26" s="1">
        <v>39813</v>
      </c>
      <c r="B26" s="2">
        <f ca="1">VLOOKUP(A26,小市值!A:Z,9,FALSE)</f>
        <v>2.5435768323774131</v>
      </c>
      <c r="C26" s="2">
        <f>VLOOKUP(A26,小市值!A:K,11,FALSE)</f>
        <v>132.63999999999999</v>
      </c>
      <c r="D26" s="3">
        <f ca="1">(1-计算结果!B$23)*(B26/B25-1)+计算结果!B$23*(C26/C25-1)</f>
        <v>3.1174687086993558E-2</v>
      </c>
      <c r="E26" s="2">
        <f t="shared" ca="1" si="1"/>
        <v>1.1055175862643773</v>
      </c>
      <c r="F26" s="3">
        <f ca="1">E26/MAX(E$2:E26)-1</f>
        <v>0</v>
      </c>
      <c r="I26" s="6">
        <v>42369</v>
      </c>
      <c r="J26" s="7">
        <v>4.0172569814032677</v>
      </c>
      <c r="K26" s="7">
        <v>3.3784711064016184</v>
      </c>
      <c r="L26" s="7">
        <v>2.8085616873342496</v>
      </c>
      <c r="M26" s="7">
        <v>2.3015770885876812</v>
      </c>
      <c r="N26" s="7">
        <v>1.8519279342060493</v>
      </c>
      <c r="O26" s="7">
        <v>1.4543790723127588</v>
      </c>
      <c r="P26" s="53">
        <v>1.1040403378642991</v>
      </c>
      <c r="Q26" s="7">
        <v>0.79635628214981669</v>
      </c>
      <c r="R26" s="7">
        <v>0.52709502666107411</v>
      </c>
      <c r="S26" s="7">
        <v>0.29233638853276989</v>
      </c>
      <c r="T26" s="7">
        <v>8.845941468801799E-2</v>
      </c>
      <c r="U26" s="7">
        <f t="shared" ref="U26" ca="1" si="11">$H11/$H10-1</f>
        <v>8.845941468801799E-2</v>
      </c>
    </row>
    <row r="27" spans="1:21" x14ac:dyDescent="0.15">
      <c r="A27" s="1">
        <v>39836</v>
      </c>
      <c r="B27" s="2">
        <f ca="1">VLOOKUP(A27,小市值!A:Z,9,FALSE)</f>
        <v>2.5470286103465618</v>
      </c>
      <c r="C27" s="2">
        <f>VLOOKUP(A27,小市值!A:K,11,FALSE)</f>
        <v>132.82</v>
      </c>
      <c r="D27" s="3">
        <f ca="1">(1-计算结果!B$23)*(B27/B26-1)+计算结果!B$23*(C27/C26-1)</f>
        <v>1.3570566948131191E-3</v>
      </c>
      <c r="E27" s="2">
        <f t="shared" ca="1" si="1"/>
        <v>1.107017836306051</v>
      </c>
      <c r="F27" s="3">
        <f ca="1">E27/MAX(E$2:E27)-1</f>
        <v>0</v>
      </c>
      <c r="I27" s="6">
        <v>42734</v>
      </c>
      <c r="J27" s="7">
        <v>0.40630202689567785</v>
      </c>
      <c r="K27" s="7">
        <v>0.3870279078823986</v>
      </c>
      <c r="L27" s="7">
        <v>0.36293379589210262</v>
      </c>
      <c r="M27" s="7">
        <v>0.33461625594534072</v>
      </c>
      <c r="N27" s="7">
        <v>0.3026328069090829</v>
      </c>
      <c r="O27" s="7">
        <v>0.26750340713973864</v>
      </c>
      <c r="P27" s="53">
        <v>0.22971192385318195</v>
      </c>
      <c r="Q27" s="7">
        <v>0.18970758469760796</v>
      </c>
      <c r="R27" s="7">
        <v>0.14790641009161609</v>
      </c>
      <c r="S27" s="7">
        <v>0.10469262497478549</v>
      </c>
      <c r="T27" s="7">
        <v>6.0420048701298468E-2</v>
      </c>
      <c r="U27" s="7">
        <f t="shared" ref="U27" ca="1" si="12">$H12/$H11-1</f>
        <v>6.0420048701298468E-2</v>
      </c>
    </row>
    <row r="28" spans="1:21" x14ac:dyDescent="0.15">
      <c r="A28" s="1">
        <v>39871</v>
      </c>
      <c r="B28" s="2">
        <f ca="1">VLOOKUP(A28,小市值!A:Z,9,FALSE)</f>
        <v>2.5583427714676636</v>
      </c>
      <c r="C28" s="2">
        <f>VLOOKUP(A28,小市值!A:K,11,FALSE)</f>
        <v>133.41</v>
      </c>
      <c r="D28" s="3">
        <f ca="1">(1-计算结果!B$23)*(B28/B27-1)+计算结果!B$23*(C28/C27-1)</f>
        <v>4.4421020930582866E-3</v>
      </c>
      <c r="E28" s="2">
        <f t="shared" ca="1" si="1"/>
        <v>1.1119353225537589</v>
      </c>
      <c r="F28" s="3">
        <f ca="1">E28/MAX(E$2:E28)-1</f>
        <v>0</v>
      </c>
      <c r="I28" s="5" t="s">
        <v>92</v>
      </c>
      <c r="J28" s="7">
        <v>212.79319242177149</v>
      </c>
      <c r="K28" s="7">
        <v>141.3045082506068</v>
      </c>
      <c r="L28" s="7">
        <v>92.207459702909986</v>
      </c>
      <c r="M28" s="7">
        <v>59.073748486243893</v>
      </c>
      <c r="N28" s="7">
        <v>37.096583755769736</v>
      </c>
      <c r="O28" s="7">
        <v>22.767978352224105</v>
      </c>
      <c r="P28" s="53">
        <v>13.585281341517698</v>
      </c>
      <c r="Q28" s="7">
        <v>7.8011536100187033</v>
      </c>
      <c r="R28" s="7">
        <v>4.2206785820857835</v>
      </c>
      <c r="S28" s="7">
        <v>2.0430649565712842</v>
      </c>
      <c r="T28" s="7">
        <v>0.74220703450575298</v>
      </c>
      <c r="U28" s="7">
        <f t="shared" ref="U28" ca="1" si="13">$H12/$H2-1</f>
        <v>0.74220703450575298</v>
      </c>
    </row>
    <row r="29" spans="1:21" x14ac:dyDescent="0.15">
      <c r="A29" s="1">
        <v>39903</v>
      </c>
      <c r="B29" s="2">
        <f ca="1">VLOOKUP(A29,小市值!A:Z,9,FALSE)</f>
        <v>2.5683460240222575</v>
      </c>
      <c r="C29" s="2">
        <f>VLOOKUP(A29,小市值!A:K,11,FALSE)</f>
        <v>134.19999999999999</v>
      </c>
      <c r="D29" s="3">
        <f ca="1">(1-计算结果!B$23)*(B29/B28-1)+计算结果!B$23*(C29/C28-1)</f>
        <v>5.9215950828273023E-3</v>
      </c>
      <c r="E29" s="2">
        <f t="shared" ca="1" si="1"/>
        <v>1.1185197532922153</v>
      </c>
      <c r="F29" s="3">
        <f ca="1">E29/MAX(E$2:E29)-1</f>
        <v>0</v>
      </c>
      <c r="I29" s="5" t="s">
        <v>93</v>
      </c>
      <c r="J29" s="7">
        <v>0.71001290235218173</v>
      </c>
      <c r="K29" s="7">
        <v>0.64180610366307733</v>
      </c>
      <c r="L29" s="7">
        <v>0.57378378790257889</v>
      </c>
      <c r="M29" s="7">
        <v>0.50615085681424743</v>
      </c>
      <c r="N29" s="7">
        <v>0.43909214699227439</v>
      </c>
      <c r="O29" s="7">
        <v>0.37277456634931339</v>
      </c>
      <c r="P29" s="53">
        <v>0.30734882556808474</v>
      </c>
      <c r="Q29" s="7">
        <v>0.24295086265227162</v>
      </c>
      <c r="R29" s="7">
        <v>0.17970303199301529</v>
      </c>
      <c r="S29" s="7">
        <v>0.11771511060369466</v>
      </c>
      <c r="T29" s="7">
        <v>5.7085160765219856E-2</v>
      </c>
      <c r="U29" s="7">
        <f t="shared" ref="U29" ca="1" si="14">(1+U28)^0.1-1</f>
        <v>5.7085160765219856E-2</v>
      </c>
    </row>
    <row r="30" spans="1:21" x14ac:dyDescent="0.15">
      <c r="A30" s="1">
        <v>39933</v>
      </c>
      <c r="B30" s="2">
        <f ca="1">VLOOKUP(A30,小市值!A:Z,9,FALSE)</f>
        <v>2.7800516568503695</v>
      </c>
      <c r="C30" s="2">
        <f>VLOOKUP(A30,小市值!A:K,11,FALSE)</f>
        <v>134</v>
      </c>
      <c r="D30" s="3">
        <f ca="1">(1-计算结果!B$23)*(B30/B29-1)+计算结果!B$23*(C30/C29-1)</f>
        <v>-1.4903129657226621E-3</v>
      </c>
      <c r="E30" s="2">
        <f t="shared" ca="1" si="1"/>
        <v>1.1168528088014671</v>
      </c>
      <c r="F30" s="3">
        <f ca="1">E30/MAX(E$2:E30)-1</f>
        <v>-1.4903129657225511E-3</v>
      </c>
      <c r="I30" s="5" t="s">
        <v>94</v>
      </c>
      <c r="J30" s="7">
        <v>0.35933274694310391</v>
      </c>
      <c r="K30" s="7">
        <v>0.32253059125569872</v>
      </c>
      <c r="L30" s="7">
        <v>0.28562277384092927</v>
      </c>
      <c r="M30" s="7">
        <v>0.24860929469879556</v>
      </c>
      <c r="N30" s="7">
        <v>0.21149015382929803</v>
      </c>
      <c r="O30" s="7">
        <v>0.17426535123243581</v>
      </c>
      <c r="P30" s="53">
        <v>0.13693488690820954</v>
      </c>
      <c r="Q30" s="7">
        <v>0.10066929443590111</v>
      </c>
      <c r="R30" s="7">
        <v>6.454251663692101E-2</v>
      </c>
      <c r="S30" s="7">
        <v>2.8415738837941129E-2</v>
      </c>
      <c r="T30" s="7">
        <v>6.5043334709038225E-2</v>
      </c>
      <c r="U30" s="7">
        <f t="shared" ref="U30" ca="1" si="15">-MIN($F:$F)</f>
        <v>6.5043334709038225E-2</v>
      </c>
    </row>
    <row r="31" spans="1:21" x14ac:dyDescent="0.15">
      <c r="A31" s="1">
        <v>39960</v>
      </c>
      <c r="B31" s="2">
        <f ca="1">VLOOKUP(A31,小市值!A:Z,9,FALSE)</f>
        <v>3.1147145577385147</v>
      </c>
      <c r="C31" s="2">
        <f>VLOOKUP(A31,小市值!A:K,11,FALSE)</f>
        <v>134.63999999999999</v>
      </c>
      <c r="D31" s="3">
        <f ca="1">(1-计算结果!B$23)*(B31/B30-1)+计算结果!B$23*(C31/C30-1)</f>
        <v>4.7761194029849463E-3</v>
      </c>
      <c r="E31" s="2">
        <f t="shared" ca="1" si="1"/>
        <v>1.122187031171862</v>
      </c>
      <c r="F31" s="3">
        <f ca="1">E31/MAX(E$2:E31)-1</f>
        <v>0</v>
      </c>
    </row>
    <row r="32" spans="1:21" x14ac:dyDescent="0.15">
      <c r="A32" s="1">
        <v>39994</v>
      </c>
      <c r="B32" s="2">
        <f ca="1">VLOOKUP(A32,小市值!A:Z,9,FALSE)</f>
        <v>3.5194996233816873</v>
      </c>
      <c r="C32" s="2">
        <f>VLOOKUP(A32,小市值!A:K,11,FALSE)</f>
        <v>134.04</v>
      </c>
      <c r="D32" s="3">
        <f ca="1">(1-计算结果!B$23)*(B32/B31-1)+计算结果!B$23*(C32/C31-1)</f>
        <v>-4.4563279857396942E-3</v>
      </c>
      <c r="E32" s="2">
        <f t="shared" ca="1" si="1"/>
        <v>1.1171861976996167</v>
      </c>
      <c r="F32" s="3">
        <f ca="1">E32/MAX(E$2:E32)-1</f>
        <v>-4.4563279857396942E-3</v>
      </c>
    </row>
    <row r="33" spans="1:6" x14ac:dyDescent="0.15">
      <c r="A33" s="1">
        <v>40025</v>
      </c>
      <c r="B33" s="2">
        <f ca="1">VLOOKUP(A33,小市值!A:Z,9,FALSE)</f>
        <v>3.8943366811607336</v>
      </c>
      <c r="C33" s="2">
        <f>VLOOKUP(A33,小市值!A:K,11,FALSE)</f>
        <v>131.97</v>
      </c>
      <c r="D33" s="3">
        <f ca="1">(1-计算结果!B$23)*(B33/B32-1)+计算结果!B$23*(C33/C32-1)</f>
        <v>-1.5443151298119906E-2</v>
      </c>
      <c r="E33" s="2">
        <f t="shared" ca="1" si="1"/>
        <v>1.0999333222203702</v>
      </c>
      <c r="F33" s="3">
        <f ca="1">E33/MAX(E$2:E33)-1</f>
        <v>-1.9830659536541839E-2</v>
      </c>
    </row>
    <row r="34" spans="1:6" x14ac:dyDescent="0.15">
      <c r="A34" s="1">
        <v>40056</v>
      </c>
      <c r="B34" s="2">
        <f ca="1">VLOOKUP(A34,小市值!A:Z,9,FALSE)</f>
        <v>3.589256568528616</v>
      </c>
      <c r="C34" s="2">
        <f>VLOOKUP(A34,小市值!A:K,11,FALSE)</f>
        <v>132.04</v>
      </c>
      <c r="D34" s="3">
        <f ca="1">(1-计算结果!B$23)*(B34/B33-1)+计算结果!B$23*(C34/C33-1)</f>
        <v>5.3042358111676791E-4</v>
      </c>
      <c r="E34" s="2">
        <f t="shared" ca="1" si="1"/>
        <v>1.100516752792132</v>
      </c>
      <c r="F34" s="3">
        <f ca="1">E34/MAX(E$2:E34)-1</f>
        <v>-1.9310754604872304E-2</v>
      </c>
    </row>
    <row r="35" spans="1:6" x14ac:dyDescent="0.15">
      <c r="A35" s="1">
        <v>40086</v>
      </c>
      <c r="B35" s="2">
        <f ca="1">VLOOKUP(A35,小市值!A:Z,9,FALSE)</f>
        <v>3.7155008130615386</v>
      </c>
      <c r="C35" s="2">
        <f>VLOOKUP(A35,小市值!A:K,11,FALSE)</f>
        <v>131.94999999999999</v>
      </c>
      <c r="D35" s="3">
        <f ca="1">(1-计算结果!B$23)*(B35/B34-1)+计算结果!B$23*(C35/C34-1)</f>
        <v>-6.8161163283853021E-4</v>
      </c>
      <c r="E35" s="2">
        <f t="shared" ca="1" si="1"/>
        <v>1.0997666277712952</v>
      </c>
      <c r="F35" s="3">
        <f ca="1">E35/MAX(E$2:E35)-1</f>
        <v>-1.9979203802733325E-2</v>
      </c>
    </row>
    <row r="36" spans="1:6" x14ac:dyDescent="0.15">
      <c r="A36" s="1">
        <v>40116</v>
      </c>
      <c r="B36" s="2">
        <f ca="1">VLOOKUP(A36,小市值!A:Z,9,FALSE)</f>
        <v>4.3644960566536426</v>
      </c>
      <c r="C36" s="2">
        <f>VLOOKUP(A36,小市值!A:K,11,FALSE)</f>
        <v>132.25</v>
      </c>
      <c r="D36" s="3">
        <f ca="1">(1-计算结果!B$23)*(B36/B35-1)+计算结果!B$23*(C36/C35-1)</f>
        <v>2.2735884804852002E-3</v>
      </c>
      <c r="E36" s="2">
        <f t="shared" ca="1" si="1"/>
        <v>1.1022670445074181</v>
      </c>
      <c r="F36" s="3">
        <f ca="1">E36/MAX(E$2:E36)-1</f>
        <v>-1.7751039809863256E-2</v>
      </c>
    </row>
    <row r="37" spans="1:6" x14ac:dyDescent="0.15">
      <c r="A37" s="1">
        <v>40147</v>
      </c>
      <c r="B37" s="2">
        <f ca="1">VLOOKUP(A37,小市值!A:Z,9,FALSE)</f>
        <v>5.0384479734658543</v>
      </c>
      <c r="C37" s="2">
        <f>VLOOKUP(A37,小市值!A:K,11,FALSE)</f>
        <v>132.99</v>
      </c>
      <c r="D37" s="3">
        <f ca="1">(1-计算结果!B$23)*(B37/B36-1)+计算结果!B$23*(C37/C36-1)</f>
        <v>5.5954631379961928E-3</v>
      </c>
      <c r="E37" s="2">
        <f t="shared" ca="1" si="1"/>
        <v>1.1084347391231872</v>
      </c>
      <c r="F37" s="3">
        <f ca="1">E37/MAX(E$2:E37)-1</f>
        <v>-1.225490196078427E-2</v>
      </c>
    </row>
    <row r="38" spans="1:6" x14ac:dyDescent="0.15">
      <c r="A38" s="1">
        <v>40178</v>
      </c>
      <c r="B38" s="2">
        <f ca="1">VLOOKUP(A38,小市值!A:Z,9,FALSE)</f>
        <v>5.2202055984298399</v>
      </c>
      <c r="C38" s="2">
        <f>VLOOKUP(A38,小市值!A:K,11,FALSE)</f>
        <v>133.54</v>
      </c>
      <c r="D38" s="3">
        <f ca="1">(1-计算结果!B$23)*(B38/B37-1)+计算结果!B$23*(C38/C37-1)</f>
        <v>4.1356492969395475E-3</v>
      </c>
      <c r="E38" s="2">
        <f t="shared" ca="1" si="1"/>
        <v>1.1130188364727454</v>
      </c>
      <c r="F38" s="3">
        <f ca="1">E38/MAX(E$2:E38)-1</f>
        <v>-8.1699346405229578E-3</v>
      </c>
    </row>
    <row r="39" spans="1:6" x14ac:dyDescent="0.15">
      <c r="A39" s="1">
        <v>40207</v>
      </c>
      <c r="B39" s="2">
        <f ca="1">VLOOKUP(A39,小市值!A:Z,9,FALSE)</f>
        <v>5.2343274232763335</v>
      </c>
      <c r="C39" s="2">
        <f>VLOOKUP(A39,小市值!A:K,11,FALSE)</f>
        <v>135.46</v>
      </c>
      <c r="D39" s="3">
        <f ca="1">(1-计算结果!B$23)*(B39/B38-1)+计算结果!B$23*(C39/C38-1)</f>
        <v>1.4377714542459286E-2</v>
      </c>
      <c r="E39" s="2">
        <f t="shared" ca="1" si="1"/>
        <v>1.1290215035839306</v>
      </c>
      <c r="F39" s="3">
        <f ca="1">E39/MAX(E$2:E39)-1</f>
        <v>0</v>
      </c>
    </row>
    <row r="40" spans="1:6" x14ac:dyDescent="0.15">
      <c r="A40" s="1">
        <v>40235</v>
      </c>
      <c r="B40" s="2">
        <f ca="1">VLOOKUP(A40,小市值!A:Z,9,FALSE)</f>
        <v>5.8450963478873987</v>
      </c>
      <c r="C40" s="2">
        <f>VLOOKUP(A40,小市值!A:K,11,FALSE)</f>
        <v>136.94</v>
      </c>
      <c r="D40" s="3">
        <f ca="1">(1-计算结果!B$23)*(B40/B39-1)+计算结果!B$23*(C40/C39-1)</f>
        <v>1.0925734534179776E-2</v>
      </c>
      <c r="E40" s="2">
        <f t="shared" ca="1" si="1"/>
        <v>1.1413568928154691</v>
      </c>
      <c r="F40" s="3">
        <f ca="1">E40/MAX(E$2:E40)-1</f>
        <v>0</v>
      </c>
    </row>
    <row r="41" spans="1:6" x14ac:dyDescent="0.15">
      <c r="A41" s="1">
        <v>40268</v>
      </c>
      <c r="B41" s="2">
        <f ca="1">VLOOKUP(A41,小市值!A:Z,9,FALSE)</f>
        <v>6.4360216737917453</v>
      </c>
      <c r="C41" s="2">
        <f>VLOOKUP(A41,小市值!A:K,11,FALSE)</f>
        <v>138.37</v>
      </c>
      <c r="D41" s="3">
        <f ca="1">(1-计算结果!B$23)*(B41/B40-1)+计算结果!B$23*(C41/C40-1)</f>
        <v>1.0442529574996362E-2</v>
      </c>
      <c r="E41" s="2">
        <f t="shared" ca="1" si="1"/>
        <v>1.1532755459243207</v>
      </c>
      <c r="F41" s="3">
        <f ca="1">E41/MAX(E$2:E41)-1</f>
        <v>0</v>
      </c>
    </row>
    <row r="42" spans="1:6" x14ac:dyDescent="0.15">
      <c r="A42" s="1">
        <v>40298</v>
      </c>
      <c r="B42" s="2">
        <f ca="1">VLOOKUP(A42,小市值!A:Z,9,FALSE)</f>
        <v>5.7206782013949695</v>
      </c>
      <c r="C42" s="2">
        <f>VLOOKUP(A42,小市值!A:K,11,FALSE)</f>
        <v>139.46</v>
      </c>
      <c r="D42" s="3">
        <f ca="1">(1-计算结果!B$23)*(B42/B41-1)+计算结果!B$23*(C42/C41-1)</f>
        <v>7.8774300787742835E-3</v>
      </c>
      <c r="E42" s="2">
        <f t="shared" ca="1" si="1"/>
        <v>1.1623603933988997</v>
      </c>
      <c r="F42" s="3">
        <f ca="1">E42/MAX(E$2:E42)-1</f>
        <v>0</v>
      </c>
    </row>
    <row r="43" spans="1:6" x14ac:dyDescent="0.15">
      <c r="A43" s="1">
        <v>40329</v>
      </c>
      <c r="B43" s="2">
        <f ca="1">VLOOKUP(A43,小市值!A:Z,9,FALSE)</f>
        <v>5.3738413135701908</v>
      </c>
      <c r="C43" s="2">
        <f>VLOOKUP(A43,小市值!A:K,11,FALSE)</f>
        <v>140.81</v>
      </c>
      <c r="D43" s="3">
        <f ca="1">(1-计算结果!B$23)*(B43/B42-1)+计算结果!B$23*(C43/C42-1)</f>
        <v>9.6801950380036583E-3</v>
      </c>
      <c r="E43" s="2">
        <f t="shared" ca="1" si="1"/>
        <v>1.1736122687114519</v>
      </c>
      <c r="F43" s="3">
        <f ca="1">E43/MAX(E$2:E43)-1</f>
        <v>0</v>
      </c>
    </row>
    <row r="44" spans="1:6" x14ac:dyDescent="0.15">
      <c r="A44" s="1">
        <v>40359</v>
      </c>
      <c r="B44" s="2">
        <f ca="1">VLOOKUP(A44,小市值!A:Z,9,FALSE)</f>
        <v>5.0197000335834279</v>
      </c>
      <c r="C44" s="2">
        <f>VLOOKUP(A44,小市值!A:K,11,FALSE)</f>
        <v>141.59</v>
      </c>
      <c r="D44" s="3">
        <f ca="1">(1-计算结果!B$23)*(B44/B43-1)+计算结果!B$23*(C44/C43-1)</f>
        <v>5.539379305447012E-3</v>
      </c>
      <c r="E44" s="2">
        <f t="shared" ca="1" si="1"/>
        <v>1.1801133522253708</v>
      </c>
      <c r="F44" s="3">
        <f ca="1">E44/MAX(E$2:E44)-1</f>
        <v>0</v>
      </c>
    </row>
    <row r="45" spans="1:6" x14ac:dyDescent="0.15">
      <c r="A45" s="1">
        <v>40389</v>
      </c>
      <c r="B45" s="2">
        <f ca="1">VLOOKUP(A45,小市值!A:Z,9,FALSE)</f>
        <v>6.0933239415254254</v>
      </c>
      <c r="C45" s="2">
        <f>VLOOKUP(A45,小市值!A:K,11,FALSE)</f>
        <v>142.29</v>
      </c>
      <c r="D45" s="3">
        <f ca="1">(1-计算结果!B$23)*(B45/B44-1)+计算结果!B$23*(C45/C44-1)</f>
        <v>4.9438519669466885E-3</v>
      </c>
      <c r="E45" s="2">
        <f t="shared" ca="1" si="1"/>
        <v>1.1859476579429904</v>
      </c>
      <c r="F45" s="3">
        <f ca="1">E45/MAX(E$2:E45)-1</f>
        <v>0</v>
      </c>
    </row>
    <row r="46" spans="1:6" x14ac:dyDescent="0.15">
      <c r="A46" s="1">
        <v>40421</v>
      </c>
      <c r="B46" s="2">
        <f ca="1">VLOOKUP(A46,小市值!A:Z,9,FALSE)</f>
        <v>6.8387371616556925</v>
      </c>
      <c r="C46" s="2">
        <f>VLOOKUP(A46,小市值!A:K,11,FALSE)</f>
        <v>143.51</v>
      </c>
      <c r="D46" s="3">
        <f ca="1">(1-计算结果!B$23)*(B46/B45-1)+计算结果!B$23*(C46/C45-1)</f>
        <v>8.5740389345703161E-3</v>
      </c>
      <c r="E46" s="2">
        <f t="shared" ca="1" si="1"/>
        <v>1.1961160193365561</v>
      </c>
      <c r="F46" s="3">
        <f ca="1">E46/MAX(E$2:E46)-1</f>
        <v>0</v>
      </c>
    </row>
    <row r="47" spans="1:6" x14ac:dyDescent="0.15">
      <c r="A47" s="1">
        <v>40451</v>
      </c>
      <c r="B47" s="2">
        <f ca="1">VLOOKUP(A47,小市值!A:Z,9,FALSE)</f>
        <v>6.9267550872075736</v>
      </c>
      <c r="C47" s="2">
        <f>VLOOKUP(A47,小市值!A:K,11,FALSE)</f>
        <v>143.86000000000001</v>
      </c>
      <c r="D47" s="3">
        <f ca="1">(1-计算结果!B$23)*(B47/B46-1)+计算结果!B$23*(C47/C46-1)</f>
        <v>2.4388544352311747E-3</v>
      </c>
      <c r="E47" s="2">
        <f t="shared" ca="1" si="1"/>
        <v>1.1990331721953662</v>
      </c>
      <c r="F47" s="3">
        <f ca="1">E47/MAX(E$2:E47)-1</f>
        <v>0</v>
      </c>
    </row>
    <row r="48" spans="1:6" x14ac:dyDescent="0.15">
      <c r="A48" s="1">
        <v>40480</v>
      </c>
      <c r="B48" s="2">
        <f ca="1">VLOOKUP(A48,小市值!A:Z,9,FALSE)</f>
        <v>7.3236270613419316</v>
      </c>
      <c r="C48" s="2">
        <f>VLOOKUP(A48,小市值!A:K,11,FALSE)</f>
        <v>143.25</v>
      </c>
      <c r="D48" s="3">
        <f ca="1">(1-计算结果!B$23)*(B48/B47-1)+计算结果!B$23*(C48/C47-1)</f>
        <v>-4.240233560406037E-3</v>
      </c>
      <c r="E48" s="2">
        <f t="shared" ca="1" si="1"/>
        <v>1.1939489914985832</v>
      </c>
      <c r="F48" s="3">
        <f ca="1">E48/MAX(E$2:E48)-1</f>
        <v>-4.240233560406037E-3</v>
      </c>
    </row>
    <row r="49" spans="1:6" x14ac:dyDescent="0.15">
      <c r="A49" s="1">
        <v>40512</v>
      </c>
      <c r="B49" s="2">
        <f ca="1">VLOOKUP(A49,小市值!A:Z,9,FALSE)</f>
        <v>7.4065319123804265</v>
      </c>
      <c r="C49" s="2">
        <f>VLOOKUP(A49,小市值!A:K,11,FALSE)</f>
        <v>142.44999999999999</v>
      </c>
      <c r="D49" s="3">
        <f ca="1">(1-计算结果!B$23)*(B49/B48-1)+计算结果!B$23*(C49/C48-1)</f>
        <v>-5.5846422338570179E-3</v>
      </c>
      <c r="E49" s="2">
        <f t="shared" ca="1" si="1"/>
        <v>1.1872812135355892</v>
      </c>
      <c r="F49" s="3">
        <f ca="1">E49/MAX(E$2:E49)-1</f>
        <v>-9.8011956068402295E-3</v>
      </c>
    </row>
    <row r="50" spans="1:6" x14ac:dyDescent="0.15">
      <c r="A50" s="1">
        <v>40543</v>
      </c>
      <c r="B50" s="2">
        <f ca="1">VLOOKUP(A50,小市值!A:Z,9,FALSE)</f>
        <v>7.8704825545356547</v>
      </c>
      <c r="C50" s="2">
        <f>VLOOKUP(A50,小市值!A:K,11,FALSE)</f>
        <v>143.44999999999999</v>
      </c>
      <c r="D50" s="3">
        <f ca="1">(1-计算结果!B$23)*(B50/B49-1)+计算结果!B$23*(C50/C49-1)</f>
        <v>7.0200070200070463E-3</v>
      </c>
      <c r="E50" s="2">
        <f t="shared" ca="1" si="1"/>
        <v>1.1956159359893315</v>
      </c>
      <c r="F50" s="3">
        <f ca="1">E50/MAX(E$2:E50)-1</f>
        <v>-2.8499930487977387E-3</v>
      </c>
    </row>
    <row r="51" spans="1:6" x14ac:dyDescent="0.15">
      <c r="A51" s="1">
        <v>40574</v>
      </c>
      <c r="B51" s="2">
        <f ca="1">VLOOKUP(A51,小市值!A:Z,9,FALSE)</f>
        <v>7.4021492770832396</v>
      </c>
      <c r="C51" s="2">
        <f>VLOOKUP(A51,小市值!A:K,11,FALSE)</f>
        <v>143.71</v>
      </c>
      <c r="D51" s="3">
        <f ca="1">(1-计算结果!B$23)*(B51/B50-1)+计算结果!B$23*(C51/C50-1)</f>
        <v>1.8124782154063102E-3</v>
      </c>
      <c r="E51" s="2">
        <f t="shared" ca="1" si="1"/>
        <v>1.1977829638273048</v>
      </c>
      <c r="F51" s="3">
        <f ca="1">E51/MAX(E$2:E51)-1</f>
        <v>-1.0426803837064735E-3</v>
      </c>
    </row>
    <row r="52" spans="1:6" x14ac:dyDescent="0.15">
      <c r="A52" s="1">
        <v>40602</v>
      </c>
      <c r="B52" s="2">
        <f ca="1">VLOOKUP(A52,小市值!A:Z,9,FALSE)</f>
        <v>8.4487469340259</v>
      </c>
      <c r="C52" s="2">
        <f>VLOOKUP(A52,小市值!A:K,11,FALSE)</f>
        <v>143.79</v>
      </c>
      <c r="D52" s="3">
        <f ca="1">(1-计算结果!B$23)*(B52/B51-1)+计算结果!B$23*(C52/C51-1)</f>
        <v>5.5667664045633281E-4</v>
      </c>
      <c r="E52" s="2">
        <f t="shared" ca="1" si="1"/>
        <v>1.198449741623604</v>
      </c>
      <c r="F52" s="3">
        <f ca="1">E52/MAX(E$2:E52)-1</f>
        <v>-4.8658417906322082E-4</v>
      </c>
    </row>
    <row r="53" spans="1:6" x14ac:dyDescent="0.15">
      <c r="A53" s="1">
        <v>40633</v>
      </c>
      <c r="B53" s="2">
        <f ca="1">VLOOKUP(A53,小市值!A:Z,9,FALSE)</f>
        <v>9.1589773319092895</v>
      </c>
      <c r="C53" s="2">
        <f>VLOOKUP(A53,小市值!A:K,11,FALSE)</f>
        <v>144.63</v>
      </c>
      <c r="D53" s="3">
        <f ca="1">(1-计算结果!B$23)*(B53/B52-1)+计算结果!B$23*(C53/C52-1)</f>
        <v>5.8418527018568867E-3</v>
      </c>
      <c r="E53" s="2">
        <f t="shared" ca="1" si="1"/>
        <v>1.2054509084847476</v>
      </c>
      <c r="F53" s="3">
        <f ca="1">E53/MAX(E$2:E53)-1</f>
        <v>0</v>
      </c>
    </row>
    <row r="54" spans="1:6" x14ac:dyDescent="0.15">
      <c r="A54" s="1">
        <v>40662</v>
      </c>
      <c r="B54" s="2">
        <f ca="1">VLOOKUP(A54,小市值!A:Z,9,FALSE)</f>
        <v>9.97877361222241</v>
      </c>
      <c r="C54" s="2">
        <f>VLOOKUP(A54,小市值!A:K,11,FALSE)</f>
        <v>145.4</v>
      </c>
      <c r="D54" s="3">
        <f ca="1">(1-计算结果!B$23)*(B54/B53-1)+计算结果!B$23*(C54/C53-1)</f>
        <v>5.3239300283483004E-3</v>
      </c>
      <c r="E54" s="2">
        <f t="shared" ca="1" si="1"/>
        <v>1.2118686447741291</v>
      </c>
      <c r="F54" s="3">
        <f ca="1">E54/MAX(E$2:E54)-1</f>
        <v>0</v>
      </c>
    </row>
    <row r="55" spans="1:6" x14ac:dyDescent="0.15">
      <c r="A55" s="1">
        <v>40694</v>
      </c>
      <c r="B55" s="2">
        <f ca="1">VLOOKUP(A55,小市值!A:Z,9,FALSE)</f>
        <v>9.3636220523141525</v>
      </c>
      <c r="C55" s="2">
        <f>VLOOKUP(A55,小市值!A:K,11,FALSE)</f>
        <v>146.02000000000001</v>
      </c>
      <c r="D55" s="3">
        <f ca="1">(1-计算结果!B$23)*(B55/B54-1)+计算结果!B$23*(C55/C54-1)</f>
        <v>4.2640990371389798E-3</v>
      </c>
      <c r="E55" s="2">
        <f t="shared" ca="1" si="1"/>
        <v>1.2170361726954495</v>
      </c>
      <c r="F55" s="3">
        <f ca="1">E55/MAX(E$2:E55)-1</f>
        <v>0</v>
      </c>
    </row>
    <row r="56" spans="1:6" x14ac:dyDescent="0.15">
      <c r="A56" s="1">
        <v>40724</v>
      </c>
      <c r="B56" s="2">
        <f ca="1">VLOOKUP(A56,小市值!A:Z,9,FALSE)</f>
        <v>9.5907886485517917</v>
      </c>
      <c r="C56" s="2">
        <f>VLOOKUP(A56,小市值!A:K,11,FALSE)</f>
        <v>145.93</v>
      </c>
      <c r="D56" s="3">
        <f ca="1">(1-计算结果!B$23)*(B56/B55-1)+计算结果!B$23*(C56/C55-1)</f>
        <v>-6.1635392411996115E-4</v>
      </c>
      <c r="E56" s="2">
        <f t="shared" ca="1" si="1"/>
        <v>1.2162860476746127</v>
      </c>
      <c r="F56" s="3">
        <f ca="1">E56/MAX(E$2:E56)-1</f>
        <v>-6.1635392411996115E-4</v>
      </c>
    </row>
    <row r="57" spans="1:6" x14ac:dyDescent="0.15">
      <c r="A57" s="1">
        <v>40753</v>
      </c>
      <c r="B57" s="2">
        <f ca="1">VLOOKUP(A57,小市值!A:Z,9,FALSE)</f>
        <v>10.272653656872819</v>
      </c>
      <c r="C57" s="2">
        <f>VLOOKUP(A57,小市值!A:K,11,FALSE)</f>
        <v>145.16999999999999</v>
      </c>
      <c r="D57" s="3">
        <f ca="1">(1-计算结果!B$23)*(B57/B56-1)+计算结果!B$23*(C57/C56-1)</f>
        <v>-5.2079764270541729E-3</v>
      </c>
      <c r="E57" s="2">
        <f t="shared" ca="1" si="1"/>
        <v>1.2099516586097685</v>
      </c>
      <c r="F57" s="3">
        <f ca="1">E57/MAX(E$2:E57)-1</f>
        <v>-5.8211203944665835E-3</v>
      </c>
    </row>
    <row r="58" spans="1:6" x14ac:dyDescent="0.15">
      <c r="A58" s="1">
        <v>40786</v>
      </c>
      <c r="B58" s="2">
        <f ca="1">VLOOKUP(A58,小市值!A:Z,9,FALSE)</f>
        <v>10.4830201511379</v>
      </c>
      <c r="C58" s="2">
        <f>VLOOKUP(A58,小市值!A:K,11,FALSE)</f>
        <v>145.15</v>
      </c>
      <c r="D58" s="3">
        <f ca="1">(1-计算结果!B$23)*(B58/B57-1)+计算结果!B$23*(C58/C57-1)</f>
        <v>-1.3776951160693329E-4</v>
      </c>
      <c r="E58" s="2">
        <f t="shared" ca="1" si="1"/>
        <v>1.2097849641606939</v>
      </c>
      <c r="F58" s="3">
        <f ca="1">E58/MAX(E$2:E58)-1</f>
        <v>-5.9580879331596615E-3</v>
      </c>
    </row>
    <row r="59" spans="1:6" x14ac:dyDescent="0.15">
      <c r="A59" s="1">
        <v>40816</v>
      </c>
      <c r="B59" s="2">
        <f ca="1">VLOOKUP(A59,小市值!A:Z,9,FALSE)</f>
        <v>9.0379679017591137</v>
      </c>
      <c r="C59" s="2">
        <f>VLOOKUP(A59,小市值!A:K,11,FALSE)</f>
        <v>144.06</v>
      </c>
      <c r="D59" s="3">
        <f ca="1">(1-计算结果!B$23)*(B59/B58-1)+计算结果!B$23*(C59/C58-1)</f>
        <v>-7.5094729590079456E-3</v>
      </c>
      <c r="E59" s="2">
        <f t="shared" ca="1" si="1"/>
        <v>1.2007001166861149</v>
      </c>
      <c r="F59" s="3">
        <f ca="1">E59/MAX(E$2:E59)-1</f>
        <v>-1.3422818791946067E-2</v>
      </c>
    </row>
    <row r="60" spans="1:6" x14ac:dyDescent="0.15">
      <c r="A60" s="1">
        <v>40847</v>
      </c>
      <c r="B60" s="2">
        <f ca="1">VLOOKUP(A60,小市值!A:Z,9,FALSE)</f>
        <v>9.4097614628040009</v>
      </c>
      <c r="C60" s="2">
        <f>VLOOKUP(A60,小市值!A:K,11,FALSE)</f>
        <v>145.44999999999999</v>
      </c>
      <c r="D60" s="3">
        <f ca="1">(1-计算结果!B$23)*(B60/B59-1)+计算结果!B$23*(C60/C59-1)</f>
        <v>9.6487574621684224E-3</v>
      </c>
      <c r="E60" s="2">
        <f t="shared" ca="1" si="1"/>
        <v>1.2122853808968166</v>
      </c>
      <c r="F60" s="3">
        <f ca="1">E60/MAX(E$2:E60)-1</f>
        <v>-3.9035748527597169E-3</v>
      </c>
    </row>
    <row r="61" spans="1:6" x14ac:dyDescent="0.15">
      <c r="A61" s="1">
        <v>40877</v>
      </c>
      <c r="B61" s="2">
        <f ca="1">VLOOKUP(A61,小市值!A:Z,9,FALSE)</f>
        <v>9.1595860312561168</v>
      </c>
      <c r="C61" s="2">
        <f>VLOOKUP(A61,小市值!A:K,11,FALSE)</f>
        <v>146.85</v>
      </c>
      <c r="D61" s="3">
        <f ca="1">(1-计算结果!B$23)*(B61/B60-1)+计算结果!B$23*(C61/C60-1)</f>
        <v>9.6253007906497157E-3</v>
      </c>
      <c r="E61" s="2">
        <f t="shared" ca="1" si="1"/>
        <v>1.2239539923320557</v>
      </c>
      <c r="F61" s="3">
        <f ca="1">E61/MAX(E$2:E61)-1</f>
        <v>0</v>
      </c>
    </row>
    <row r="62" spans="1:6" x14ac:dyDescent="0.15">
      <c r="A62" s="1">
        <v>40907</v>
      </c>
      <c r="B62" s="2">
        <f ca="1">VLOOKUP(A62,小市值!A:Z,9,FALSE)</f>
        <v>7.3657490561426924</v>
      </c>
      <c r="C62" s="2">
        <f>VLOOKUP(A62,小市值!A:K,11,FALSE)</f>
        <v>148.47</v>
      </c>
      <c r="D62" s="3">
        <f ca="1">(1-计算结果!B$23)*(B62/B61-1)+计算结果!B$23*(C62/C61-1)</f>
        <v>1.1031664964249233E-2</v>
      </c>
      <c r="E62" s="2">
        <f t="shared" ca="1" si="1"/>
        <v>1.2374562427071183</v>
      </c>
      <c r="F62" s="3">
        <f ca="1">E62/MAX(E$2:E62)-1</f>
        <v>0</v>
      </c>
    </row>
    <row r="63" spans="1:6" x14ac:dyDescent="0.15">
      <c r="A63" s="1">
        <v>40939</v>
      </c>
      <c r="B63" s="2">
        <f ca="1">VLOOKUP(A63,小市值!A:Z,9,FALSE)</f>
        <v>7.3870817973977712</v>
      </c>
      <c r="C63" s="2">
        <f>VLOOKUP(A63,小市值!A:K,11,FALSE)</f>
        <v>148.9</v>
      </c>
      <c r="D63" s="3">
        <f ca="1">(1-计算结果!B$23)*(B63/B62-1)+计算结果!B$23*(C63/C62-1)</f>
        <v>2.8962079881458269E-3</v>
      </c>
      <c r="E63" s="2">
        <f t="shared" ca="1" si="1"/>
        <v>1.2410401733622276</v>
      </c>
      <c r="F63" s="3">
        <f ca="1">E63/MAX(E$2:E63)-1</f>
        <v>0</v>
      </c>
    </row>
    <row r="64" spans="1:6" x14ac:dyDescent="0.15">
      <c r="A64" s="1">
        <v>40968</v>
      </c>
      <c r="B64" s="2">
        <f ca="1">VLOOKUP(A64,小市值!A:Z,9,FALSE)</f>
        <v>7.4178406336260228</v>
      </c>
      <c r="C64" s="2">
        <f>VLOOKUP(A64,小市值!A:K,11,FALSE)</f>
        <v>149.52000000000001</v>
      </c>
      <c r="D64" s="3">
        <f ca="1">(1-计算结果!B$23)*(B64/B63-1)+计算结果!B$23*(C64/C63-1)</f>
        <v>4.1638683680322863E-3</v>
      </c>
      <c r="E64" s="2">
        <f t="shared" ca="1" si="1"/>
        <v>1.246207701283548</v>
      </c>
      <c r="F64" s="3">
        <f ca="1">E64/MAX(E$2:E64)-1</f>
        <v>0</v>
      </c>
    </row>
    <row r="65" spans="1:6" x14ac:dyDescent="0.15">
      <c r="A65" s="1">
        <v>40998</v>
      </c>
      <c r="B65" s="2">
        <f ca="1">VLOOKUP(A65,小市值!A:Z,9,FALSE)</f>
        <v>7.4743972034650614</v>
      </c>
      <c r="C65" s="2">
        <f>VLOOKUP(A65,小市值!A:K,11,FALSE)</f>
        <v>150.66</v>
      </c>
      <c r="D65" s="3">
        <f ca="1">(1-计算结果!B$23)*(B65/B64-1)+计算结果!B$23*(C65/C64-1)</f>
        <v>7.6243980738361916E-3</v>
      </c>
      <c r="E65" s="2">
        <f t="shared" ca="1" si="1"/>
        <v>1.255709284880814</v>
      </c>
      <c r="F65" s="3">
        <f ca="1">E65/MAX(E$2:E65)-1</f>
        <v>0</v>
      </c>
    </row>
    <row r="66" spans="1:6" x14ac:dyDescent="0.15">
      <c r="A66" s="1">
        <v>41026</v>
      </c>
      <c r="B66" s="2">
        <f ca="1">VLOOKUP(A66,小市值!A:Z,9,FALSE)</f>
        <v>7.5304576630423563</v>
      </c>
      <c r="C66" s="2">
        <f>VLOOKUP(A66,小市值!A:K,11,FALSE)</f>
        <v>151.79</v>
      </c>
      <c r="D66" s="3">
        <f ca="1">(1-计算结果!B$23)*(B66/B65-1)+计算结果!B$23*(C66/C65-1)</f>
        <v>7.5003318730917368E-3</v>
      </c>
      <c r="E66" s="2">
        <f t="shared" ca="1" si="1"/>
        <v>1.2651275212535429</v>
      </c>
      <c r="F66" s="3">
        <f ca="1">E66/MAX(E$2:E66)-1</f>
        <v>0</v>
      </c>
    </row>
    <row r="67" spans="1:6" x14ac:dyDescent="0.15">
      <c r="A67" s="1">
        <v>41060</v>
      </c>
      <c r="B67" s="2">
        <f ca="1">VLOOKUP(A67,小市值!A:Z,9,FALSE)</f>
        <v>7.6386097001029833</v>
      </c>
      <c r="C67" s="2">
        <f>VLOOKUP(A67,小市值!A:K,11,FALSE)</f>
        <v>153.97</v>
      </c>
      <c r="D67" s="3">
        <f ca="1">(1-计算结果!B$23)*(B67/B66-1)+计算结果!B$23*(C67/C66-1)</f>
        <v>1.436194742736685E-2</v>
      </c>
      <c r="E67" s="2">
        <f t="shared" ca="1" si="1"/>
        <v>1.2832972162027012</v>
      </c>
      <c r="F67" s="3">
        <f ca="1">E67/MAX(E$2:E67)-1</f>
        <v>0</v>
      </c>
    </row>
    <row r="68" spans="1:6" x14ac:dyDescent="0.15">
      <c r="A68" s="1">
        <v>41089</v>
      </c>
      <c r="B68" s="2">
        <f ca="1">VLOOKUP(A68,小市值!A:Z,9,FALSE)</f>
        <v>7.714018459888373</v>
      </c>
      <c r="C68" s="2">
        <f>VLOOKUP(A68,小市值!A:K,11,FALSE)</f>
        <v>155.49</v>
      </c>
      <c r="D68" s="3">
        <f ca="1">(1-计算结果!B$23)*(B68/B67-1)+计算结果!B$23*(C68/C67-1)</f>
        <v>9.8720529973372884E-3</v>
      </c>
      <c r="E68" s="2">
        <f t="shared" ref="E68:E122" ca="1" si="16">E67*(1+D68)</f>
        <v>1.2959659943323898</v>
      </c>
      <c r="F68" s="3">
        <f ca="1">E68/MAX(E$2:E68)-1</f>
        <v>0</v>
      </c>
    </row>
    <row r="69" spans="1:6" x14ac:dyDescent="0.15">
      <c r="A69" s="1">
        <v>41121</v>
      </c>
      <c r="B69" s="2">
        <f ca="1">VLOOKUP(A69,小市值!A:Z,9,FALSE)</f>
        <v>7.7492422884723373</v>
      </c>
      <c r="C69" s="2">
        <f>VLOOKUP(A69,小市值!A:K,11,FALSE)</f>
        <v>156.19999999999999</v>
      </c>
      <c r="D69" s="3">
        <f ca="1">(1-计算结果!B$23)*(B69/B68-1)+计算结果!B$23*(C69/C68-1)</f>
        <v>4.5662100456620447E-3</v>
      </c>
      <c r="E69" s="2">
        <f t="shared" ca="1" si="16"/>
        <v>1.3018836472745468</v>
      </c>
      <c r="F69" s="3">
        <f ca="1">E69/MAX(E$2:E69)-1</f>
        <v>0</v>
      </c>
    </row>
    <row r="70" spans="1:6" x14ac:dyDescent="0.15">
      <c r="A70" s="1">
        <v>41152</v>
      </c>
      <c r="B70" s="2">
        <f ca="1">VLOOKUP(A70,小市值!A:Z,9,FALSE)</f>
        <v>7.771071139989159</v>
      </c>
      <c r="C70" s="2">
        <f>VLOOKUP(A70,小市值!A:K,11,FALSE)</f>
        <v>156.63999999999999</v>
      </c>
      <c r="D70" s="3">
        <f ca="1">(1-计算结果!B$23)*(B70/B69-1)+计算结果!B$23*(C70/C69-1)</f>
        <v>2.8169014084507005E-3</v>
      </c>
      <c r="E70" s="2">
        <f t="shared" ca="1" si="16"/>
        <v>1.3055509251541935</v>
      </c>
      <c r="F70" s="3">
        <f ca="1">E70/MAX(E$2:E70)-1</f>
        <v>0</v>
      </c>
    </row>
    <row r="71" spans="1:6" x14ac:dyDescent="0.15">
      <c r="A71" s="1">
        <v>41180</v>
      </c>
      <c r="B71" s="2">
        <f ca="1">VLOOKUP(A71,小市值!A:Z,9,FALSE)</f>
        <v>7.8003416454321748</v>
      </c>
      <c r="C71" s="2">
        <f>VLOOKUP(A71,小市值!A:K,11,FALSE)</f>
        <v>157.22999999999999</v>
      </c>
      <c r="D71" s="3">
        <f ca="1">(1-计算结果!B$23)*(B71/B70-1)+计算结果!B$23*(C71/C70-1)</f>
        <v>3.7665985699693039E-3</v>
      </c>
      <c r="E71" s="2">
        <f t="shared" ca="1" si="16"/>
        <v>1.3104684114019014</v>
      </c>
      <c r="F71" s="3">
        <f ca="1">E71/MAX(E$2:E71)-1</f>
        <v>0</v>
      </c>
    </row>
    <row r="72" spans="1:6" x14ac:dyDescent="0.15">
      <c r="A72" s="1">
        <v>41213</v>
      </c>
      <c r="B72" s="2">
        <f ca="1">VLOOKUP(A72,小市值!A:Z,9,FALSE)</f>
        <v>7.8469760100362986</v>
      </c>
      <c r="C72" s="2">
        <f>VLOOKUP(A72,小市值!A:K,11,FALSE)</f>
        <v>158.16999999999999</v>
      </c>
      <c r="D72" s="3">
        <f ca="1">(1-计算结果!B$23)*(B72/B71-1)+计算结果!B$23*(C72/C71-1)</f>
        <v>5.9785028302485888E-3</v>
      </c>
      <c r="E72" s="2">
        <f t="shared" ca="1" si="16"/>
        <v>1.318303050508419</v>
      </c>
      <c r="F72" s="3">
        <f ca="1">E72/MAX(E$2:E72)-1</f>
        <v>0</v>
      </c>
    </row>
    <row r="73" spans="1:6" x14ac:dyDescent="0.15">
      <c r="A73" s="1">
        <v>41243</v>
      </c>
      <c r="B73" s="2">
        <f ca="1">VLOOKUP(A73,小市值!A:Z,9,FALSE)</f>
        <v>7.8881531617612142</v>
      </c>
      <c r="C73" s="2">
        <f>VLOOKUP(A73,小市值!A:K,11,FALSE)</f>
        <v>159</v>
      </c>
      <c r="D73" s="3">
        <f ca="1">(1-计算结果!B$23)*(B73/B72-1)+计算结果!B$23*(C73/C72-1)</f>
        <v>5.2475184927609497E-3</v>
      </c>
      <c r="E73" s="2">
        <f t="shared" ca="1" si="16"/>
        <v>1.3252208701450252</v>
      </c>
      <c r="F73" s="3">
        <f ca="1">E73/MAX(E$2:E73)-1</f>
        <v>0</v>
      </c>
    </row>
    <row r="74" spans="1:6" x14ac:dyDescent="0.15">
      <c r="A74" s="1">
        <v>41274</v>
      </c>
      <c r="B74" s="2">
        <f ca="1">VLOOKUP(A74,小市值!A:Z,9,FALSE)</f>
        <v>7.9021017978804666</v>
      </c>
      <c r="C74" s="2">
        <f>VLOOKUP(A74,小市值!A:K,11,FALSE)</f>
        <v>159.6</v>
      </c>
      <c r="D74" s="3">
        <f ca="1">(1-计算结果!B$23)*(B74/B73-1)+计算结果!B$23*(C74/C73-1)</f>
        <v>3.7735849056603765E-3</v>
      </c>
      <c r="E74" s="2">
        <f t="shared" ca="1" si="16"/>
        <v>1.3302217036172705</v>
      </c>
      <c r="F74" s="3">
        <f ca="1">E74/MAX(E$2:E74)-1</f>
        <v>0</v>
      </c>
    </row>
    <row r="75" spans="1:6" x14ac:dyDescent="0.15">
      <c r="A75" s="1">
        <v>41305</v>
      </c>
      <c r="B75" s="2">
        <f ca="1">VLOOKUP(A75,小市值!A:Z,9,FALSE)</f>
        <v>8.701415565891498</v>
      </c>
      <c r="C75" s="2">
        <f>VLOOKUP(A75,小市值!A:K,11,FALSE)</f>
        <v>160.76</v>
      </c>
      <c r="D75" s="3">
        <f ca="1">(1-计算结果!B$23)*(B75/B74-1)+计算结果!B$23*(C75/C74-1)</f>
        <v>7.2681704260650903E-3</v>
      </c>
      <c r="E75" s="2">
        <f t="shared" ca="1" si="16"/>
        <v>1.3398899816636116</v>
      </c>
      <c r="F75" s="3">
        <f ca="1">E75/MAX(E$2:E75)-1</f>
        <v>0</v>
      </c>
    </row>
    <row r="76" spans="1:6" x14ac:dyDescent="0.15">
      <c r="A76" s="1">
        <v>41333</v>
      </c>
      <c r="B76" s="2">
        <f ca="1">VLOOKUP(A76,小市值!A:Z,9,FALSE)</f>
        <v>9.4217457599884007</v>
      </c>
      <c r="C76" s="2">
        <f>VLOOKUP(A76,小市值!A:K,11,FALSE)</f>
        <v>161.88999999999999</v>
      </c>
      <c r="D76" s="3">
        <f ca="1">(1-计算结果!B$23)*(B76/B75-1)+计算结果!B$23*(C76/C75-1)</f>
        <v>7.0291117193330699E-3</v>
      </c>
      <c r="E76" s="2">
        <f t="shared" ca="1" si="16"/>
        <v>1.3493082180363403</v>
      </c>
      <c r="F76" s="3">
        <f ca="1">E76/MAX(E$2:E76)-1</f>
        <v>0</v>
      </c>
    </row>
    <row r="77" spans="1:6" x14ac:dyDescent="0.15">
      <c r="A77" s="1">
        <v>41362</v>
      </c>
      <c r="B77" s="2">
        <f ca="1">VLOOKUP(A77,小市值!A:Z,9,FALSE)</f>
        <v>8.8886358892435187</v>
      </c>
      <c r="C77" s="2">
        <f>VLOOKUP(A77,小市值!A:K,11,FALSE)</f>
        <v>162.96</v>
      </c>
      <c r="D77" s="3">
        <f ca="1">(1-计算结果!B$23)*(B77/B76-1)+计算结果!B$23*(C77/C76-1)</f>
        <v>6.6094261535611931E-3</v>
      </c>
      <c r="E77" s="2">
        <f t="shared" ca="1" si="16"/>
        <v>1.3582263710618447</v>
      </c>
      <c r="F77" s="3">
        <f ca="1">E77/MAX(E$2:E77)-1</f>
        <v>0</v>
      </c>
    </row>
    <row r="78" spans="1:6" x14ac:dyDescent="0.15">
      <c r="A78" s="1">
        <v>41390</v>
      </c>
      <c r="B78" s="2">
        <f ca="1">VLOOKUP(A78,小市值!A:Z,9,FALSE)</f>
        <v>8.7702190347233611</v>
      </c>
      <c r="C78" s="2">
        <f>VLOOKUP(A78,小市值!A:K,11,FALSE)</f>
        <v>164.15</v>
      </c>
      <c r="D78" s="3">
        <f ca="1">(1-计算结果!B$23)*(B78/B77-1)+计算结果!B$23*(C78/C77-1)</f>
        <v>7.302405498281761E-3</v>
      </c>
      <c r="E78" s="2">
        <f t="shared" ca="1" si="16"/>
        <v>1.368144690781798</v>
      </c>
      <c r="F78" s="3">
        <f ca="1">E78/MAX(E$2:E78)-1</f>
        <v>0</v>
      </c>
    </row>
    <row r="79" spans="1:6" x14ac:dyDescent="0.15">
      <c r="A79" s="1">
        <v>41425</v>
      </c>
      <c r="B79" s="2">
        <f ca="1">VLOOKUP(A79,小市值!A:Z,9,FALSE)</f>
        <v>10.64628368741271</v>
      </c>
      <c r="C79" s="2">
        <f>VLOOKUP(A79,小市值!A:K,11,FALSE)</f>
        <v>165.7</v>
      </c>
      <c r="D79" s="3">
        <f ca="1">(1-计算结果!B$23)*(B79/B78-1)+计算结果!B$23*(C79/C78-1)</f>
        <v>9.4425830033504354E-3</v>
      </c>
      <c r="E79" s="2">
        <f t="shared" ca="1" si="16"/>
        <v>1.3810635105850984</v>
      </c>
      <c r="F79" s="3">
        <f ca="1">E79/MAX(E$2:E79)-1</f>
        <v>0</v>
      </c>
    </row>
    <row r="80" spans="1:6" x14ac:dyDescent="0.15">
      <c r="A80" s="1">
        <v>41453</v>
      </c>
      <c r="B80" s="2">
        <f ca="1">VLOOKUP(A80,小市值!A:Z,9,FALSE)</f>
        <v>9.2817985682827597</v>
      </c>
      <c r="C80" s="2">
        <f>VLOOKUP(A80,小市值!A:K,11,FALSE)</f>
        <v>165.89</v>
      </c>
      <c r="D80" s="3">
        <f ca="1">(1-计算结果!B$23)*(B80/B79-1)+计算结果!B$23*(C80/C79-1)</f>
        <v>1.146650573325303E-3</v>
      </c>
      <c r="E80" s="2">
        <f t="shared" ca="1" si="16"/>
        <v>1.3826471078513094</v>
      </c>
      <c r="F80" s="3">
        <f ca="1">E80/MAX(E$2:E80)-1</f>
        <v>0</v>
      </c>
    </row>
    <row r="81" spans="1:6" x14ac:dyDescent="0.15">
      <c r="A81" s="1">
        <v>41486</v>
      </c>
      <c r="B81" s="2">
        <f ca="1">VLOOKUP(A81,小市值!A:Z,9,FALSE)</f>
        <v>10.586724222046353</v>
      </c>
      <c r="C81" s="2">
        <f>VLOOKUP(A81,小市值!A:K,11,FALSE)</f>
        <v>166.22</v>
      </c>
      <c r="D81" s="3">
        <f ca="1">(1-计算结果!B$23)*(B81/B80-1)+计算结果!B$23*(C81/C80-1)</f>
        <v>1.9892699981916007E-3</v>
      </c>
      <c r="E81" s="2">
        <f t="shared" ca="1" si="16"/>
        <v>1.3853975662610445</v>
      </c>
      <c r="F81" s="3">
        <f ca="1">E81/MAX(E$2:E81)-1</f>
        <v>0</v>
      </c>
    </row>
    <row r="82" spans="1:6" x14ac:dyDescent="0.15">
      <c r="A82" s="1">
        <v>41516</v>
      </c>
      <c r="B82" s="2">
        <f ca="1">VLOOKUP(A82,小市值!A:Z,9,FALSE)</f>
        <v>11.682899215272446</v>
      </c>
      <c r="C82" s="2">
        <f>VLOOKUP(A82,小市值!A:K,11,FALSE)</f>
        <v>166.43</v>
      </c>
      <c r="D82" s="3">
        <f ca="1">(1-计算结果!B$23)*(B82/B81-1)+计算结果!B$23*(C82/C81-1)</f>
        <v>1.2633858741426529E-3</v>
      </c>
      <c r="E82" s="2">
        <f t="shared" ca="1" si="16"/>
        <v>1.3871478579763303</v>
      </c>
      <c r="F82" s="3">
        <f ca="1">E82/MAX(E$2:E82)-1</f>
        <v>0</v>
      </c>
    </row>
    <row r="83" spans="1:6" x14ac:dyDescent="0.15">
      <c r="A83" s="1">
        <v>41547</v>
      </c>
      <c r="B83" s="2">
        <f ca="1">VLOOKUP(A83,小市值!A:Z,9,FALSE)</f>
        <v>13.014971815922085</v>
      </c>
      <c r="C83" s="2">
        <f>VLOOKUP(A83,小市值!A:K,11,FALSE)</f>
        <v>167.06</v>
      </c>
      <c r="D83" s="3">
        <f ca="1">(1-计算结果!B$23)*(B83/B82-1)+计算结果!B$23*(C83/C82-1)</f>
        <v>3.7853752328305124E-3</v>
      </c>
      <c r="E83" s="2">
        <f t="shared" ca="1" si="16"/>
        <v>1.3923987331221879</v>
      </c>
      <c r="F83" s="3">
        <f ca="1">E83/MAX(E$2:E83)-1</f>
        <v>0</v>
      </c>
    </row>
    <row r="84" spans="1:6" x14ac:dyDescent="0.15">
      <c r="A84" s="1">
        <v>41578</v>
      </c>
      <c r="B84" s="2">
        <f ca="1">VLOOKUP(A84,小市值!A:Z,9,FALSE)</f>
        <v>13.40017763121887</v>
      </c>
      <c r="C84" s="2">
        <f>VLOOKUP(A84,小市值!A:K,11,FALSE)</f>
        <v>167.25</v>
      </c>
      <c r="D84" s="3">
        <f ca="1">(1-计算结果!B$23)*(B84/B83-1)+计算结果!B$23*(C84/C83-1)</f>
        <v>1.1373159343948114E-3</v>
      </c>
      <c r="E84" s="2">
        <f t="shared" ca="1" si="16"/>
        <v>1.3939823303883989</v>
      </c>
      <c r="F84" s="3">
        <f ca="1">E84/MAX(E$2:E84)-1</f>
        <v>0</v>
      </c>
    </row>
    <row r="85" spans="1:6" x14ac:dyDescent="0.15">
      <c r="A85" s="1">
        <v>41607</v>
      </c>
      <c r="B85" s="2">
        <f ca="1">VLOOKUP(A85,小市值!A:Z,9,FALSE)</f>
        <v>15.651970070335311</v>
      </c>
      <c r="C85" s="2">
        <f>VLOOKUP(A85,小市值!A:K,11,FALSE)</f>
        <v>166.71</v>
      </c>
      <c r="D85" s="3">
        <f ca="1">(1-计算结果!B$23)*(B85/B84-1)+计算结果!B$23*(C85/C84-1)</f>
        <v>-3.2286995515694583E-3</v>
      </c>
      <c r="E85" s="2">
        <f t="shared" ca="1" si="16"/>
        <v>1.3894815802633782</v>
      </c>
      <c r="F85" s="3">
        <f ca="1">E85/MAX(E$2:E85)-1</f>
        <v>-3.2286995515694583E-3</v>
      </c>
    </row>
    <row r="86" spans="1:6" x14ac:dyDescent="0.15">
      <c r="A86" s="1">
        <v>41639</v>
      </c>
      <c r="B86" s="2">
        <f ca="1">VLOOKUP(A86,小市值!A:Z,9,FALSE)</f>
        <v>15.023377834680893</v>
      </c>
      <c r="C86" s="2">
        <f>VLOOKUP(A86,小市值!A:K,11,FALSE)</f>
        <v>166.56</v>
      </c>
      <c r="D86" s="3">
        <f ca="1">(1-计算结果!B$23)*(B86/B85-1)+计算结果!B$23*(C86/C85-1)</f>
        <v>-8.9976606082420307E-4</v>
      </c>
      <c r="E86" s="2">
        <f t="shared" ca="1" si="16"/>
        <v>1.3882313718953168</v>
      </c>
      <c r="F86" s="3">
        <f ca="1">E86/MAX(E$2:E86)-1</f>
        <v>-4.1255605381165239E-3</v>
      </c>
    </row>
    <row r="87" spans="1:6" x14ac:dyDescent="0.15">
      <c r="A87" s="1">
        <v>41669</v>
      </c>
      <c r="B87" s="2">
        <f ca="1">VLOOKUP(A87,小市值!A:Z,9,FALSE)</f>
        <v>15.384596046048193</v>
      </c>
      <c r="C87" s="2">
        <f>VLOOKUP(A87,小市值!A:K,11,FALSE)</f>
        <v>166.85</v>
      </c>
      <c r="D87" s="3">
        <f ca="1">(1-计算结果!B$23)*(B87/B86-1)+计算结果!B$23*(C87/C86-1)</f>
        <v>1.7411143131604856E-3</v>
      </c>
      <c r="E87" s="2">
        <f t="shared" ca="1" si="16"/>
        <v>1.390648441406902</v>
      </c>
      <c r="F87" s="3">
        <f ca="1">E87/MAX(E$2:E87)-1</f>
        <v>-2.3916292974588416E-3</v>
      </c>
    </row>
    <row r="88" spans="1:6" x14ac:dyDescent="0.15">
      <c r="A88" s="1">
        <v>41698</v>
      </c>
      <c r="B88" s="2">
        <f ca="1">VLOOKUP(A88,小市值!A:Z,9,FALSE)</f>
        <v>16.524065739049437</v>
      </c>
      <c r="C88" s="2">
        <f>VLOOKUP(A88,小市值!A:K,11,FALSE)</f>
        <v>168.29</v>
      </c>
      <c r="D88" s="3">
        <f ca="1">(1-计算结果!B$23)*(B88/B87-1)+计算结果!B$23*(C88/C87-1)</f>
        <v>8.6305064429128553E-3</v>
      </c>
      <c r="E88" s="2">
        <f t="shared" ca="1" si="16"/>
        <v>1.402650441740291</v>
      </c>
      <c r="F88" s="3">
        <f ca="1">E88/MAX(E$2:E88)-1</f>
        <v>0</v>
      </c>
    </row>
    <row r="89" spans="1:6" x14ac:dyDescent="0.15">
      <c r="A89" s="1">
        <v>41729</v>
      </c>
      <c r="B89" s="2">
        <f ca="1">VLOOKUP(A89,小市值!A:Z,9,FALSE)</f>
        <v>16.196547185885475</v>
      </c>
      <c r="C89" s="2">
        <f>VLOOKUP(A89,小市值!A:K,11,FALSE)</f>
        <v>168.78</v>
      </c>
      <c r="D89" s="3">
        <f ca="1">(1-计算结果!B$23)*(B89/B88-1)+计算结果!B$23*(C89/C88-1)</f>
        <v>2.9116406203577583E-3</v>
      </c>
      <c r="E89" s="2">
        <f t="shared" ca="1" si="16"/>
        <v>1.4067344557426247</v>
      </c>
      <c r="F89" s="3">
        <f ca="1">E89/MAX(E$2:E89)-1</f>
        <v>0</v>
      </c>
    </row>
    <row r="90" spans="1:6" x14ac:dyDescent="0.15">
      <c r="A90" s="1">
        <v>41759</v>
      </c>
      <c r="B90" s="2">
        <f ca="1">VLOOKUP(A90,小市值!A:Z,9,FALSE)</f>
        <v>17.550150123720602</v>
      </c>
      <c r="C90" s="2">
        <f>VLOOKUP(A90,小市值!A:K,11,FALSE)</f>
        <v>169.92</v>
      </c>
      <c r="D90" s="3">
        <f ca="1">(1-计算结果!B$23)*(B90/B89-1)+计算结果!B$23*(C90/C89-1)</f>
        <v>6.7543547813722071E-3</v>
      </c>
      <c r="E90" s="2">
        <f t="shared" ca="1" si="16"/>
        <v>1.416236039339891</v>
      </c>
      <c r="F90" s="3">
        <f ca="1">E90/MAX(E$2:E90)-1</f>
        <v>0</v>
      </c>
    </row>
    <row r="91" spans="1:6" x14ac:dyDescent="0.15">
      <c r="A91" s="1">
        <v>41789</v>
      </c>
      <c r="B91" s="2">
        <f ca="1">VLOOKUP(A91,小市值!A:Z,9,FALSE)</f>
        <v>18.332146011821564</v>
      </c>
      <c r="C91" s="2">
        <f>VLOOKUP(A91,小市值!A:K,11,FALSE)</f>
        <v>171.44</v>
      </c>
      <c r="D91" s="3">
        <f ca="1">(1-计算结果!B$23)*(B91/B90-1)+计算结果!B$23*(C91/C90-1)</f>
        <v>8.9453860640302807E-3</v>
      </c>
      <c r="E91" s="2">
        <f t="shared" ca="1" si="16"/>
        <v>1.4289048174695795</v>
      </c>
      <c r="F91" s="3">
        <f ca="1">E91/MAX(E$2:E91)-1</f>
        <v>0</v>
      </c>
    </row>
    <row r="92" spans="1:6" x14ac:dyDescent="0.15">
      <c r="A92" s="1">
        <v>41820</v>
      </c>
      <c r="B92" s="2">
        <f ca="1">VLOOKUP(A92,小市值!A:Z,9,FALSE)</f>
        <v>21.430759375999617</v>
      </c>
      <c r="C92" s="2">
        <f>VLOOKUP(A92,小市值!A:K,11,FALSE)</f>
        <v>172.82</v>
      </c>
      <c r="D92" s="3">
        <f ca="1">(1-计算结果!B$23)*(B92/B91-1)+计算结果!B$23*(C92/C91-1)</f>
        <v>8.0494633691086115E-3</v>
      </c>
      <c r="E92" s="2">
        <f t="shared" ca="1" si="16"/>
        <v>1.4404067344557439</v>
      </c>
      <c r="F92" s="3">
        <f ca="1">E92/MAX(E$2:E92)-1</f>
        <v>0</v>
      </c>
    </row>
    <row r="93" spans="1:6" x14ac:dyDescent="0.15">
      <c r="A93" s="1">
        <v>41851</v>
      </c>
      <c r="B93" s="2">
        <f ca="1">VLOOKUP(A93,小市值!A:Z,9,FALSE)</f>
        <v>22.488788228342724</v>
      </c>
      <c r="C93" s="2">
        <f>VLOOKUP(A93,小市值!A:K,11,FALSE)</f>
        <v>173.8</v>
      </c>
      <c r="D93" s="3">
        <f ca="1">(1-计算结果!B$23)*(B93/B92-1)+计算结果!B$23*(C93/C92-1)</f>
        <v>5.6706399722254996E-3</v>
      </c>
      <c r="E93" s="2">
        <f t="shared" ca="1" si="16"/>
        <v>1.4485747624604115</v>
      </c>
      <c r="F93" s="3">
        <f ca="1">E93/MAX(E$2:E93)-1</f>
        <v>0</v>
      </c>
    </row>
    <row r="94" spans="1:6" x14ac:dyDescent="0.15">
      <c r="A94" s="1">
        <v>41880</v>
      </c>
      <c r="B94" s="2">
        <f ca="1">VLOOKUP(A94,小市值!A:Z,9,FALSE)</f>
        <v>26.759985880214909</v>
      </c>
      <c r="C94" s="2">
        <f>VLOOKUP(A94,小市值!A:K,11,FALSE)</f>
        <v>175.19</v>
      </c>
      <c r="D94" s="3">
        <f ca="1">(1-计算结果!B$23)*(B94/B93-1)+计算结果!B$23*(C94/C93-1)</f>
        <v>7.9976985040275395E-3</v>
      </c>
      <c r="E94" s="2">
        <f t="shared" ca="1" si="16"/>
        <v>1.4601600266711132</v>
      </c>
      <c r="F94" s="3">
        <f ca="1">E94/MAX(E$2:E94)-1</f>
        <v>0</v>
      </c>
    </row>
    <row r="95" spans="1:6" x14ac:dyDescent="0.15">
      <c r="A95" s="1">
        <v>41912</v>
      </c>
      <c r="B95" s="2">
        <f ca="1">VLOOKUP(A95,小市值!A:Z,9,FALSE)</f>
        <v>32.631683271342688</v>
      </c>
      <c r="C95" s="2">
        <f>VLOOKUP(A95,小市值!A:K,11,FALSE)</f>
        <v>176.76</v>
      </c>
      <c r="D95" s="3">
        <f ca="1">(1-计算结果!B$23)*(B95/B94-1)+计算结果!B$23*(C95/C94-1)</f>
        <v>8.961698727096179E-3</v>
      </c>
      <c r="E95" s="2">
        <f t="shared" ca="1" si="16"/>
        <v>1.4732455409234884</v>
      </c>
      <c r="F95" s="3">
        <f ca="1">E95/MAX(E$2:E95)-1</f>
        <v>0</v>
      </c>
    </row>
    <row r="96" spans="1:6" x14ac:dyDescent="0.15">
      <c r="A96" s="1">
        <v>41943</v>
      </c>
      <c r="B96" s="2">
        <f ca="1">VLOOKUP(A96,小市值!A:Z,9,FALSE)</f>
        <v>32.962244154761073</v>
      </c>
      <c r="C96" s="2">
        <f>VLOOKUP(A96,小市值!A:K,11,FALSE)</f>
        <v>179.25</v>
      </c>
      <c r="D96" s="3">
        <f ca="1">(1-计算结果!B$23)*(B96/B95-1)+计算结果!B$23*(C96/C95-1)</f>
        <v>1.4086897488119643E-2</v>
      </c>
      <c r="E96" s="2">
        <f t="shared" ca="1" si="16"/>
        <v>1.493998999833307</v>
      </c>
      <c r="F96" s="3">
        <f ca="1">E96/MAX(E$2:E96)-1</f>
        <v>0</v>
      </c>
    </row>
    <row r="97" spans="1:6" x14ac:dyDescent="0.15">
      <c r="A97" s="1">
        <v>41971</v>
      </c>
      <c r="B97" s="2">
        <f ca="1">VLOOKUP(A97,小市值!A:Z,9,FALSE)</f>
        <v>33.537361585558067</v>
      </c>
      <c r="C97" s="2">
        <f>VLOOKUP(A97,小市值!A:K,11,FALSE)</f>
        <v>181.36</v>
      </c>
      <c r="D97" s="3">
        <f ca="1">(1-计算结果!B$23)*(B97/B96-1)+计算结果!B$23*(C97/C96-1)</f>
        <v>1.1771269177127008E-2</v>
      </c>
      <c r="E97" s="2">
        <f t="shared" ca="1" si="16"/>
        <v>1.5115852642107033</v>
      </c>
      <c r="F97" s="3">
        <f ca="1">E97/MAX(E$2:E97)-1</f>
        <v>0</v>
      </c>
    </row>
    <row r="98" spans="1:6" x14ac:dyDescent="0.15">
      <c r="A98" s="1">
        <v>42004</v>
      </c>
      <c r="B98" s="2">
        <f ca="1">VLOOKUP(A98,小市值!A:Z,9,FALSE)</f>
        <v>30.300439207503704</v>
      </c>
      <c r="C98" s="2">
        <f>VLOOKUP(A98,小市值!A:K,11,FALSE)</f>
        <v>181.1</v>
      </c>
      <c r="D98" s="3">
        <f ca="1">(1-计算结果!B$23)*(B98/B97-1)+计算结果!B$23*(C98/C97-1)</f>
        <v>-1.4336127040142088E-3</v>
      </c>
      <c r="E98" s="2">
        <f t="shared" ca="1" si="16"/>
        <v>1.5094182363727302</v>
      </c>
      <c r="F98" s="3">
        <f ca="1">E98/MAX(E$2:E98)-1</f>
        <v>-1.4336127040142088E-3</v>
      </c>
    </row>
    <row r="99" spans="1:6" x14ac:dyDescent="0.15">
      <c r="A99" s="1">
        <v>42034</v>
      </c>
      <c r="B99" s="2">
        <f ca="1">VLOOKUP(A99,小市值!A:Z,9,FALSE)</f>
        <v>34.745985785497432</v>
      </c>
      <c r="C99" s="2">
        <f>VLOOKUP(A99,小市值!A:K,11,FALSE)</f>
        <v>182.43</v>
      </c>
      <c r="D99" s="3">
        <f ca="1">(1-计算结果!B$23)*(B99/B98-1)+计算结果!B$23*(C99/C98-1)</f>
        <v>7.3440088348979415E-3</v>
      </c>
      <c r="E99" s="2">
        <f t="shared" ca="1" si="16"/>
        <v>1.5205034172362075</v>
      </c>
      <c r="F99" s="3">
        <f ca="1">E99/MAX(E$2:E99)-1</f>
        <v>0</v>
      </c>
    </row>
    <row r="100" spans="1:6" x14ac:dyDescent="0.15">
      <c r="A100" s="1">
        <v>42062</v>
      </c>
      <c r="B100" s="2">
        <f ca="1">VLOOKUP(A100,小市值!A:Z,9,FALSE)</f>
        <v>37.933879841373958</v>
      </c>
      <c r="C100" s="2">
        <f>VLOOKUP(A100,小市值!A:K,11,FALSE)</f>
        <v>183.62</v>
      </c>
      <c r="D100" s="3">
        <f ca="1">(1-计算结果!B$23)*(B100/B99-1)+计算结果!B$23*(C100/C99-1)</f>
        <v>6.5230499369621775E-3</v>
      </c>
      <c r="E100" s="2">
        <f t="shared" ca="1" si="16"/>
        <v>1.530421736956161</v>
      </c>
      <c r="F100" s="3">
        <f ca="1">E100/MAX(E$2:E100)-1</f>
        <v>0</v>
      </c>
    </row>
    <row r="101" spans="1:6" x14ac:dyDescent="0.15">
      <c r="A101" s="1">
        <v>42094</v>
      </c>
      <c r="B101" s="2">
        <f ca="1">VLOOKUP(A101,小市值!A:Z,9,FALSE)</f>
        <v>46.197433876025876</v>
      </c>
      <c r="C101" s="2">
        <f>VLOOKUP(A101,小市值!A:K,11,FALSE)</f>
        <v>184.45</v>
      </c>
      <c r="D101" s="3">
        <f ca="1">(1-计算结果!B$23)*(B101/B100-1)+计算结果!B$23*(C101/C100-1)</f>
        <v>4.5202047707220139E-3</v>
      </c>
      <c r="E101" s="2">
        <f t="shared" ca="1" si="16"/>
        <v>1.537339556592767</v>
      </c>
      <c r="F101" s="3">
        <f ca="1">E101/MAX(E$2:E101)-1</f>
        <v>0</v>
      </c>
    </row>
    <row r="102" spans="1:6" x14ac:dyDescent="0.15">
      <c r="A102" s="1">
        <v>42124</v>
      </c>
      <c r="B102" s="2">
        <f ca="1">VLOOKUP(A102,小市值!A:Z,9,FALSE)</f>
        <v>59.665361861757717</v>
      </c>
      <c r="C102" s="2">
        <f>VLOOKUP(A102,小市值!A:K,11,FALSE)</f>
        <v>185.59</v>
      </c>
      <c r="D102" s="3">
        <f ca="1">(1-计算结果!B$23)*(B102/B101-1)+计算结果!B$23*(C102/C101-1)</f>
        <v>6.1805367308214176E-3</v>
      </c>
      <c r="E102" s="2">
        <f t="shared" ca="1" si="16"/>
        <v>1.5468411401900333</v>
      </c>
      <c r="F102" s="3">
        <f ca="1">E102/MAX(E$2:E102)-1</f>
        <v>0</v>
      </c>
    </row>
    <row r="103" spans="1:6" x14ac:dyDescent="0.15">
      <c r="A103" s="1">
        <v>42153</v>
      </c>
      <c r="B103" s="2">
        <f ca="1">VLOOKUP(A103,小市值!A:Z,9,FALSE)</f>
        <v>84.221998561523492</v>
      </c>
      <c r="C103" s="2">
        <f>VLOOKUP(A103,小市值!A:K,11,FALSE)</f>
        <v>187.27</v>
      </c>
      <c r="D103" s="3">
        <f ca="1">(1-计算结果!B$23)*(B103/B102-1)+计算结果!B$23*(C103/C102-1)</f>
        <v>9.0522118648634908E-3</v>
      </c>
      <c r="E103" s="2">
        <f t="shared" ca="1" si="16"/>
        <v>1.5608434739123205</v>
      </c>
      <c r="F103" s="3">
        <f ca="1">E103/MAX(E$2:E103)-1</f>
        <v>0</v>
      </c>
    </row>
    <row r="104" spans="1:6" x14ac:dyDescent="0.15">
      <c r="A104" s="1">
        <v>42185</v>
      </c>
      <c r="B104" s="2">
        <f ca="1">VLOOKUP(A104,小市值!A:Z,9,FALSE)</f>
        <v>84.73019986645501</v>
      </c>
      <c r="C104" s="2">
        <f>VLOOKUP(A104,小市值!A:K,11,FALSE)</f>
        <v>188.4</v>
      </c>
      <c r="D104" s="3">
        <f ca="1">(1-计算结果!B$23)*(B104/B103-1)+计算结果!B$23*(C104/C103-1)</f>
        <v>6.0340684573076953E-3</v>
      </c>
      <c r="E104" s="2">
        <f t="shared" ca="1" si="16"/>
        <v>1.5702617102850494</v>
      </c>
      <c r="F104" s="3">
        <f ca="1">E104/MAX(E$2:E104)-1</f>
        <v>0</v>
      </c>
    </row>
    <row r="105" spans="1:6" x14ac:dyDescent="0.15">
      <c r="A105" s="1">
        <v>42216</v>
      </c>
      <c r="B105" s="2">
        <f ca="1">VLOOKUP(A105,小市值!A:Z,9,FALSE)</f>
        <v>85.364246206028852</v>
      </c>
      <c r="C105" s="2">
        <f>VLOOKUP(A105,小市值!A:K,11,FALSE)</f>
        <v>190.19</v>
      </c>
      <c r="D105" s="3">
        <f ca="1">(1-计算结果!B$23)*(B105/B104-1)+计算结果!B$23*(C105/C104-1)</f>
        <v>9.501061571125291E-3</v>
      </c>
      <c r="E105" s="2">
        <f t="shared" ca="1" si="16"/>
        <v>1.5851808634772482</v>
      </c>
      <c r="F105" s="3">
        <f ca="1">E105/MAX(E$2:E105)-1</f>
        <v>0</v>
      </c>
    </row>
    <row r="106" spans="1:6" x14ac:dyDescent="0.15">
      <c r="A106" s="1">
        <v>42247</v>
      </c>
      <c r="B106" s="2">
        <f ca="1">VLOOKUP(A106,小市值!A:Z,9,FALSE)</f>
        <v>75.810649806641933</v>
      </c>
      <c r="C106" s="2">
        <f>VLOOKUP(A106,小市值!A:K,11,FALSE)</f>
        <v>191.79</v>
      </c>
      <c r="D106" s="3">
        <f ca="1">(1-计算结果!B$23)*(B106/B105-1)+计算结果!B$23*(C106/C105-1)</f>
        <v>8.4126399915873673E-3</v>
      </c>
      <c r="E106" s="2">
        <f t="shared" ca="1" si="16"/>
        <v>1.598516419403236</v>
      </c>
      <c r="F106" s="3">
        <f ca="1">E106/MAX(E$2:E106)-1</f>
        <v>0</v>
      </c>
    </row>
    <row r="107" spans="1:6" x14ac:dyDescent="0.15">
      <c r="A107" s="1">
        <v>42277</v>
      </c>
      <c r="B107" s="2">
        <f ca="1">VLOOKUP(A107,小市值!A:Z,9,FALSE)</f>
        <v>79.056482025395084</v>
      </c>
      <c r="C107" s="2">
        <f>VLOOKUP(A107,小市值!A:K,11,FALSE)</f>
        <v>193.33</v>
      </c>
      <c r="D107" s="3">
        <f ca="1">(1-计算结果!B$23)*(B107/B106-1)+计算结果!B$23*(C107/C106-1)</f>
        <v>8.0296157255332901E-3</v>
      </c>
      <c r="E107" s="2">
        <f t="shared" ca="1" si="16"/>
        <v>1.6113518919819994</v>
      </c>
      <c r="F107" s="3">
        <f ca="1">E107/MAX(E$2:E107)-1</f>
        <v>0</v>
      </c>
    </row>
    <row r="108" spans="1:6" x14ac:dyDescent="0.15">
      <c r="A108" s="1">
        <v>42307</v>
      </c>
      <c r="B108" s="2">
        <f ca="1">VLOOKUP(A108,小市值!A:Z,9,FALSE)</f>
        <v>103.85097680162362</v>
      </c>
      <c r="C108" s="2">
        <f>VLOOKUP(A108,小市值!A:K,11,FALSE)</f>
        <v>194.51</v>
      </c>
      <c r="D108" s="3">
        <f ca="1">(1-计算结果!B$23)*(B108/B107-1)+计算结果!B$23*(C108/C107-1)</f>
        <v>6.1035535095430582E-3</v>
      </c>
      <c r="E108" s="2">
        <f t="shared" ca="1" si="16"/>
        <v>1.621186864477415</v>
      </c>
      <c r="F108" s="3">
        <f ca="1">E108/MAX(E$2:E108)-1</f>
        <v>0</v>
      </c>
    </row>
    <row r="109" spans="1:6" x14ac:dyDescent="0.15">
      <c r="A109" s="1">
        <v>42338</v>
      </c>
      <c r="B109" s="2">
        <f ca="1">VLOOKUP(A109,小市值!A:Z,9,FALSE)</f>
        <v>129.27705265097742</v>
      </c>
      <c r="C109" s="2">
        <f>VLOOKUP(A109,小市值!A:K,11,FALSE)</f>
        <v>195.3</v>
      </c>
      <c r="D109" s="3">
        <f ca="1">(1-计算结果!B$23)*(B109/B108-1)+计算结果!B$23*(C109/C108-1)</f>
        <v>4.0614878412421618E-3</v>
      </c>
      <c r="E109" s="2">
        <f t="shared" ca="1" si="16"/>
        <v>1.6277712952158716</v>
      </c>
      <c r="F109" s="3">
        <f ca="1">E109/MAX(E$2:E109)-1</f>
        <v>0</v>
      </c>
    </row>
    <row r="110" spans="1:6" x14ac:dyDescent="0.15">
      <c r="A110" s="1">
        <v>42369</v>
      </c>
      <c r="B110" s="2">
        <f ca="1">VLOOKUP(A110,小市值!A:Z,9,FALSE)</f>
        <v>152.02509015343327</v>
      </c>
      <c r="C110" s="2">
        <f>VLOOKUP(A110,小市值!A:K,11,FALSE)</f>
        <v>197.12</v>
      </c>
      <c r="D110" s="3">
        <f ca="1">(1-计算结果!B$23)*(B110/B109-1)+计算结果!B$23*(C110/C109-1)</f>
        <v>9.3189964157704974E-3</v>
      </c>
      <c r="E110" s="2">
        <f t="shared" ca="1" si="16"/>
        <v>1.6429404900816824</v>
      </c>
      <c r="F110" s="3">
        <f ca="1">E110/MAX(E$2:E110)-1</f>
        <v>0</v>
      </c>
    </row>
    <row r="111" spans="1:6" x14ac:dyDescent="0.15">
      <c r="A111" s="1">
        <v>42398</v>
      </c>
      <c r="B111" s="2">
        <f ca="1">VLOOKUP(A111,小市值!A:Z,9,FALSE)</f>
        <v>98.275595028232019</v>
      </c>
      <c r="C111" s="2">
        <f>VLOOKUP(A111,小市值!A:K,11,FALSE)</f>
        <v>198.64</v>
      </c>
      <c r="D111" s="3">
        <f ca="1">(1-计算结果!B$23)*(B111/B110-1)+计算结果!B$23*(C111/C110-1)</f>
        <v>7.711038961038863E-3</v>
      </c>
      <c r="E111" s="2">
        <f t="shared" ca="1" si="16"/>
        <v>1.6556092682113706</v>
      </c>
      <c r="F111" s="3">
        <f ca="1">E111/MAX(E$2:E111)-1</f>
        <v>0</v>
      </c>
    </row>
    <row r="112" spans="1:6" x14ac:dyDescent="0.15">
      <c r="A112" s="1">
        <v>42429</v>
      </c>
      <c r="B112" s="2">
        <f ca="1">VLOOKUP(A112,小市值!A:Z,9,FALSE)</f>
        <v>97.39749690432707</v>
      </c>
      <c r="C112" s="2">
        <f>VLOOKUP(A112,小市值!A:K,11,FALSE)</f>
        <v>199.77</v>
      </c>
      <c r="D112" s="3">
        <f ca="1">(1-计算结果!B$23)*(B112/B111-1)+计算结果!B$23*(C112/C111-1)</f>
        <v>5.688683044704046E-3</v>
      </c>
      <c r="E112" s="2">
        <f t="shared" ca="1" si="16"/>
        <v>1.6650275045840994</v>
      </c>
      <c r="F112" s="3">
        <f ca="1">E112/MAX(E$2:E112)-1</f>
        <v>0</v>
      </c>
    </row>
    <row r="113" spans="1:6" x14ac:dyDescent="0.15">
      <c r="A113" s="1">
        <v>42460</v>
      </c>
      <c r="B113" s="2">
        <f ca="1">VLOOKUP(A113,小市值!A:Z,9,FALSE)</f>
        <v>117.11139961976767</v>
      </c>
      <c r="C113" s="2">
        <f>VLOOKUP(A113,小市值!A:K,11,FALSE)</f>
        <v>201.41</v>
      </c>
      <c r="D113" s="3">
        <f ca="1">(1-计算结果!B$23)*(B113/B112-1)+计算结果!B$23*(C113/C112-1)</f>
        <v>8.2094408569854949E-3</v>
      </c>
      <c r="E113" s="2">
        <f t="shared" ca="1" si="16"/>
        <v>1.6786964494082368</v>
      </c>
      <c r="F113" s="3">
        <f ca="1">E113/MAX(E$2:E113)-1</f>
        <v>0</v>
      </c>
    </row>
    <row r="114" spans="1:6" x14ac:dyDescent="0.15">
      <c r="A114" s="1">
        <v>42489</v>
      </c>
      <c r="B114" s="2">
        <f ca="1">VLOOKUP(A114,小市值!A:Z,9,FALSE)</f>
        <v>132.39238444878345</v>
      </c>
      <c r="C114" s="2">
        <f>VLOOKUP(A114,小市值!A:K,11,FALSE)</f>
        <v>201.85</v>
      </c>
      <c r="D114" s="3">
        <f ca="1">(1-计算结果!B$23)*(B114/B113-1)+计算结果!B$23*(C114/C113-1)</f>
        <v>2.1845985800108547E-3</v>
      </c>
      <c r="E114" s="2">
        <f t="shared" ca="1" si="16"/>
        <v>1.6823637272878833</v>
      </c>
      <c r="F114" s="3">
        <f ca="1">E114/MAX(E$2:E114)-1</f>
        <v>0</v>
      </c>
    </row>
    <row r="115" spans="1:6" x14ac:dyDescent="0.15">
      <c r="A115" s="1">
        <v>42521</v>
      </c>
      <c r="B115" s="2">
        <f ca="1">VLOOKUP(A115,小市值!A:Z,9,FALSE)</f>
        <v>132.84781921381443</v>
      </c>
      <c r="C115" s="2">
        <f>VLOOKUP(A115,小市值!A:K,11,FALSE)</f>
        <v>202.61</v>
      </c>
      <c r="D115" s="3">
        <f ca="1">(1-计算结果!B$23)*(B115/B114-1)+计算结果!B$23*(C115/C114-1)</f>
        <v>3.7651721575429065E-3</v>
      </c>
      <c r="E115" s="2">
        <f t="shared" ca="1" si="16"/>
        <v>1.6886981163527277</v>
      </c>
      <c r="F115" s="3">
        <f ca="1">E115/MAX(E$2:E115)-1</f>
        <v>0</v>
      </c>
    </row>
    <row r="116" spans="1:6" x14ac:dyDescent="0.15">
      <c r="A116" s="1">
        <v>42551</v>
      </c>
      <c r="B116" s="2">
        <f ca="1">VLOOKUP(A116,小市值!A:Z,9,FALSE)</f>
        <v>147.9071581485091</v>
      </c>
      <c r="C116" s="2">
        <f>VLOOKUP(A116,小市值!A:K,11,FALSE)</f>
        <v>203.69</v>
      </c>
      <c r="D116" s="3">
        <f ca="1">(1-计算结果!B$23)*(B116/B115-1)+计算结果!B$23*(C116/C115-1)</f>
        <v>5.330437786881026E-3</v>
      </c>
      <c r="E116" s="2">
        <f t="shared" ca="1" si="16"/>
        <v>1.6976996166027691</v>
      </c>
      <c r="F116" s="3">
        <f ca="1">E116/MAX(E$2:E116)-1</f>
        <v>0</v>
      </c>
    </row>
    <row r="117" spans="1:6" x14ac:dyDescent="0.15">
      <c r="A117" s="1">
        <v>42580</v>
      </c>
      <c r="B117" s="2">
        <f ca="1">VLOOKUP(A117,小市值!A:Z,9,FALSE)</f>
        <v>141.15390766542768</v>
      </c>
      <c r="C117" s="2">
        <f>VLOOKUP(A117,小市值!A:K,11,FALSE)</f>
        <v>205.15</v>
      </c>
      <c r="D117" s="3">
        <f ca="1">(1-计算结果!B$23)*(B117/B116-1)+计算结果!B$23*(C117/C116-1)</f>
        <v>7.1677549216948577E-3</v>
      </c>
      <c r="E117" s="2">
        <f t="shared" ca="1" si="16"/>
        <v>1.7098683113852331</v>
      </c>
      <c r="F117" s="3">
        <f ca="1">E117/MAX(E$2:E117)-1</f>
        <v>0</v>
      </c>
    </row>
    <row r="118" spans="1:6" x14ac:dyDescent="0.15">
      <c r="A118" s="1">
        <v>42613</v>
      </c>
      <c r="B118" s="2">
        <f ca="1">VLOOKUP(A118,小市值!A:Z,9,FALSE)</f>
        <v>153.74997800428952</v>
      </c>
      <c r="C118" s="2">
        <f>VLOOKUP(A118,小市值!A:K,11,FALSE)</f>
        <v>206.61</v>
      </c>
      <c r="D118" s="3">
        <f ca="1">(1-计算结果!B$23)*(B118/B117-1)+计算结果!B$23*(C118/C117-1)</f>
        <v>7.1167438459665E-3</v>
      </c>
      <c r="E118" s="2">
        <f t="shared" ca="1" si="16"/>
        <v>1.7220370061676971</v>
      </c>
      <c r="F118" s="3">
        <f ca="1">E118/MAX(E$2:E118)-1</f>
        <v>0</v>
      </c>
    </row>
    <row r="119" spans="1:6" x14ac:dyDescent="0.15">
      <c r="A119" s="1">
        <v>42643</v>
      </c>
      <c r="B119" s="2">
        <f ca="1">VLOOKUP(A119,小市值!A:Z,9,FALSE)</f>
        <v>163.33239568498428</v>
      </c>
      <c r="C119" s="2">
        <f>VLOOKUP(A119,小市值!A:K,11,FALSE)</f>
        <v>207.57</v>
      </c>
      <c r="D119" s="3">
        <f ca="1">(1-计算结果!B$23)*(B119/B118-1)+计算结果!B$23*(C119/C118-1)</f>
        <v>4.6464353129083147E-3</v>
      </c>
      <c r="E119" s="2">
        <f t="shared" ca="1" si="16"/>
        <v>1.7300383397232895</v>
      </c>
      <c r="F119" s="3">
        <f ca="1">E119/MAX(E$2:E119)-1</f>
        <v>0</v>
      </c>
    </row>
    <row r="120" spans="1:6" x14ac:dyDescent="0.15">
      <c r="A120" s="1">
        <v>42674</v>
      </c>
      <c r="B120" s="2">
        <f ca="1">VLOOKUP(A120,小市值!A:Z,9,FALSE)</f>
        <v>171.26307597499456</v>
      </c>
      <c r="C120" s="2">
        <f>VLOOKUP(A120,小市值!A:K,11,FALSE)</f>
        <v>208.64</v>
      </c>
      <c r="D120" s="3">
        <f ca="1">(1-计算结果!B$23)*(B120/B119-1)+计算结果!B$23*(C120/C119-1)</f>
        <v>5.1548875078286649E-3</v>
      </c>
      <c r="E120" s="2">
        <f t="shared" ca="1" si="16"/>
        <v>1.7389564927487937</v>
      </c>
      <c r="F120" s="3">
        <f ca="1">E120/MAX(E$2:E120)-1</f>
        <v>0</v>
      </c>
    </row>
    <row r="121" spans="1:6" x14ac:dyDescent="0.15">
      <c r="A121" s="1">
        <v>42704</v>
      </c>
      <c r="B121" s="2">
        <f ca="1">VLOOKUP(A121,小市值!A:Z,9,FALSE)</f>
        <v>179.88634482191367</v>
      </c>
      <c r="C121" s="2">
        <f>VLOOKUP(A121,小市值!A:K,11,FALSE)</f>
        <v>209.28</v>
      </c>
      <c r="D121" s="3">
        <f ca="1">(1-计算结果!B$23)*(B121/B120-1)+计算结果!B$23*(C121/C120-1)</f>
        <v>3.0674846625766694E-3</v>
      </c>
      <c r="E121" s="2">
        <f t="shared" ca="1" si="16"/>
        <v>1.7442907151191887</v>
      </c>
      <c r="F121" s="3">
        <f ca="1">E121/MAX(E$2:E121)-1</f>
        <v>0</v>
      </c>
    </row>
    <row r="122" spans="1:6" x14ac:dyDescent="0.15">
      <c r="A122" s="1">
        <v>42734</v>
      </c>
      <c r="B122" s="2">
        <f ca="1">VLOOKUP(A122,小市值!A:Z,9,FALSE)</f>
        <v>213.79319242177138</v>
      </c>
      <c r="C122" s="2">
        <f>VLOOKUP(A122,小市值!A:K,11,FALSE)</f>
        <v>209.03</v>
      </c>
      <c r="D122" s="3">
        <f ca="1">(1-计算结果!B$23)*(B122/B121-1)+计算结果!B$23*(C122/C121-1)</f>
        <v>-1.1945718654434723E-3</v>
      </c>
      <c r="E122" s="2">
        <f t="shared" ca="1" si="16"/>
        <v>1.742207034505753</v>
      </c>
      <c r="F122" s="3">
        <f ca="1">E122/MAX(E$2:E122)-1</f>
        <v>-1.1945718654434723E-3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3"/>
  <sheetViews>
    <sheetView workbookViewId="0">
      <selection activeCell="H1" sqref="H1:H11"/>
    </sheetView>
  </sheetViews>
  <sheetFormatPr defaultRowHeight="13.5" x14ac:dyDescent="0.15"/>
  <cols>
    <col min="1" max="1" width="11.625" style="1" bestFit="1" customWidth="1"/>
    <col min="8" max="8" width="11.375" customWidth="1"/>
  </cols>
  <sheetData>
    <row r="1" spans="1:8" x14ac:dyDescent="0.15">
      <c r="A1" s="1" t="s">
        <v>39</v>
      </c>
      <c r="B1" t="s">
        <v>40</v>
      </c>
      <c r="C1" t="s">
        <v>41</v>
      </c>
      <c r="D1" t="s">
        <v>42</v>
      </c>
      <c r="E1" t="s">
        <v>43</v>
      </c>
      <c r="H1" s="1">
        <v>39087</v>
      </c>
    </row>
    <row r="2" spans="1:8" x14ac:dyDescent="0.15">
      <c r="A2" s="1">
        <v>39087</v>
      </c>
      <c r="B2">
        <v>0</v>
      </c>
      <c r="C2">
        <v>0</v>
      </c>
      <c r="D2">
        <v>0</v>
      </c>
      <c r="E2">
        <v>0</v>
      </c>
      <c r="H2" s="1">
        <v>39444</v>
      </c>
    </row>
    <row r="3" spans="1:8" x14ac:dyDescent="0.15">
      <c r="A3" s="1">
        <v>39090</v>
      </c>
      <c r="B3">
        <v>2.8299999999999999E-2</v>
      </c>
      <c r="C3">
        <v>0</v>
      </c>
      <c r="D3">
        <v>2.8299999999999999E-2</v>
      </c>
      <c r="E3">
        <v>0</v>
      </c>
      <c r="H3" s="1">
        <v>39813</v>
      </c>
    </row>
    <row r="4" spans="1:8" x14ac:dyDescent="0.15">
      <c r="A4" s="1">
        <v>39091</v>
      </c>
      <c r="B4">
        <v>6.1400000000000003E-2</v>
      </c>
      <c r="C4">
        <v>0</v>
      </c>
      <c r="D4">
        <v>3.2199999999999999E-2</v>
      </c>
      <c r="E4">
        <v>0</v>
      </c>
      <c r="H4" s="1">
        <v>40178</v>
      </c>
    </row>
    <row r="5" spans="1:8" x14ac:dyDescent="0.15">
      <c r="A5" s="1">
        <v>39092</v>
      </c>
      <c r="B5">
        <v>8.8300000000000003E-2</v>
      </c>
      <c r="C5">
        <v>0</v>
      </c>
      <c r="D5">
        <v>2.5399999999999999E-2</v>
      </c>
      <c r="E5">
        <v>0</v>
      </c>
      <c r="H5" s="1">
        <v>40543</v>
      </c>
    </row>
    <row r="6" spans="1:8" x14ac:dyDescent="0.15">
      <c r="A6" s="1">
        <v>39093</v>
      </c>
      <c r="B6">
        <v>7.6600000000000001E-2</v>
      </c>
      <c r="C6">
        <v>0</v>
      </c>
      <c r="D6">
        <v>-1.0800000000000001E-2</v>
      </c>
      <c r="E6">
        <v>0</v>
      </c>
      <c r="H6" s="1">
        <v>40907</v>
      </c>
    </row>
    <row r="7" spans="1:8" x14ac:dyDescent="0.15">
      <c r="A7" s="1">
        <v>39094</v>
      </c>
      <c r="B7">
        <v>4.87E-2</v>
      </c>
      <c r="C7">
        <v>0</v>
      </c>
      <c r="D7">
        <v>-2.5899999999999999E-2</v>
      </c>
      <c r="E7">
        <v>0</v>
      </c>
      <c r="H7" s="1">
        <v>41274</v>
      </c>
    </row>
    <row r="8" spans="1:8" x14ac:dyDescent="0.15">
      <c r="A8" s="1">
        <v>39097</v>
      </c>
      <c r="B8">
        <v>0.10349999999999999</v>
      </c>
      <c r="C8">
        <v>0</v>
      </c>
      <c r="D8">
        <v>5.2299999999999999E-2</v>
      </c>
      <c r="E8">
        <v>0</v>
      </c>
      <c r="H8" s="1">
        <v>41639</v>
      </c>
    </row>
    <row r="9" spans="1:8" x14ac:dyDescent="0.15">
      <c r="A9" s="1">
        <v>39098</v>
      </c>
      <c r="B9">
        <v>0.1356</v>
      </c>
      <c r="C9">
        <v>0</v>
      </c>
      <c r="D9">
        <v>2.9100000000000001E-2</v>
      </c>
      <c r="E9">
        <v>0</v>
      </c>
      <c r="H9" s="1">
        <v>42004</v>
      </c>
    </row>
    <row r="10" spans="1:8" x14ac:dyDescent="0.15">
      <c r="A10" s="1">
        <v>39099</v>
      </c>
      <c r="B10">
        <v>0.1139</v>
      </c>
      <c r="C10">
        <v>0</v>
      </c>
      <c r="D10">
        <v>-1.9099999999999999E-2</v>
      </c>
      <c r="E10">
        <v>0</v>
      </c>
      <c r="H10" s="1">
        <v>42369</v>
      </c>
    </row>
    <row r="11" spans="1:8" x14ac:dyDescent="0.15">
      <c r="A11" s="1">
        <v>39100</v>
      </c>
      <c r="B11">
        <v>0.1178</v>
      </c>
      <c r="C11">
        <v>0</v>
      </c>
      <c r="D11">
        <v>3.5000000000000001E-3</v>
      </c>
      <c r="E11">
        <v>0</v>
      </c>
      <c r="H11" s="1">
        <v>42734</v>
      </c>
    </row>
    <row r="12" spans="1:8" x14ac:dyDescent="0.15">
      <c r="A12" s="1">
        <v>39101</v>
      </c>
      <c r="B12">
        <v>0.15590000000000001</v>
      </c>
      <c r="C12">
        <v>0</v>
      </c>
      <c r="D12">
        <v>3.4099999999999998E-2</v>
      </c>
      <c r="E12">
        <v>0</v>
      </c>
    </row>
    <row r="13" spans="1:8" x14ac:dyDescent="0.15">
      <c r="A13" s="1">
        <v>39104</v>
      </c>
      <c r="B13">
        <v>0.2019</v>
      </c>
      <c r="C13">
        <v>0</v>
      </c>
      <c r="D13">
        <v>3.9699999999999999E-2</v>
      </c>
      <c r="E13">
        <v>0</v>
      </c>
    </row>
    <row r="14" spans="1:8" x14ac:dyDescent="0.15">
      <c r="A14" s="1">
        <v>39105</v>
      </c>
      <c r="B14">
        <v>0.21</v>
      </c>
      <c r="C14">
        <v>0</v>
      </c>
      <c r="D14">
        <v>6.7999999999999996E-3</v>
      </c>
      <c r="E14">
        <v>0</v>
      </c>
    </row>
    <row r="15" spans="1:8" x14ac:dyDescent="0.15">
      <c r="A15" s="1">
        <v>39106</v>
      </c>
      <c r="B15">
        <v>0.22359999999999999</v>
      </c>
      <c r="C15">
        <v>0</v>
      </c>
      <c r="D15">
        <v>1.1299999999999999E-2</v>
      </c>
      <c r="E15">
        <v>0</v>
      </c>
    </row>
    <row r="16" spans="1:8" x14ac:dyDescent="0.15">
      <c r="A16" s="1">
        <v>39107</v>
      </c>
      <c r="B16">
        <v>0.18329999999999999</v>
      </c>
      <c r="C16">
        <v>0</v>
      </c>
      <c r="D16">
        <v>-3.3000000000000002E-2</v>
      </c>
      <c r="E16">
        <v>0</v>
      </c>
    </row>
    <row r="17" spans="1:5" x14ac:dyDescent="0.15">
      <c r="A17" s="1">
        <v>39108</v>
      </c>
      <c r="B17">
        <v>0.21229999999999999</v>
      </c>
      <c r="C17">
        <v>0</v>
      </c>
      <c r="D17">
        <v>2.4500000000000001E-2</v>
      </c>
      <c r="E17">
        <v>0</v>
      </c>
    </row>
    <row r="18" spans="1:5" x14ac:dyDescent="0.15">
      <c r="A18" s="1">
        <v>39111</v>
      </c>
      <c r="B18">
        <v>0.2432</v>
      </c>
      <c r="C18">
        <v>0</v>
      </c>
      <c r="D18">
        <v>2.5499999999999998E-2</v>
      </c>
      <c r="E18">
        <v>0</v>
      </c>
    </row>
    <row r="19" spans="1:5" x14ac:dyDescent="0.15">
      <c r="A19" s="1">
        <v>39112</v>
      </c>
      <c r="B19">
        <v>0.2311</v>
      </c>
      <c r="C19">
        <v>0</v>
      </c>
      <c r="D19">
        <v>-9.7000000000000003E-3</v>
      </c>
      <c r="E19">
        <v>0</v>
      </c>
    </row>
    <row r="20" spans="1:5" x14ac:dyDescent="0.15">
      <c r="A20" s="1">
        <v>39113</v>
      </c>
      <c r="B20">
        <v>0.1507</v>
      </c>
      <c r="C20">
        <v>0</v>
      </c>
      <c r="D20">
        <v>-6.5299999999999997E-2</v>
      </c>
      <c r="E20">
        <v>0</v>
      </c>
    </row>
    <row r="21" spans="1:5" x14ac:dyDescent="0.15">
      <c r="A21" s="1">
        <v>39114</v>
      </c>
      <c r="B21">
        <v>0.1555</v>
      </c>
      <c r="C21">
        <v>0</v>
      </c>
      <c r="D21">
        <v>4.1000000000000003E-3</v>
      </c>
      <c r="E21">
        <v>0</v>
      </c>
    </row>
    <row r="22" spans="1:5" x14ac:dyDescent="0.15">
      <c r="A22" s="1">
        <v>39115</v>
      </c>
      <c r="B22">
        <v>0.1086</v>
      </c>
      <c r="C22">
        <v>0</v>
      </c>
      <c r="D22">
        <v>-4.0599999999999997E-2</v>
      </c>
      <c r="E22">
        <v>0</v>
      </c>
    </row>
    <row r="23" spans="1:5" x14ac:dyDescent="0.15">
      <c r="A23" s="1">
        <v>39118</v>
      </c>
      <c r="B23">
        <v>9.6000000000000002E-2</v>
      </c>
      <c r="C23">
        <v>4.2799999999999998E-2</v>
      </c>
      <c r="D23">
        <v>-1.14E-2</v>
      </c>
      <c r="E23">
        <v>4.2799999999999998E-2</v>
      </c>
    </row>
    <row r="24" spans="1:5" x14ac:dyDescent="0.15">
      <c r="A24" s="1">
        <v>39119</v>
      </c>
      <c r="B24">
        <v>0.1173</v>
      </c>
      <c r="C24">
        <v>5.91E-2</v>
      </c>
      <c r="D24">
        <v>1.95E-2</v>
      </c>
      <c r="E24">
        <v>1.5599999999999999E-2</v>
      </c>
    </row>
    <row r="25" spans="1:5" x14ac:dyDescent="0.15">
      <c r="A25" s="1">
        <v>39120</v>
      </c>
      <c r="B25">
        <v>0.14319999999999999</v>
      </c>
      <c r="C25">
        <v>8.1500000000000003E-2</v>
      </c>
      <c r="D25">
        <v>2.3199999999999998E-2</v>
      </c>
      <c r="E25">
        <v>2.12E-2</v>
      </c>
    </row>
    <row r="26" spans="1:5" x14ac:dyDescent="0.15">
      <c r="A26" s="1">
        <v>39121</v>
      </c>
      <c r="B26">
        <v>0.16289999999999999</v>
      </c>
      <c r="C26">
        <v>9.8799999999999999E-2</v>
      </c>
      <c r="D26">
        <v>1.72E-2</v>
      </c>
      <c r="E26">
        <v>1.6E-2</v>
      </c>
    </row>
    <row r="27" spans="1:5" x14ac:dyDescent="0.15">
      <c r="A27" s="1">
        <v>39122</v>
      </c>
      <c r="B27">
        <v>0.1565</v>
      </c>
      <c r="C27">
        <v>0.1018</v>
      </c>
      <c r="D27">
        <v>-5.4999999999999997E-3</v>
      </c>
      <c r="E27">
        <v>2.7000000000000001E-3</v>
      </c>
    </row>
    <row r="28" spans="1:5" x14ac:dyDescent="0.15">
      <c r="A28" s="1">
        <v>39125</v>
      </c>
      <c r="B28">
        <v>0.19900000000000001</v>
      </c>
      <c r="C28">
        <v>0.1416</v>
      </c>
      <c r="D28">
        <v>3.6799999999999999E-2</v>
      </c>
      <c r="E28">
        <v>3.61E-2</v>
      </c>
    </row>
    <row r="29" spans="1:5" x14ac:dyDescent="0.15">
      <c r="A29" s="1">
        <v>39126</v>
      </c>
      <c r="B29">
        <v>0.217</v>
      </c>
      <c r="C29">
        <v>0.1706</v>
      </c>
      <c r="D29">
        <v>1.4999999999999999E-2</v>
      </c>
      <c r="E29">
        <v>2.5499999999999998E-2</v>
      </c>
    </row>
    <row r="30" spans="1:5" x14ac:dyDescent="0.15">
      <c r="A30" s="1">
        <v>39127</v>
      </c>
      <c r="B30">
        <v>0.2487</v>
      </c>
      <c r="C30">
        <v>0.1961</v>
      </c>
      <c r="D30">
        <v>2.6100000000000002E-2</v>
      </c>
      <c r="E30">
        <v>2.1700000000000001E-2</v>
      </c>
    </row>
    <row r="31" spans="1:5" x14ac:dyDescent="0.15">
      <c r="A31" s="1">
        <v>39128</v>
      </c>
      <c r="B31">
        <v>0.28739999999999999</v>
      </c>
      <c r="C31">
        <v>0.2165</v>
      </c>
      <c r="D31">
        <v>3.1E-2</v>
      </c>
      <c r="E31">
        <v>1.7100000000000001E-2</v>
      </c>
    </row>
    <row r="32" spans="1:5" x14ac:dyDescent="0.15">
      <c r="A32" s="1">
        <v>39129</v>
      </c>
      <c r="B32">
        <v>0.2913</v>
      </c>
      <c r="C32">
        <v>0.21479999999999999</v>
      </c>
      <c r="D32">
        <v>3.0000000000000001E-3</v>
      </c>
      <c r="E32">
        <v>-1.4E-3</v>
      </c>
    </row>
    <row r="33" spans="1:5" x14ac:dyDescent="0.15">
      <c r="A33" s="1">
        <v>39139</v>
      </c>
      <c r="B33">
        <v>0.30620000000000003</v>
      </c>
      <c r="C33">
        <v>0.27079999999999999</v>
      </c>
      <c r="D33">
        <v>1.1599999999999999E-2</v>
      </c>
      <c r="E33">
        <v>4.6100000000000002E-2</v>
      </c>
    </row>
    <row r="34" spans="1:5" x14ac:dyDescent="0.15">
      <c r="A34" s="1">
        <v>39140</v>
      </c>
      <c r="B34">
        <v>0.1855</v>
      </c>
      <c r="C34">
        <v>0.17180000000000001</v>
      </c>
      <c r="D34">
        <v>-9.2399999999999996E-2</v>
      </c>
      <c r="E34">
        <v>-7.7899999999999997E-2</v>
      </c>
    </row>
    <row r="35" spans="1:5" x14ac:dyDescent="0.15">
      <c r="A35" s="1">
        <v>39141</v>
      </c>
      <c r="B35">
        <v>0.2276</v>
      </c>
      <c r="C35">
        <v>0.23930000000000001</v>
      </c>
      <c r="D35">
        <v>3.5400000000000001E-2</v>
      </c>
      <c r="E35">
        <v>5.7599999999999998E-2</v>
      </c>
    </row>
    <row r="36" spans="1:5" x14ac:dyDescent="0.15">
      <c r="A36" s="1">
        <v>39142</v>
      </c>
      <c r="B36">
        <v>0.1933</v>
      </c>
      <c r="C36">
        <v>0.25640000000000002</v>
      </c>
      <c r="D36">
        <v>-2.7900000000000001E-2</v>
      </c>
      <c r="E36">
        <v>1.37E-2</v>
      </c>
    </row>
    <row r="37" spans="1:5" x14ac:dyDescent="0.15">
      <c r="A37" s="1">
        <v>39143</v>
      </c>
      <c r="B37">
        <v>0.21029999999999999</v>
      </c>
      <c r="C37">
        <v>0.29310000000000003</v>
      </c>
      <c r="D37">
        <v>1.4200000000000001E-2</v>
      </c>
      <c r="E37">
        <v>2.92E-2</v>
      </c>
    </row>
    <row r="38" spans="1:5" x14ac:dyDescent="0.15">
      <c r="A38" s="1">
        <v>39146</v>
      </c>
      <c r="B38">
        <v>0.1943</v>
      </c>
      <c r="C38">
        <v>0.307</v>
      </c>
      <c r="D38">
        <v>-1.32E-2</v>
      </c>
      <c r="E38">
        <v>1.0699999999999999E-2</v>
      </c>
    </row>
    <row r="39" spans="1:5" x14ac:dyDescent="0.15">
      <c r="A39" s="1">
        <v>39147</v>
      </c>
      <c r="B39">
        <v>0.21579999999999999</v>
      </c>
      <c r="C39">
        <v>0.32679999999999998</v>
      </c>
      <c r="D39">
        <v>1.8100000000000002E-2</v>
      </c>
      <c r="E39">
        <v>1.5100000000000001E-2</v>
      </c>
    </row>
    <row r="40" spans="1:5" x14ac:dyDescent="0.15">
      <c r="A40" s="1">
        <v>39148</v>
      </c>
      <c r="B40">
        <v>0.2492</v>
      </c>
      <c r="C40">
        <v>0.36470000000000002</v>
      </c>
      <c r="D40">
        <v>2.7400000000000001E-2</v>
      </c>
      <c r="E40">
        <v>2.86E-2</v>
      </c>
    </row>
    <row r="41" spans="1:5" x14ac:dyDescent="0.15">
      <c r="A41" s="1">
        <v>39149</v>
      </c>
      <c r="B41">
        <v>0.2676</v>
      </c>
      <c r="C41">
        <v>0.40699999999999997</v>
      </c>
      <c r="D41">
        <v>1.47E-2</v>
      </c>
      <c r="E41">
        <v>3.1E-2</v>
      </c>
    </row>
    <row r="42" spans="1:5" x14ac:dyDescent="0.15">
      <c r="A42" s="1">
        <v>39150</v>
      </c>
      <c r="B42">
        <v>0.25979999999999998</v>
      </c>
      <c r="C42">
        <v>0.44359999999999999</v>
      </c>
      <c r="D42">
        <v>-6.1999999999999998E-3</v>
      </c>
      <c r="E42">
        <v>2.5999999999999999E-2</v>
      </c>
    </row>
    <row r="43" spans="1:5" x14ac:dyDescent="0.15">
      <c r="A43" s="1">
        <v>39153</v>
      </c>
      <c r="B43">
        <v>0.2621</v>
      </c>
      <c r="C43">
        <v>0.51549999999999996</v>
      </c>
      <c r="D43">
        <v>1.8E-3</v>
      </c>
      <c r="E43">
        <v>4.9799999999999997E-2</v>
      </c>
    </row>
    <row r="44" spans="1:5" x14ac:dyDescent="0.15">
      <c r="A44" s="1">
        <v>39154</v>
      </c>
      <c r="B44">
        <v>0.2737</v>
      </c>
      <c r="C44">
        <v>0.51929999999999998</v>
      </c>
      <c r="D44">
        <v>9.1999999999999998E-3</v>
      </c>
      <c r="E44">
        <v>2.5000000000000001E-3</v>
      </c>
    </row>
    <row r="45" spans="1:5" x14ac:dyDescent="0.15">
      <c r="A45" s="1">
        <v>39155</v>
      </c>
      <c r="B45">
        <v>0.253</v>
      </c>
      <c r="C45">
        <v>0.54079999999999995</v>
      </c>
      <c r="D45">
        <v>-1.6199999999999999E-2</v>
      </c>
      <c r="E45">
        <v>1.4200000000000001E-2</v>
      </c>
    </row>
    <row r="46" spans="1:5" x14ac:dyDescent="0.15">
      <c r="A46" s="1">
        <v>39156</v>
      </c>
      <c r="B46">
        <v>0.27629999999999999</v>
      </c>
      <c r="C46">
        <v>0.58120000000000005</v>
      </c>
      <c r="D46">
        <v>1.8599999999999998E-2</v>
      </c>
      <c r="E46">
        <v>2.6200000000000001E-2</v>
      </c>
    </row>
    <row r="47" spans="1:5" x14ac:dyDescent="0.15">
      <c r="A47" s="1">
        <v>39157</v>
      </c>
      <c r="B47">
        <v>0.25629999999999997</v>
      </c>
      <c r="C47">
        <v>0.58099999999999996</v>
      </c>
      <c r="D47">
        <v>-1.5599999999999999E-2</v>
      </c>
      <c r="E47">
        <v>-1E-4</v>
      </c>
    </row>
    <row r="48" spans="1:5" x14ac:dyDescent="0.15">
      <c r="A48" s="1">
        <v>39160</v>
      </c>
      <c r="B48">
        <v>0.28299999999999997</v>
      </c>
      <c r="C48">
        <v>0.58830000000000005</v>
      </c>
      <c r="D48">
        <v>2.12E-2</v>
      </c>
      <c r="E48">
        <v>4.5999999999999999E-3</v>
      </c>
    </row>
    <row r="49" spans="1:5" x14ac:dyDescent="0.15">
      <c r="A49" s="1">
        <v>39161</v>
      </c>
      <c r="B49">
        <v>0.28939999999999999</v>
      </c>
      <c r="C49">
        <v>0.61580000000000001</v>
      </c>
      <c r="D49">
        <v>5.0000000000000001E-3</v>
      </c>
      <c r="E49">
        <v>1.7299999999999999E-2</v>
      </c>
    </row>
    <row r="50" spans="1:5" x14ac:dyDescent="0.15">
      <c r="A50" s="1">
        <v>39162</v>
      </c>
      <c r="B50">
        <v>0.30380000000000001</v>
      </c>
      <c r="C50">
        <v>0.65110000000000001</v>
      </c>
      <c r="D50">
        <v>1.12E-2</v>
      </c>
      <c r="E50">
        <v>2.1899999999999999E-2</v>
      </c>
    </row>
    <row r="51" spans="1:5" x14ac:dyDescent="0.15">
      <c r="A51" s="1">
        <v>39163</v>
      </c>
      <c r="B51">
        <v>0.308</v>
      </c>
      <c r="C51">
        <v>0.66349999999999998</v>
      </c>
      <c r="D51">
        <v>3.2000000000000002E-3</v>
      </c>
      <c r="E51">
        <v>7.4999999999999997E-3</v>
      </c>
    </row>
    <row r="52" spans="1:5" x14ac:dyDescent="0.15">
      <c r="A52" s="1">
        <v>39164</v>
      </c>
      <c r="B52">
        <v>0.31040000000000001</v>
      </c>
      <c r="C52">
        <v>0.71519999999999995</v>
      </c>
      <c r="D52">
        <v>1.8E-3</v>
      </c>
      <c r="E52">
        <v>3.1099999999999999E-2</v>
      </c>
    </row>
    <row r="53" spans="1:5" x14ac:dyDescent="0.15">
      <c r="A53" s="1">
        <v>39167</v>
      </c>
      <c r="B53">
        <v>0.33339999999999997</v>
      </c>
      <c r="C53">
        <v>0.79039999999999999</v>
      </c>
      <c r="D53">
        <v>1.7600000000000001E-2</v>
      </c>
      <c r="E53">
        <v>4.3799999999999999E-2</v>
      </c>
    </row>
    <row r="54" spans="1:5" x14ac:dyDescent="0.15">
      <c r="A54" s="1">
        <v>39168</v>
      </c>
      <c r="B54">
        <v>0.34310000000000002</v>
      </c>
      <c r="C54">
        <v>0.8357</v>
      </c>
      <c r="D54">
        <v>7.1999999999999998E-3</v>
      </c>
      <c r="E54">
        <v>2.53E-2</v>
      </c>
    </row>
    <row r="55" spans="1:5" x14ac:dyDescent="0.15">
      <c r="A55" s="1">
        <v>39169</v>
      </c>
      <c r="B55">
        <v>0.34960000000000002</v>
      </c>
      <c r="C55">
        <v>0.78159999999999996</v>
      </c>
      <c r="D55">
        <v>4.8999999999999998E-3</v>
      </c>
      <c r="E55">
        <v>-2.9499999999999998E-2</v>
      </c>
    </row>
    <row r="56" spans="1:5" x14ac:dyDescent="0.15">
      <c r="A56" s="1">
        <v>39170</v>
      </c>
      <c r="B56">
        <v>0.3427</v>
      </c>
      <c r="C56">
        <v>0.67689999999999995</v>
      </c>
      <c r="D56">
        <v>-5.1000000000000004E-3</v>
      </c>
      <c r="E56">
        <v>-5.8700000000000002E-2</v>
      </c>
    </row>
    <row r="57" spans="1:5" x14ac:dyDescent="0.15">
      <c r="A57" s="1">
        <v>39171</v>
      </c>
      <c r="B57">
        <v>0.34200000000000003</v>
      </c>
      <c r="C57">
        <v>0.70150000000000001</v>
      </c>
      <c r="D57">
        <v>-5.0000000000000001E-4</v>
      </c>
      <c r="E57">
        <v>1.46E-2</v>
      </c>
    </row>
    <row r="58" spans="1:5" x14ac:dyDescent="0.15">
      <c r="A58" s="1">
        <v>39174</v>
      </c>
      <c r="B58">
        <v>0.37490000000000001</v>
      </c>
      <c r="C58">
        <v>0.75119999999999998</v>
      </c>
      <c r="D58">
        <v>2.46E-2</v>
      </c>
      <c r="E58">
        <v>2.92E-2</v>
      </c>
    </row>
    <row r="59" spans="1:5" x14ac:dyDescent="0.15">
      <c r="A59" s="1">
        <v>39175</v>
      </c>
      <c r="B59">
        <v>0.39329999999999998</v>
      </c>
      <c r="C59">
        <v>0.7994</v>
      </c>
      <c r="D59">
        <v>1.3299999999999999E-2</v>
      </c>
      <c r="E59">
        <v>2.75E-2</v>
      </c>
    </row>
    <row r="60" spans="1:5" x14ac:dyDescent="0.15">
      <c r="A60" s="1">
        <v>39176</v>
      </c>
      <c r="B60">
        <v>0.4047</v>
      </c>
      <c r="C60">
        <v>0.82869999999999999</v>
      </c>
      <c r="D60">
        <v>8.2000000000000007E-3</v>
      </c>
      <c r="E60">
        <v>1.6299999999999999E-2</v>
      </c>
    </row>
    <row r="61" spans="1:5" x14ac:dyDescent="0.15">
      <c r="A61" s="1">
        <v>39177</v>
      </c>
      <c r="B61">
        <v>0.42070000000000002</v>
      </c>
      <c r="C61">
        <v>0.84940000000000004</v>
      </c>
      <c r="D61">
        <v>1.14E-2</v>
      </c>
      <c r="E61">
        <v>1.1299999999999999E-2</v>
      </c>
    </row>
    <row r="62" spans="1:5" x14ac:dyDescent="0.15">
      <c r="A62" s="1">
        <v>39178</v>
      </c>
      <c r="B62">
        <v>0.43380000000000002</v>
      </c>
      <c r="C62">
        <v>0.85550000000000004</v>
      </c>
      <c r="D62">
        <v>9.1999999999999998E-3</v>
      </c>
      <c r="E62">
        <v>3.3E-3</v>
      </c>
    </row>
    <row r="63" spans="1:5" x14ac:dyDescent="0.15">
      <c r="A63" s="1">
        <v>39181</v>
      </c>
      <c r="B63">
        <v>0.4657</v>
      </c>
      <c r="C63">
        <v>0.8821</v>
      </c>
      <c r="D63">
        <v>2.23E-2</v>
      </c>
      <c r="E63">
        <v>1.43E-2</v>
      </c>
    </row>
    <row r="64" spans="1:5" x14ac:dyDescent="0.15">
      <c r="A64" s="1">
        <v>39182</v>
      </c>
      <c r="B64">
        <v>0.48659999999999998</v>
      </c>
      <c r="C64">
        <v>0.87709999999999999</v>
      </c>
      <c r="D64">
        <v>1.43E-2</v>
      </c>
      <c r="E64">
        <v>-2.5999999999999999E-3</v>
      </c>
    </row>
    <row r="65" spans="1:5" x14ac:dyDescent="0.15">
      <c r="A65" s="1">
        <v>39183</v>
      </c>
      <c r="B65">
        <v>0.50580000000000003</v>
      </c>
      <c r="C65">
        <v>0.90839999999999999</v>
      </c>
      <c r="D65">
        <v>1.29E-2</v>
      </c>
      <c r="E65">
        <v>1.67E-2</v>
      </c>
    </row>
    <row r="66" spans="1:5" x14ac:dyDescent="0.15">
      <c r="A66" s="1">
        <v>39184</v>
      </c>
      <c r="B66">
        <v>0.53239999999999998</v>
      </c>
      <c r="C66">
        <v>0.92679999999999996</v>
      </c>
      <c r="D66">
        <v>1.77E-2</v>
      </c>
      <c r="E66">
        <v>9.7000000000000003E-3</v>
      </c>
    </row>
    <row r="67" spans="1:5" x14ac:dyDescent="0.15">
      <c r="A67" s="1">
        <v>39185</v>
      </c>
      <c r="B67">
        <v>0.52890000000000004</v>
      </c>
      <c r="C67">
        <v>0.9264</v>
      </c>
      <c r="D67">
        <v>-2.3E-3</v>
      </c>
      <c r="E67">
        <v>-2.0000000000000001E-4</v>
      </c>
    </row>
    <row r="68" spans="1:5" x14ac:dyDescent="0.15">
      <c r="A68" s="1">
        <v>39188</v>
      </c>
      <c r="B68">
        <v>0.57079999999999997</v>
      </c>
      <c r="C68">
        <v>0.95940000000000003</v>
      </c>
      <c r="D68">
        <v>2.7400000000000001E-2</v>
      </c>
      <c r="E68">
        <v>1.7100000000000001E-2</v>
      </c>
    </row>
    <row r="69" spans="1:5" x14ac:dyDescent="0.15">
      <c r="A69" s="1">
        <v>39189</v>
      </c>
      <c r="B69">
        <v>0.58409999999999995</v>
      </c>
      <c r="C69">
        <v>1.0062</v>
      </c>
      <c r="D69">
        <v>8.5000000000000006E-3</v>
      </c>
      <c r="E69">
        <v>2.3900000000000001E-2</v>
      </c>
    </row>
    <row r="70" spans="1:5" x14ac:dyDescent="0.15">
      <c r="A70" s="1">
        <v>39190</v>
      </c>
      <c r="B70">
        <v>0.59419999999999995</v>
      </c>
      <c r="C70">
        <v>1.0599000000000001</v>
      </c>
      <c r="D70">
        <v>6.4000000000000003E-3</v>
      </c>
      <c r="E70">
        <v>2.6800000000000001E-2</v>
      </c>
    </row>
    <row r="71" spans="1:5" x14ac:dyDescent="0.15">
      <c r="A71" s="1">
        <v>39191</v>
      </c>
      <c r="B71">
        <v>0.51980000000000004</v>
      </c>
      <c r="C71">
        <v>0.99099999999999999</v>
      </c>
      <c r="D71">
        <v>-4.6699999999999998E-2</v>
      </c>
      <c r="E71">
        <v>-3.3399999999999999E-2</v>
      </c>
    </row>
    <row r="72" spans="1:5" x14ac:dyDescent="0.15">
      <c r="A72" s="1">
        <v>39192</v>
      </c>
      <c r="B72">
        <v>0.58679999999999999</v>
      </c>
      <c r="C72">
        <v>1.0881000000000001</v>
      </c>
      <c r="D72">
        <v>4.41E-2</v>
      </c>
      <c r="E72">
        <v>4.8800000000000003E-2</v>
      </c>
    </row>
    <row r="73" spans="1:5" x14ac:dyDescent="0.15">
      <c r="A73" s="1">
        <v>39195</v>
      </c>
      <c r="B73">
        <v>0.65529999999999999</v>
      </c>
      <c r="C73">
        <v>1.1712</v>
      </c>
      <c r="D73">
        <v>4.3200000000000002E-2</v>
      </c>
      <c r="E73">
        <v>3.9800000000000002E-2</v>
      </c>
    </row>
    <row r="74" spans="1:5" x14ac:dyDescent="0.15">
      <c r="A74" s="1">
        <v>39196</v>
      </c>
      <c r="B74">
        <v>0.66200000000000003</v>
      </c>
      <c r="C74">
        <v>1.1681999999999999</v>
      </c>
      <c r="D74">
        <v>4.0000000000000001E-3</v>
      </c>
      <c r="E74">
        <v>-1.4E-3</v>
      </c>
    </row>
    <row r="75" spans="1:5" x14ac:dyDescent="0.15">
      <c r="A75" s="1">
        <v>39197</v>
      </c>
      <c r="B75">
        <v>0.66349999999999998</v>
      </c>
      <c r="C75">
        <v>1.1272</v>
      </c>
      <c r="D75">
        <v>8.9999999999999998E-4</v>
      </c>
      <c r="E75">
        <v>-1.89E-2</v>
      </c>
    </row>
    <row r="76" spans="1:5" x14ac:dyDescent="0.15">
      <c r="A76" s="1">
        <v>39198</v>
      </c>
      <c r="B76">
        <v>0.68540000000000001</v>
      </c>
      <c r="C76">
        <v>1.1435</v>
      </c>
      <c r="D76">
        <v>1.3100000000000001E-2</v>
      </c>
      <c r="E76">
        <v>7.7000000000000002E-3</v>
      </c>
    </row>
    <row r="77" spans="1:5" x14ac:dyDescent="0.15">
      <c r="A77" s="1">
        <v>39199</v>
      </c>
      <c r="B77">
        <v>0.67420000000000002</v>
      </c>
      <c r="C77">
        <v>1.1466000000000001</v>
      </c>
      <c r="D77">
        <v>-6.6E-3</v>
      </c>
      <c r="E77">
        <v>1.5E-3</v>
      </c>
    </row>
    <row r="78" spans="1:5" x14ac:dyDescent="0.15">
      <c r="A78" s="1">
        <v>39202</v>
      </c>
      <c r="B78">
        <v>0.71679999999999999</v>
      </c>
      <c r="C78">
        <v>1.1839999999999999</v>
      </c>
      <c r="D78">
        <v>2.5399999999999999E-2</v>
      </c>
      <c r="E78">
        <v>1.7399999999999999E-2</v>
      </c>
    </row>
    <row r="79" spans="1:5" x14ac:dyDescent="0.15">
      <c r="A79" s="1">
        <v>39210</v>
      </c>
      <c r="B79">
        <v>0.7782</v>
      </c>
      <c r="C79">
        <v>1.2829999999999999</v>
      </c>
      <c r="D79">
        <v>3.5799999999999998E-2</v>
      </c>
      <c r="E79">
        <v>4.53E-2</v>
      </c>
    </row>
    <row r="80" spans="1:5" x14ac:dyDescent="0.15">
      <c r="A80" s="1">
        <v>39211</v>
      </c>
      <c r="B80">
        <v>0.78559999999999997</v>
      </c>
      <c r="C80">
        <v>1.3411</v>
      </c>
      <c r="D80">
        <v>4.1000000000000003E-3</v>
      </c>
      <c r="E80">
        <v>2.5399999999999999E-2</v>
      </c>
    </row>
    <row r="81" spans="1:5" x14ac:dyDescent="0.15">
      <c r="A81" s="1">
        <v>39212</v>
      </c>
      <c r="B81">
        <v>0.79679999999999995</v>
      </c>
      <c r="C81">
        <v>1.3816999999999999</v>
      </c>
      <c r="D81">
        <v>6.3E-3</v>
      </c>
      <c r="E81">
        <v>1.7399999999999999E-2</v>
      </c>
    </row>
    <row r="82" spans="1:5" x14ac:dyDescent="0.15">
      <c r="A82" s="1">
        <v>39213</v>
      </c>
      <c r="B82">
        <v>0.78620000000000001</v>
      </c>
      <c r="C82">
        <v>1.3918999999999999</v>
      </c>
      <c r="D82">
        <v>-5.8999999999999999E-3</v>
      </c>
      <c r="E82">
        <v>4.3E-3</v>
      </c>
    </row>
    <row r="83" spans="1:5" x14ac:dyDescent="0.15">
      <c r="A83" s="1">
        <v>39216</v>
      </c>
      <c r="B83">
        <v>0.80159999999999998</v>
      </c>
      <c r="C83">
        <v>1.4126000000000001</v>
      </c>
      <c r="D83">
        <v>8.6E-3</v>
      </c>
      <c r="E83">
        <v>8.6E-3</v>
      </c>
    </row>
    <row r="84" spans="1:5" x14ac:dyDescent="0.15">
      <c r="A84" s="1">
        <v>39217</v>
      </c>
      <c r="B84">
        <v>0.7389</v>
      </c>
      <c r="C84">
        <v>1.3360000000000001</v>
      </c>
      <c r="D84">
        <v>-3.4799999999999998E-2</v>
      </c>
      <c r="E84">
        <v>-3.1699999999999999E-2</v>
      </c>
    </row>
    <row r="85" spans="1:5" x14ac:dyDescent="0.15">
      <c r="A85" s="1">
        <v>39218</v>
      </c>
      <c r="B85">
        <v>0.78510000000000002</v>
      </c>
      <c r="C85">
        <v>1.3872</v>
      </c>
      <c r="D85">
        <v>2.6499999999999999E-2</v>
      </c>
      <c r="E85">
        <v>2.1899999999999999E-2</v>
      </c>
    </row>
    <row r="86" spans="1:5" x14ac:dyDescent="0.15">
      <c r="A86" s="1">
        <v>39219</v>
      </c>
      <c r="B86">
        <v>0.82289999999999996</v>
      </c>
      <c r="C86">
        <v>1.47</v>
      </c>
      <c r="D86">
        <v>2.12E-2</v>
      </c>
      <c r="E86">
        <v>3.4700000000000002E-2</v>
      </c>
    </row>
    <row r="87" spans="1:5" x14ac:dyDescent="0.15">
      <c r="A87" s="1">
        <v>39220</v>
      </c>
      <c r="B87">
        <v>0.82189999999999996</v>
      </c>
      <c r="C87">
        <v>1.4764999999999999</v>
      </c>
      <c r="D87">
        <v>-5.0000000000000001E-4</v>
      </c>
      <c r="E87">
        <v>2.5999999999999999E-3</v>
      </c>
    </row>
    <row r="88" spans="1:5" x14ac:dyDescent="0.15">
      <c r="A88" s="1">
        <v>39223</v>
      </c>
      <c r="B88">
        <v>0.84840000000000004</v>
      </c>
      <c r="C88">
        <v>1.5221</v>
      </c>
      <c r="D88">
        <v>1.4500000000000001E-2</v>
      </c>
      <c r="E88">
        <v>1.84E-2</v>
      </c>
    </row>
    <row r="89" spans="1:5" x14ac:dyDescent="0.15">
      <c r="A89" s="1">
        <v>39224</v>
      </c>
      <c r="B89">
        <v>0.86719999999999997</v>
      </c>
      <c r="C89">
        <v>1.5783</v>
      </c>
      <c r="D89">
        <v>1.0200000000000001E-2</v>
      </c>
      <c r="E89">
        <v>2.23E-2</v>
      </c>
    </row>
    <row r="90" spans="1:5" x14ac:dyDescent="0.15">
      <c r="A90" s="1">
        <v>39225</v>
      </c>
      <c r="B90">
        <v>0.9002</v>
      </c>
      <c r="C90">
        <v>1.6574</v>
      </c>
      <c r="D90">
        <v>1.77E-2</v>
      </c>
      <c r="E90">
        <v>3.0700000000000002E-2</v>
      </c>
    </row>
    <row r="91" spans="1:5" x14ac:dyDescent="0.15">
      <c r="A91" s="1">
        <v>39226</v>
      </c>
      <c r="B91">
        <v>0.89100000000000001</v>
      </c>
      <c r="C91">
        <v>1.6334</v>
      </c>
      <c r="D91">
        <v>-4.8999999999999998E-3</v>
      </c>
      <c r="E91">
        <v>-8.9999999999999993E-3</v>
      </c>
    </row>
    <row r="92" spans="1:5" x14ac:dyDescent="0.15">
      <c r="A92" s="1">
        <v>39227</v>
      </c>
      <c r="B92">
        <v>0.92259999999999998</v>
      </c>
      <c r="C92">
        <v>1.6884999999999999</v>
      </c>
      <c r="D92">
        <v>1.67E-2</v>
      </c>
      <c r="E92">
        <v>2.0899999999999998E-2</v>
      </c>
    </row>
    <row r="93" spans="1:5" x14ac:dyDescent="0.15">
      <c r="A93" s="1">
        <v>39230</v>
      </c>
      <c r="B93">
        <v>0.9647</v>
      </c>
      <c r="C93">
        <v>1.7633000000000001</v>
      </c>
      <c r="D93">
        <v>2.1899999999999999E-2</v>
      </c>
      <c r="E93">
        <v>2.7799999999999998E-2</v>
      </c>
    </row>
    <row r="94" spans="1:5" x14ac:dyDescent="0.15">
      <c r="A94" s="1">
        <v>39231</v>
      </c>
      <c r="B94">
        <v>1.0108999999999999</v>
      </c>
      <c r="C94">
        <v>1.8429</v>
      </c>
      <c r="D94">
        <v>2.35E-2</v>
      </c>
      <c r="E94">
        <v>2.8799999999999999E-2</v>
      </c>
    </row>
    <row r="95" spans="1:5" x14ac:dyDescent="0.15">
      <c r="A95" s="1">
        <v>39232</v>
      </c>
      <c r="B95">
        <v>0.87490000000000001</v>
      </c>
      <c r="C95">
        <v>1.6064000000000001</v>
      </c>
      <c r="D95">
        <v>-6.7599999999999993E-2</v>
      </c>
      <c r="E95">
        <v>-8.3199999999999996E-2</v>
      </c>
    </row>
    <row r="96" spans="1:5" x14ac:dyDescent="0.15">
      <c r="A96" s="1">
        <v>39233</v>
      </c>
      <c r="B96">
        <v>0.89490000000000003</v>
      </c>
      <c r="C96">
        <v>1.4252</v>
      </c>
      <c r="D96">
        <v>1.0699999999999999E-2</v>
      </c>
      <c r="E96">
        <v>-6.9500000000000006E-2</v>
      </c>
    </row>
    <row r="97" spans="1:5" x14ac:dyDescent="0.15">
      <c r="A97" s="1">
        <v>39234</v>
      </c>
      <c r="B97">
        <v>0.83509999999999995</v>
      </c>
      <c r="C97">
        <v>1.2039</v>
      </c>
      <c r="D97">
        <v>-3.1600000000000003E-2</v>
      </c>
      <c r="E97">
        <v>-9.1300000000000006E-2</v>
      </c>
    </row>
    <row r="98" spans="1:5" x14ac:dyDescent="0.15">
      <c r="A98" s="1">
        <v>39237</v>
      </c>
      <c r="B98">
        <v>0.69399999999999995</v>
      </c>
      <c r="C98">
        <v>0.98650000000000004</v>
      </c>
      <c r="D98">
        <v>-7.6899999999999996E-2</v>
      </c>
      <c r="E98">
        <v>-9.8599999999999993E-2</v>
      </c>
    </row>
    <row r="99" spans="1:5" x14ac:dyDescent="0.15">
      <c r="A99" s="1">
        <v>39238</v>
      </c>
      <c r="B99">
        <v>0.75339999999999996</v>
      </c>
      <c r="C99">
        <v>0.92420000000000002</v>
      </c>
      <c r="D99">
        <v>3.5099999999999999E-2</v>
      </c>
      <c r="E99">
        <v>-3.1399999999999997E-2</v>
      </c>
    </row>
    <row r="100" spans="1:5" x14ac:dyDescent="0.15">
      <c r="A100" s="1">
        <v>39239</v>
      </c>
      <c r="B100">
        <v>0.77410000000000001</v>
      </c>
      <c r="C100">
        <v>0.96220000000000006</v>
      </c>
      <c r="D100">
        <v>1.18E-2</v>
      </c>
      <c r="E100">
        <v>1.9800000000000002E-2</v>
      </c>
    </row>
    <row r="101" spans="1:5" x14ac:dyDescent="0.15">
      <c r="A101" s="1">
        <v>39240</v>
      </c>
      <c r="B101">
        <v>0.83430000000000004</v>
      </c>
      <c r="C101">
        <v>1.0640000000000001</v>
      </c>
      <c r="D101">
        <v>3.39E-2</v>
      </c>
      <c r="E101">
        <v>5.1900000000000002E-2</v>
      </c>
    </row>
    <row r="102" spans="1:5" x14ac:dyDescent="0.15">
      <c r="A102" s="1">
        <v>39241</v>
      </c>
      <c r="B102">
        <v>0.85150000000000003</v>
      </c>
      <c r="C102">
        <v>1.0935999999999999</v>
      </c>
      <c r="D102">
        <v>9.4000000000000004E-3</v>
      </c>
      <c r="E102">
        <v>1.44E-2</v>
      </c>
    </row>
    <row r="103" spans="1:5" x14ac:dyDescent="0.15">
      <c r="A103" s="1">
        <v>39244</v>
      </c>
      <c r="B103">
        <v>0.89680000000000004</v>
      </c>
      <c r="C103">
        <v>1.1391</v>
      </c>
      <c r="D103">
        <v>2.4500000000000001E-2</v>
      </c>
      <c r="E103">
        <v>2.1700000000000001E-2</v>
      </c>
    </row>
    <row r="104" spans="1:5" x14ac:dyDescent="0.15">
      <c r="A104" s="1">
        <v>39245</v>
      </c>
      <c r="B104">
        <v>0.94710000000000005</v>
      </c>
      <c r="C104">
        <v>1.1277999999999999</v>
      </c>
      <c r="D104">
        <v>2.6499999999999999E-2</v>
      </c>
      <c r="E104">
        <v>-5.3E-3</v>
      </c>
    </row>
    <row r="105" spans="1:5" x14ac:dyDescent="0.15">
      <c r="A105" s="1">
        <v>39246</v>
      </c>
      <c r="B105">
        <v>0.98670000000000002</v>
      </c>
      <c r="C105">
        <v>1.2597</v>
      </c>
      <c r="D105">
        <v>2.0400000000000001E-2</v>
      </c>
      <c r="E105">
        <v>6.2E-2</v>
      </c>
    </row>
    <row r="106" spans="1:5" x14ac:dyDescent="0.15">
      <c r="A106" s="1">
        <v>39247</v>
      </c>
      <c r="B106">
        <v>0.96630000000000005</v>
      </c>
      <c r="C106">
        <v>1.2676000000000001</v>
      </c>
      <c r="D106">
        <v>-1.03E-2</v>
      </c>
      <c r="E106">
        <v>3.5000000000000001E-3</v>
      </c>
    </row>
    <row r="107" spans="1:5" x14ac:dyDescent="0.15">
      <c r="A107" s="1">
        <v>39248</v>
      </c>
      <c r="B107">
        <v>0.97760000000000002</v>
      </c>
      <c r="C107">
        <v>1.2816000000000001</v>
      </c>
      <c r="D107">
        <v>5.7999999999999996E-3</v>
      </c>
      <c r="E107">
        <v>6.1999999999999998E-3</v>
      </c>
    </row>
    <row r="108" spans="1:5" x14ac:dyDescent="0.15">
      <c r="A108" s="1">
        <v>39251</v>
      </c>
      <c r="B108">
        <v>1.0395000000000001</v>
      </c>
      <c r="C108">
        <v>1.3786</v>
      </c>
      <c r="D108">
        <v>3.1300000000000001E-2</v>
      </c>
      <c r="E108">
        <v>4.2500000000000003E-2</v>
      </c>
    </row>
    <row r="109" spans="1:5" x14ac:dyDescent="0.15">
      <c r="A109" s="1">
        <v>39252</v>
      </c>
      <c r="B109">
        <v>1.0517000000000001</v>
      </c>
      <c r="C109">
        <v>1.407</v>
      </c>
      <c r="D109">
        <v>6.0000000000000001E-3</v>
      </c>
      <c r="E109">
        <v>1.1900000000000001E-2</v>
      </c>
    </row>
    <row r="110" spans="1:5" x14ac:dyDescent="0.15">
      <c r="A110" s="1">
        <v>39253</v>
      </c>
      <c r="B110">
        <v>1.0057</v>
      </c>
      <c r="C110">
        <v>1.3433999999999999</v>
      </c>
      <c r="D110">
        <v>-2.24E-2</v>
      </c>
      <c r="E110">
        <v>-2.6499999999999999E-2</v>
      </c>
    </row>
    <row r="111" spans="1:5" x14ac:dyDescent="0.15">
      <c r="A111" s="1">
        <v>39254</v>
      </c>
      <c r="B111">
        <v>1.0248999999999999</v>
      </c>
      <c r="C111">
        <v>1.3185</v>
      </c>
      <c r="D111">
        <v>9.4999999999999998E-3</v>
      </c>
      <c r="E111">
        <v>-1.06E-2</v>
      </c>
    </row>
    <row r="112" spans="1:5" x14ac:dyDescent="0.15">
      <c r="A112" s="1">
        <v>39255</v>
      </c>
      <c r="B112">
        <v>0.95450000000000002</v>
      </c>
      <c r="C112">
        <v>1.2162999999999999</v>
      </c>
      <c r="D112">
        <v>-3.4700000000000002E-2</v>
      </c>
      <c r="E112">
        <v>-4.41E-2</v>
      </c>
    </row>
    <row r="113" spans="1:5" x14ac:dyDescent="0.15">
      <c r="A113" s="1">
        <v>39258</v>
      </c>
      <c r="B113">
        <v>0.87060000000000004</v>
      </c>
      <c r="C113">
        <v>1.1440999999999999</v>
      </c>
      <c r="D113">
        <v>-4.2900000000000001E-2</v>
      </c>
      <c r="E113">
        <v>-3.2599999999999997E-2</v>
      </c>
    </row>
    <row r="114" spans="1:5" x14ac:dyDescent="0.15">
      <c r="A114" s="1">
        <v>39259</v>
      </c>
      <c r="B114">
        <v>0.89500000000000002</v>
      </c>
      <c r="C114">
        <v>1.1898</v>
      </c>
      <c r="D114">
        <v>1.3100000000000001E-2</v>
      </c>
      <c r="E114">
        <v>2.1299999999999999E-2</v>
      </c>
    </row>
    <row r="115" spans="1:5" x14ac:dyDescent="0.15">
      <c r="A115" s="1">
        <v>39260</v>
      </c>
      <c r="B115">
        <v>0.94920000000000004</v>
      </c>
      <c r="C115">
        <v>1.2201</v>
      </c>
      <c r="D115">
        <v>2.86E-2</v>
      </c>
      <c r="E115">
        <v>1.38E-2</v>
      </c>
    </row>
    <row r="116" spans="1:5" x14ac:dyDescent="0.15">
      <c r="A116" s="1">
        <v>39261</v>
      </c>
      <c r="B116">
        <v>0.86140000000000005</v>
      </c>
      <c r="C116">
        <v>1.1144000000000001</v>
      </c>
      <c r="D116">
        <v>-4.4999999999999998E-2</v>
      </c>
      <c r="E116">
        <v>-4.7600000000000003E-2</v>
      </c>
    </row>
    <row r="117" spans="1:5" x14ac:dyDescent="0.15">
      <c r="A117" s="1">
        <v>39262</v>
      </c>
      <c r="B117">
        <v>0.81589999999999996</v>
      </c>
      <c r="C117">
        <v>1.0792999999999999</v>
      </c>
      <c r="D117">
        <v>-2.4500000000000001E-2</v>
      </c>
      <c r="E117">
        <v>-1.66E-2</v>
      </c>
    </row>
    <row r="118" spans="1:5" x14ac:dyDescent="0.15">
      <c r="A118" s="1">
        <v>39265</v>
      </c>
      <c r="B118">
        <v>0.81279999999999997</v>
      </c>
      <c r="C118">
        <v>1.0892999999999999</v>
      </c>
      <c r="D118">
        <v>-1.6999999999999999E-3</v>
      </c>
      <c r="E118">
        <v>4.7999999999999996E-3</v>
      </c>
    </row>
    <row r="119" spans="1:5" x14ac:dyDescent="0.15">
      <c r="A119" s="1">
        <v>39266</v>
      </c>
      <c r="B119">
        <v>0.84870000000000001</v>
      </c>
      <c r="C119">
        <v>1.0766</v>
      </c>
      <c r="D119">
        <v>1.9800000000000002E-2</v>
      </c>
      <c r="E119">
        <v>-6.1000000000000004E-3</v>
      </c>
    </row>
    <row r="120" spans="1:5" x14ac:dyDescent="0.15">
      <c r="A120" s="1">
        <v>39267</v>
      </c>
      <c r="B120">
        <v>0.80600000000000005</v>
      </c>
      <c r="C120">
        <v>1.0116000000000001</v>
      </c>
      <c r="D120">
        <v>-2.3099999999999999E-2</v>
      </c>
      <c r="E120">
        <v>-3.1300000000000001E-2</v>
      </c>
    </row>
    <row r="121" spans="1:5" x14ac:dyDescent="0.15">
      <c r="A121" s="1">
        <v>39268</v>
      </c>
      <c r="B121">
        <v>0.70650000000000002</v>
      </c>
      <c r="C121">
        <v>0.89270000000000005</v>
      </c>
      <c r="D121">
        <v>-5.5100000000000003E-2</v>
      </c>
      <c r="E121">
        <v>-5.91E-2</v>
      </c>
    </row>
    <row r="122" spans="1:5" x14ac:dyDescent="0.15">
      <c r="A122" s="1">
        <v>39269</v>
      </c>
      <c r="B122">
        <v>0.78990000000000005</v>
      </c>
      <c r="C122">
        <v>0.98529999999999995</v>
      </c>
      <c r="D122">
        <v>4.8899999999999999E-2</v>
      </c>
      <c r="E122">
        <v>4.8899999999999999E-2</v>
      </c>
    </row>
    <row r="123" spans="1:5" x14ac:dyDescent="0.15">
      <c r="A123" s="1">
        <v>39272</v>
      </c>
      <c r="B123">
        <v>0.84350000000000003</v>
      </c>
      <c r="C123">
        <v>1.0364</v>
      </c>
      <c r="D123">
        <v>2.9899999999999999E-2</v>
      </c>
      <c r="E123">
        <v>2.5700000000000001E-2</v>
      </c>
    </row>
    <row r="124" spans="1:5" x14ac:dyDescent="0.15">
      <c r="A124" s="1">
        <v>39273</v>
      </c>
      <c r="B124">
        <v>0.82140000000000002</v>
      </c>
      <c r="C124">
        <v>0.96419999999999995</v>
      </c>
      <c r="D124">
        <v>-1.2E-2</v>
      </c>
      <c r="E124">
        <v>-3.5499999999999997E-2</v>
      </c>
    </row>
    <row r="125" spans="1:5" x14ac:dyDescent="0.15">
      <c r="A125" s="1">
        <v>39274</v>
      </c>
      <c r="B125">
        <v>0.82830000000000004</v>
      </c>
      <c r="C125">
        <v>1.0087999999999999</v>
      </c>
      <c r="D125">
        <v>3.8E-3</v>
      </c>
      <c r="E125">
        <v>2.2700000000000001E-2</v>
      </c>
    </row>
    <row r="126" spans="1:5" x14ac:dyDescent="0.15">
      <c r="A126" s="1">
        <v>39275</v>
      </c>
      <c r="B126">
        <v>0.84140000000000004</v>
      </c>
      <c r="C126">
        <v>1.0609</v>
      </c>
      <c r="D126">
        <v>7.1000000000000004E-3</v>
      </c>
      <c r="E126">
        <v>2.5899999999999999E-2</v>
      </c>
    </row>
    <row r="127" spans="1:5" x14ac:dyDescent="0.15">
      <c r="A127" s="1">
        <v>39276</v>
      </c>
      <c r="B127">
        <v>0.84289999999999998</v>
      </c>
      <c r="C127">
        <v>1.0265</v>
      </c>
      <c r="D127">
        <v>8.0000000000000004E-4</v>
      </c>
      <c r="E127">
        <v>-1.67E-2</v>
      </c>
    </row>
    <row r="128" spans="1:5" x14ac:dyDescent="0.15">
      <c r="A128" s="1">
        <v>39279</v>
      </c>
      <c r="B128">
        <v>0.78400000000000003</v>
      </c>
      <c r="C128">
        <v>0.94120000000000004</v>
      </c>
      <c r="D128">
        <v>-3.2000000000000001E-2</v>
      </c>
      <c r="E128">
        <v>-4.2099999999999999E-2</v>
      </c>
    </row>
    <row r="129" spans="1:5" x14ac:dyDescent="0.15">
      <c r="A129" s="1">
        <v>39280</v>
      </c>
      <c r="B129">
        <v>0.82820000000000005</v>
      </c>
      <c r="C129">
        <v>0.97309999999999997</v>
      </c>
      <c r="D129">
        <v>2.4799999999999999E-2</v>
      </c>
      <c r="E129">
        <v>1.6500000000000001E-2</v>
      </c>
    </row>
    <row r="130" spans="1:5" x14ac:dyDescent="0.15">
      <c r="A130" s="1">
        <v>39281</v>
      </c>
      <c r="B130">
        <v>0.83679999999999999</v>
      </c>
      <c r="C130">
        <v>0.96350000000000002</v>
      </c>
      <c r="D130">
        <v>4.7000000000000002E-3</v>
      </c>
      <c r="E130">
        <v>-4.8999999999999998E-3</v>
      </c>
    </row>
    <row r="131" spans="1:5" x14ac:dyDescent="0.15">
      <c r="A131" s="1">
        <v>39282</v>
      </c>
      <c r="B131">
        <v>0.83660000000000001</v>
      </c>
      <c r="C131">
        <v>0.98799999999999999</v>
      </c>
      <c r="D131">
        <v>-2.0000000000000001E-4</v>
      </c>
      <c r="E131">
        <v>1.2500000000000001E-2</v>
      </c>
    </row>
    <row r="132" spans="1:5" x14ac:dyDescent="0.15">
      <c r="A132" s="1">
        <v>39283</v>
      </c>
      <c r="B132">
        <v>0.91610000000000003</v>
      </c>
      <c r="C132">
        <v>1.0665</v>
      </c>
      <c r="D132">
        <v>4.3299999999999998E-2</v>
      </c>
      <c r="E132">
        <v>3.95E-2</v>
      </c>
    </row>
    <row r="133" spans="1:5" x14ac:dyDescent="0.15">
      <c r="A133" s="1">
        <v>39286</v>
      </c>
      <c r="B133">
        <v>1.0053000000000001</v>
      </c>
      <c r="C133">
        <v>1.1621999999999999</v>
      </c>
      <c r="D133">
        <v>4.65E-2</v>
      </c>
      <c r="E133">
        <v>4.6300000000000001E-2</v>
      </c>
    </row>
    <row r="134" spans="1:5" x14ac:dyDescent="0.15">
      <c r="A134" s="1">
        <v>39287</v>
      </c>
      <c r="B134">
        <v>1.0075000000000001</v>
      </c>
      <c r="C134">
        <v>1.1489</v>
      </c>
      <c r="D134">
        <v>1.1000000000000001E-3</v>
      </c>
      <c r="E134">
        <v>-6.1000000000000004E-3</v>
      </c>
    </row>
    <row r="135" spans="1:5" x14ac:dyDescent="0.15">
      <c r="A135" s="1">
        <v>39288</v>
      </c>
      <c r="B135">
        <v>1.0528999999999999</v>
      </c>
      <c r="C135">
        <v>1.2402</v>
      </c>
      <c r="D135">
        <v>2.2599999999999999E-2</v>
      </c>
      <c r="E135">
        <v>4.2500000000000003E-2</v>
      </c>
    </row>
    <row r="136" spans="1:5" x14ac:dyDescent="0.15">
      <c r="A136" s="1">
        <v>39289</v>
      </c>
      <c r="B136">
        <v>1.0759000000000001</v>
      </c>
      <c r="C136">
        <v>1.2975000000000001</v>
      </c>
      <c r="D136">
        <v>1.12E-2</v>
      </c>
      <c r="E136">
        <v>2.5499999999999998E-2</v>
      </c>
    </row>
    <row r="137" spans="1:5" x14ac:dyDescent="0.15">
      <c r="A137" s="1">
        <v>39290</v>
      </c>
      <c r="B137">
        <v>1.0779000000000001</v>
      </c>
      <c r="C137">
        <v>1.3451</v>
      </c>
      <c r="D137">
        <v>8.9999999999999998E-4</v>
      </c>
      <c r="E137">
        <v>2.0799999999999999E-2</v>
      </c>
    </row>
    <row r="138" spans="1:5" x14ac:dyDescent="0.15">
      <c r="A138" s="1">
        <v>39293</v>
      </c>
      <c r="B138">
        <v>1.1275999999999999</v>
      </c>
      <c r="C138">
        <v>1.4334</v>
      </c>
      <c r="D138">
        <v>2.3900000000000001E-2</v>
      </c>
      <c r="E138">
        <v>3.7600000000000001E-2</v>
      </c>
    </row>
    <row r="139" spans="1:5" x14ac:dyDescent="0.15">
      <c r="A139" s="1">
        <v>39294</v>
      </c>
      <c r="B139">
        <v>1.1518999999999999</v>
      </c>
      <c r="C139">
        <v>1.4421999999999999</v>
      </c>
      <c r="D139">
        <v>1.14E-2</v>
      </c>
      <c r="E139">
        <v>3.5999999999999999E-3</v>
      </c>
    </row>
    <row r="140" spans="1:5" x14ac:dyDescent="0.15">
      <c r="A140" s="1">
        <v>39295</v>
      </c>
      <c r="B140">
        <v>1.0698000000000001</v>
      </c>
      <c r="C140">
        <v>1.3427</v>
      </c>
      <c r="D140">
        <v>-3.8100000000000002E-2</v>
      </c>
      <c r="E140">
        <v>-4.0800000000000003E-2</v>
      </c>
    </row>
    <row r="141" spans="1:5" x14ac:dyDescent="0.15">
      <c r="A141" s="1">
        <v>39296</v>
      </c>
      <c r="B141">
        <v>1.1400999999999999</v>
      </c>
      <c r="C141">
        <v>1.4603999999999999</v>
      </c>
      <c r="D141">
        <v>3.4000000000000002E-2</v>
      </c>
      <c r="E141">
        <v>5.0200000000000002E-2</v>
      </c>
    </row>
    <row r="142" spans="1:5" x14ac:dyDescent="0.15">
      <c r="A142" s="1">
        <v>39297</v>
      </c>
      <c r="B142">
        <v>1.2182999999999999</v>
      </c>
      <c r="C142">
        <v>1.4743999999999999</v>
      </c>
      <c r="D142">
        <v>3.6600000000000001E-2</v>
      </c>
      <c r="E142">
        <v>5.7000000000000002E-3</v>
      </c>
    </row>
    <row r="143" spans="1:5" x14ac:dyDescent="0.15">
      <c r="A143" s="1">
        <v>39300</v>
      </c>
      <c r="B143">
        <v>1.2693000000000001</v>
      </c>
      <c r="C143">
        <v>1.5087999999999999</v>
      </c>
      <c r="D143">
        <v>2.3E-2</v>
      </c>
      <c r="E143">
        <v>1.3899999999999999E-2</v>
      </c>
    </row>
    <row r="144" spans="1:5" x14ac:dyDescent="0.15">
      <c r="A144" s="1">
        <v>39301</v>
      </c>
      <c r="B144">
        <v>1.2791999999999999</v>
      </c>
      <c r="C144">
        <v>1.4638</v>
      </c>
      <c r="D144">
        <v>4.4000000000000003E-3</v>
      </c>
      <c r="E144">
        <v>-1.7999999999999999E-2</v>
      </c>
    </row>
    <row r="145" spans="1:5" x14ac:dyDescent="0.15">
      <c r="A145" s="1">
        <v>39302</v>
      </c>
      <c r="B145">
        <v>1.252</v>
      </c>
      <c r="C145">
        <v>1.4614</v>
      </c>
      <c r="D145">
        <v>-1.2E-2</v>
      </c>
      <c r="E145">
        <v>-1E-3</v>
      </c>
    </row>
    <row r="146" spans="1:5" x14ac:dyDescent="0.15">
      <c r="A146" s="1">
        <v>39303</v>
      </c>
      <c r="B146">
        <v>1.3047</v>
      </c>
      <c r="C146">
        <v>1.4994000000000001</v>
      </c>
      <c r="D146">
        <v>2.3400000000000001E-2</v>
      </c>
      <c r="E146">
        <v>1.54E-2</v>
      </c>
    </row>
    <row r="147" spans="1:5" x14ac:dyDescent="0.15">
      <c r="A147" s="1">
        <v>39304</v>
      </c>
      <c r="B147">
        <v>1.2802</v>
      </c>
      <c r="C147">
        <v>1.4352</v>
      </c>
      <c r="D147">
        <v>-1.06E-2</v>
      </c>
      <c r="E147">
        <v>-2.5700000000000001E-2</v>
      </c>
    </row>
    <row r="148" spans="1:5" x14ac:dyDescent="0.15">
      <c r="A148" s="1">
        <v>39307</v>
      </c>
      <c r="B148">
        <v>1.2776000000000001</v>
      </c>
      <c r="C148">
        <v>1.4029</v>
      </c>
      <c r="D148">
        <v>-1.1999999999999999E-3</v>
      </c>
      <c r="E148">
        <v>-1.3299999999999999E-2</v>
      </c>
    </row>
    <row r="149" spans="1:5" x14ac:dyDescent="0.15">
      <c r="A149" s="1">
        <v>39308</v>
      </c>
      <c r="B149">
        <v>1.3134999999999999</v>
      </c>
      <c r="C149">
        <v>1.4723999999999999</v>
      </c>
      <c r="D149">
        <v>1.5800000000000002E-2</v>
      </c>
      <c r="E149">
        <v>2.8899999999999999E-2</v>
      </c>
    </row>
    <row r="150" spans="1:5" x14ac:dyDescent="0.15">
      <c r="A150" s="1">
        <v>39309</v>
      </c>
      <c r="B150">
        <v>1.3149999999999999</v>
      </c>
      <c r="C150">
        <v>1.4722999999999999</v>
      </c>
      <c r="D150">
        <v>6.9999999999999999E-4</v>
      </c>
      <c r="E150">
        <v>-1E-4</v>
      </c>
    </row>
    <row r="151" spans="1:5" x14ac:dyDescent="0.15">
      <c r="A151" s="1">
        <v>39310</v>
      </c>
      <c r="B151">
        <v>1.278</v>
      </c>
      <c r="C151">
        <v>1.5163</v>
      </c>
      <c r="D151">
        <v>-1.6E-2</v>
      </c>
      <c r="E151">
        <v>1.78E-2</v>
      </c>
    </row>
    <row r="152" spans="1:5" x14ac:dyDescent="0.15">
      <c r="A152" s="1">
        <v>39311</v>
      </c>
      <c r="B152">
        <v>1.232</v>
      </c>
      <c r="C152">
        <v>1.5376000000000001</v>
      </c>
      <c r="D152">
        <v>-2.0199999999999999E-2</v>
      </c>
      <c r="E152">
        <v>8.5000000000000006E-3</v>
      </c>
    </row>
    <row r="153" spans="1:5" x14ac:dyDescent="0.15">
      <c r="A153" s="1">
        <v>39314</v>
      </c>
      <c r="B153">
        <v>1.3568</v>
      </c>
      <c r="C153">
        <v>1.6452</v>
      </c>
      <c r="D153">
        <v>5.5899999999999998E-2</v>
      </c>
      <c r="E153">
        <v>4.24E-2</v>
      </c>
    </row>
    <row r="154" spans="1:5" x14ac:dyDescent="0.15">
      <c r="A154" s="1">
        <v>39315</v>
      </c>
      <c r="B154">
        <v>1.3989</v>
      </c>
      <c r="C154">
        <v>1.7333000000000001</v>
      </c>
      <c r="D154">
        <v>1.7899999999999999E-2</v>
      </c>
      <c r="E154">
        <v>3.3300000000000003E-2</v>
      </c>
    </row>
    <row r="155" spans="1:5" x14ac:dyDescent="0.15">
      <c r="A155" s="1">
        <v>39316</v>
      </c>
      <c r="B155">
        <v>1.4370000000000001</v>
      </c>
      <c r="C155">
        <v>1.7970999999999999</v>
      </c>
      <c r="D155">
        <v>1.5900000000000001E-2</v>
      </c>
      <c r="E155">
        <v>2.3300000000000001E-2</v>
      </c>
    </row>
    <row r="156" spans="1:5" x14ac:dyDescent="0.15">
      <c r="A156" s="1">
        <v>39317</v>
      </c>
      <c r="B156">
        <v>1.4777</v>
      </c>
      <c r="C156">
        <v>1.8501000000000001</v>
      </c>
      <c r="D156">
        <v>1.67E-2</v>
      </c>
      <c r="E156">
        <v>1.89E-2</v>
      </c>
    </row>
    <row r="157" spans="1:5" x14ac:dyDescent="0.15">
      <c r="A157" s="1">
        <v>39318</v>
      </c>
      <c r="B157">
        <v>1.5170999999999999</v>
      </c>
      <c r="C157">
        <v>1.8488</v>
      </c>
      <c r="D157">
        <v>1.5900000000000001E-2</v>
      </c>
      <c r="E157">
        <v>-4.0000000000000002E-4</v>
      </c>
    </row>
    <row r="158" spans="1:5" x14ac:dyDescent="0.15">
      <c r="A158" s="1">
        <v>39321</v>
      </c>
      <c r="B158">
        <v>1.5294000000000001</v>
      </c>
      <c r="C158">
        <v>1.8893</v>
      </c>
      <c r="D158">
        <v>4.8999999999999998E-3</v>
      </c>
      <c r="E158">
        <v>1.4200000000000001E-2</v>
      </c>
    </row>
    <row r="159" spans="1:5" x14ac:dyDescent="0.15">
      <c r="A159" s="1">
        <v>39322</v>
      </c>
      <c r="B159">
        <v>1.5336000000000001</v>
      </c>
      <c r="C159">
        <v>1.9211</v>
      </c>
      <c r="D159">
        <v>1.6000000000000001E-3</v>
      </c>
      <c r="E159">
        <v>1.0999999999999999E-2</v>
      </c>
    </row>
    <row r="160" spans="1:5" x14ac:dyDescent="0.15">
      <c r="A160" s="1">
        <v>39323</v>
      </c>
      <c r="B160">
        <v>1.4950000000000001</v>
      </c>
      <c r="C160">
        <v>1.9096</v>
      </c>
      <c r="D160">
        <v>-1.52E-2</v>
      </c>
      <c r="E160">
        <v>-3.8999999999999998E-3</v>
      </c>
    </row>
    <row r="161" spans="1:5" x14ac:dyDescent="0.15">
      <c r="A161" s="1">
        <v>39324</v>
      </c>
      <c r="B161">
        <v>1.5285</v>
      </c>
      <c r="C161">
        <v>2.0320999999999998</v>
      </c>
      <c r="D161">
        <v>1.34E-2</v>
      </c>
      <c r="E161">
        <v>4.2099999999999999E-2</v>
      </c>
    </row>
    <row r="162" spans="1:5" x14ac:dyDescent="0.15">
      <c r="A162" s="1">
        <v>39325</v>
      </c>
      <c r="B162">
        <v>1.5552999999999999</v>
      </c>
      <c r="C162">
        <v>2.0327000000000002</v>
      </c>
      <c r="D162">
        <v>1.06E-2</v>
      </c>
      <c r="E162">
        <v>2.0000000000000001E-4</v>
      </c>
    </row>
    <row r="163" spans="1:5" x14ac:dyDescent="0.15">
      <c r="A163" s="1">
        <v>39328</v>
      </c>
      <c r="B163">
        <v>1.6143000000000001</v>
      </c>
      <c r="C163">
        <v>2.0897000000000001</v>
      </c>
      <c r="D163">
        <v>2.3099999999999999E-2</v>
      </c>
      <c r="E163">
        <v>1.8800000000000001E-2</v>
      </c>
    </row>
    <row r="164" spans="1:5" x14ac:dyDescent="0.15">
      <c r="A164" s="1">
        <v>39329</v>
      </c>
      <c r="B164">
        <v>1.5859000000000001</v>
      </c>
      <c r="C164">
        <v>2.1190000000000002</v>
      </c>
      <c r="D164">
        <v>-1.09E-2</v>
      </c>
      <c r="E164">
        <v>9.4999999999999998E-3</v>
      </c>
    </row>
    <row r="165" spans="1:5" x14ac:dyDescent="0.15">
      <c r="A165" s="1">
        <v>39330</v>
      </c>
      <c r="B165">
        <v>1.5872999999999999</v>
      </c>
      <c r="C165">
        <v>2.1659000000000002</v>
      </c>
      <c r="D165">
        <v>5.0000000000000001E-4</v>
      </c>
      <c r="E165">
        <v>1.4999999999999999E-2</v>
      </c>
    </row>
    <row r="166" spans="1:5" x14ac:dyDescent="0.15">
      <c r="A166" s="1">
        <v>39331</v>
      </c>
      <c r="B166">
        <v>1.6109</v>
      </c>
      <c r="C166">
        <v>2.2227000000000001</v>
      </c>
      <c r="D166">
        <v>9.1000000000000004E-3</v>
      </c>
      <c r="E166">
        <v>1.7899999999999999E-2</v>
      </c>
    </row>
    <row r="167" spans="1:5" x14ac:dyDescent="0.15">
      <c r="A167" s="1">
        <v>39332</v>
      </c>
      <c r="B167">
        <v>1.5543</v>
      </c>
      <c r="C167">
        <v>2.2568999999999999</v>
      </c>
      <c r="D167">
        <v>-2.1700000000000001E-2</v>
      </c>
      <c r="E167">
        <v>1.06E-2</v>
      </c>
    </row>
    <row r="168" spans="1:5" x14ac:dyDescent="0.15">
      <c r="A168" s="1">
        <v>39335</v>
      </c>
      <c r="B168">
        <v>1.5941000000000001</v>
      </c>
      <c r="C168">
        <v>2.3622999999999998</v>
      </c>
      <c r="D168">
        <v>1.5599999999999999E-2</v>
      </c>
      <c r="E168">
        <v>3.2399999999999998E-2</v>
      </c>
    </row>
    <row r="169" spans="1:5" x14ac:dyDescent="0.15">
      <c r="A169" s="1">
        <v>39336</v>
      </c>
      <c r="B169">
        <v>1.472</v>
      </c>
      <c r="C169">
        <v>2.1734</v>
      </c>
      <c r="D169">
        <v>-4.7100000000000003E-2</v>
      </c>
      <c r="E169">
        <v>-5.62E-2</v>
      </c>
    </row>
    <row r="170" spans="1:5" x14ac:dyDescent="0.15">
      <c r="A170" s="1">
        <v>39337</v>
      </c>
      <c r="B170">
        <v>1.51</v>
      </c>
      <c r="C170">
        <v>2.1861000000000002</v>
      </c>
      <c r="D170">
        <v>1.54E-2</v>
      </c>
      <c r="E170">
        <v>4.0000000000000001E-3</v>
      </c>
    </row>
    <row r="171" spans="1:5" x14ac:dyDescent="0.15">
      <c r="A171" s="1">
        <v>39338</v>
      </c>
      <c r="B171">
        <v>1.5809</v>
      </c>
      <c r="C171">
        <v>2.2212000000000001</v>
      </c>
      <c r="D171">
        <v>2.8299999999999999E-2</v>
      </c>
      <c r="E171">
        <v>1.0999999999999999E-2</v>
      </c>
    </row>
    <row r="172" spans="1:5" x14ac:dyDescent="0.15">
      <c r="A172" s="1">
        <v>39339</v>
      </c>
      <c r="B172">
        <v>1.6037999999999999</v>
      </c>
      <c r="C172">
        <v>2.3189000000000002</v>
      </c>
      <c r="D172">
        <v>8.8000000000000005E-3</v>
      </c>
      <c r="E172">
        <v>3.0300000000000001E-2</v>
      </c>
    </row>
    <row r="173" spans="1:5" x14ac:dyDescent="0.15">
      <c r="A173" s="1">
        <v>39342</v>
      </c>
      <c r="B173">
        <v>1.6528</v>
      </c>
      <c r="C173">
        <v>2.3816999999999999</v>
      </c>
      <c r="D173">
        <v>1.8800000000000001E-2</v>
      </c>
      <c r="E173">
        <v>1.9E-2</v>
      </c>
    </row>
    <row r="174" spans="1:5" x14ac:dyDescent="0.15">
      <c r="A174" s="1">
        <v>39343</v>
      </c>
      <c r="B174">
        <v>1.6420999999999999</v>
      </c>
      <c r="C174">
        <v>2.4257</v>
      </c>
      <c r="D174">
        <v>-4.0000000000000001E-3</v>
      </c>
      <c r="E174">
        <v>1.2999999999999999E-2</v>
      </c>
    </row>
    <row r="175" spans="1:5" x14ac:dyDescent="0.15">
      <c r="A175" s="1">
        <v>39344</v>
      </c>
      <c r="B175">
        <v>1.6144000000000001</v>
      </c>
      <c r="C175">
        <v>2.4272</v>
      </c>
      <c r="D175">
        <v>-1.0500000000000001E-2</v>
      </c>
      <c r="E175">
        <v>4.0000000000000002E-4</v>
      </c>
    </row>
    <row r="176" spans="1:5" x14ac:dyDescent="0.15">
      <c r="A176" s="1">
        <v>39345</v>
      </c>
      <c r="B176">
        <v>1.6509</v>
      </c>
      <c r="C176">
        <v>2.4232</v>
      </c>
      <c r="D176">
        <v>1.4E-2</v>
      </c>
      <c r="E176">
        <v>-1.1999999999999999E-3</v>
      </c>
    </row>
    <row r="177" spans="1:5" x14ac:dyDescent="0.15">
      <c r="A177" s="1">
        <v>39346</v>
      </c>
      <c r="B177">
        <v>1.6378999999999999</v>
      </c>
      <c r="C177">
        <v>2.3509000000000002</v>
      </c>
      <c r="D177">
        <v>-4.8999999999999998E-3</v>
      </c>
      <c r="E177">
        <v>-2.1100000000000001E-2</v>
      </c>
    </row>
    <row r="178" spans="1:5" x14ac:dyDescent="0.15">
      <c r="A178" s="1">
        <v>39349</v>
      </c>
      <c r="B178">
        <v>1.66</v>
      </c>
      <c r="C178">
        <v>2.3812000000000002</v>
      </c>
      <c r="D178">
        <v>8.3999999999999995E-3</v>
      </c>
      <c r="E178">
        <v>8.9999999999999993E-3</v>
      </c>
    </row>
    <row r="179" spans="1:5" x14ac:dyDescent="0.15">
      <c r="A179" s="1">
        <v>39350</v>
      </c>
      <c r="B179">
        <v>1.6314</v>
      </c>
      <c r="C179">
        <v>2.3115999999999999</v>
      </c>
      <c r="D179">
        <v>-1.0800000000000001E-2</v>
      </c>
      <c r="E179">
        <v>-2.06E-2</v>
      </c>
    </row>
    <row r="180" spans="1:5" x14ac:dyDescent="0.15">
      <c r="A180" s="1">
        <v>39351</v>
      </c>
      <c r="B180">
        <v>1.5863</v>
      </c>
      <c r="C180">
        <v>2.3216999999999999</v>
      </c>
      <c r="D180">
        <v>-1.72E-2</v>
      </c>
      <c r="E180">
        <v>3.0000000000000001E-3</v>
      </c>
    </row>
    <row r="181" spans="1:5" x14ac:dyDescent="0.15">
      <c r="A181" s="1">
        <v>39352</v>
      </c>
      <c r="B181">
        <v>1.6184000000000001</v>
      </c>
      <c r="C181">
        <v>2.3331</v>
      </c>
      <c r="D181">
        <v>1.24E-2</v>
      </c>
      <c r="E181">
        <v>3.5000000000000001E-3</v>
      </c>
    </row>
    <row r="182" spans="1:5" x14ac:dyDescent="0.15">
      <c r="A182" s="1">
        <v>39353</v>
      </c>
      <c r="B182">
        <v>1.6922999999999999</v>
      </c>
      <c r="C182">
        <v>2.3616999999999999</v>
      </c>
      <c r="D182">
        <v>2.8199999999999999E-2</v>
      </c>
      <c r="E182">
        <v>8.6E-3</v>
      </c>
    </row>
    <row r="183" spans="1:5" x14ac:dyDescent="0.15">
      <c r="A183" s="1">
        <v>39363</v>
      </c>
      <c r="B183">
        <v>1.7272000000000001</v>
      </c>
      <c r="C183">
        <v>2.3439999999999999</v>
      </c>
      <c r="D183">
        <v>1.2999999999999999E-2</v>
      </c>
      <c r="E183">
        <v>-5.3E-3</v>
      </c>
    </row>
    <row r="184" spans="1:5" x14ac:dyDescent="0.15">
      <c r="A184" s="1">
        <v>39364</v>
      </c>
      <c r="B184">
        <v>1.7382</v>
      </c>
      <c r="C184">
        <v>2.3792</v>
      </c>
      <c r="D184">
        <v>4.0000000000000001E-3</v>
      </c>
      <c r="E184">
        <v>1.0500000000000001E-2</v>
      </c>
    </row>
    <row r="185" spans="1:5" x14ac:dyDescent="0.15">
      <c r="A185" s="1">
        <v>39365</v>
      </c>
      <c r="B185">
        <v>1.7428999999999999</v>
      </c>
      <c r="C185">
        <v>2.3407</v>
      </c>
      <c r="D185">
        <v>1.6999999999999999E-3</v>
      </c>
      <c r="E185">
        <v>-1.14E-2</v>
      </c>
    </row>
    <row r="186" spans="1:5" x14ac:dyDescent="0.15">
      <c r="A186" s="1">
        <v>39366</v>
      </c>
      <c r="B186">
        <v>1.7787999999999999</v>
      </c>
      <c r="C186">
        <v>2.3016999999999999</v>
      </c>
      <c r="D186">
        <v>1.3100000000000001E-2</v>
      </c>
      <c r="E186">
        <v>-1.17E-2</v>
      </c>
    </row>
    <row r="187" spans="1:5" x14ac:dyDescent="0.15">
      <c r="A187" s="1">
        <v>39367</v>
      </c>
      <c r="B187">
        <v>1.7677</v>
      </c>
      <c r="C187">
        <v>2.1758000000000002</v>
      </c>
      <c r="D187">
        <v>-4.0000000000000001E-3</v>
      </c>
      <c r="E187">
        <v>-3.8100000000000002E-2</v>
      </c>
    </row>
    <row r="188" spans="1:5" x14ac:dyDescent="0.15">
      <c r="A188" s="1">
        <v>39370</v>
      </c>
      <c r="B188">
        <v>1.8084</v>
      </c>
      <c r="C188">
        <v>2.1107999999999998</v>
      </c>
      <c r="D188">
        <v>1.47E-2</v>
      </c>
      <c r="E188">
        <v>-2.0500000000000001E-2</v>
      </c>
    </row>
    <row r="189" spans="1:5" x14ac:dyDescent="0.15">
      <c r="A189" s="1">
        <v>39371</v>
      </c>
      <c r="B189">
        <v>1.8352999999999999</v>
      </c>
      <c r="C189">
        <v>2.1431</v>
      </c>
      <c r="D189">
        <v>9.5999999999999992E-3</v>
      </c>
      <c r="E189">
        <v>1.04E-2</v>
      </c>
    </row>
    <row r="190" spans="1:5" x14ac:dyDescent="0.15">
      <c r="A190" s="1">
        <v>39372</v>
      </c>
      <c r="B190">
        <v>1.8097000000000001</v>
      </c>
      <c r="C190">
        <v>2.2044999999999999</v>
      </c>
      <c r="D190">
        <v>-8.9999999999999993E-3</v>
      </c>
      <c r="E190">
        <v>1.95E-2</v>
      </c>
    </row>
    <row r="191" spans="1:5" x14ac:dyDescent="0.15">
      <c r="A191" s="1">
        <v>39373</v>
      </c>
      <c r="B191">
        <v>1.7091000000000001</v>
      </c>
      <c r="C191">
        <v>2.1732</v>
      </c>
      <c r="D191">
        <v>-3.5799999999999998E-2</v>
      </c>
      <c r="E191">
        <v>-9.7999999999999997E-3</v>
      </c>
    </row>
    <row r="192" spans="1:5" x14ac:dyDescent="0.15">
      <c r="A192" s="1">
        <v>39374</v>
      </c>
      <c r="B192">
        <v>1.7082999999999999</v>
      </c>
      <c r="C192">
        <v>2.1173999999999999</v>
      </c>
      <c r="D192">
        <v>-2.9999999999999997E-4</v>
      </c>
      <c r="E192">
        <v>-1.7600000000000001E-2</v>
      </c>
    </row>
    <row r="193" spans="1:5" x14ac:dyDescent="0.15">
      <c r="A193" s="1">
        <v>39377</v>
      </c>
      <c r="B193">
        <v>1.6400999999999999</v>
      </c>
      <c r="C193">
        <v>1.9956</v>
      </c>
      <c r="D193">
        <v>-2.52E-2</v>
      </c>
      <c r="E193">
        <v>-3.9100000000000003E-2</v>
      </c>
    </row>
    <row r="194" spans="1:5" x14ac:dyDescent="0.15">
      <c r="A194" s="1">
        <v>39378</v>
      </c>
      <c r="B194">
        <v>1.6726000000000001</v>
      </c>
      <c r="C194">
        <v>1.9527000000000001</v>
      </c>
      <c r="D194">
        <v>1.23E-2</v>
      </c>
      <c r="E194">
        <v>-1.43E-2</v>
      </c>
    </row>
    <row r="195" spans="1:5" x14ac:dyDescent="0.15">
      <c r="A195" s="1">
        <v>39379</v>
      </c>
      <c r="B195">
        <v>1.6958</v>
      </c>
      <c r="C195">
        <v>1.8852</v>
      </c>
      <c r="D195">
        <v>8.6999999999999994E-3</v>
      </c>
      <c r="E195">
        <v>-2.29E-2</v>
      </c>
    </row>
    <row r="196" spans="1:5" x14ac:dyDescent="0.15">
      <c r="A196" s="1">
        <v>39380</v>
      </c>
      <c r="B196">
        <v>1.5730999999999999</v>
      </c>
      <c r="C196">
        <v>1.6422000000000001</v>
      </c>
      <c r="D196">
        <v>-4.5499999999999999E-2</v>
      </c>
      <c r="E196">
        <v>-8.4199999999999997E-2</v>
      </c>
    </row>
    <row r="197" spans="1:5" x14ac:dyDescent="0.15">
      <c r="A197" s="1">
        <v>39381</v>
      </c>
      <c r="B197">
        <v>1.6026</v>
      </c>
      <c r="C197">
        <v>1.6508</v>
      </c>
      <c r="D197">
        <v>1.14E-2</v>
      </c>
      <c r="E197">
        <v>3.2000000000000002E-3</v>
      </c>
    </row>
    <row r="198" spans="1:5" x14ac:dyDescent="0.15">
      <c r="A198" s="1">
        <v>39384</v>
      </c>
      <c r="B198">
        <v>1.6573</v>
      </c>
      <c r="C198">
        <v>1.6476999999999999</v>
      </c>
      <c r="D198">
        <v>2.1000000000000001E-2</v>
      </c>
      <c r="E198">
        <v>-1.1000000000000001E-3</v>
      </c>
    </row>
    <row r="199" spans="1:5" x14ac:dyDescent="0.15">
      <c r="A199" s="1">
        <v>39385</v>
      </c>
      <c r="B199">
        <v>1.6997</v>
      </c>
      <c r="C199">
        <v>1.7159</v>
      </c>
      <c r="D199">
        <v>1.5900000000000001E-2</v>
      </c>
      <c r="E199">
        <v>2.5700000000000001E-2</v>
      </c>
    </row>
    <row r="200" spans="1:5" x14ac:dyDescent="0.15">
      <c r="A200" s="1">
        <v>39386</v>
      </c>
      <c r="B200">
        <v>1.7443</v>
      </c>
      <c r="C200">
        <v>1.8412999999999999</v>
      </c>
      <c r="D200">
        <v>1.6500000000000001E-2</v>
      </c>
      <c r="E200">
        <v>4.6199999999999998E-2</v>
      </c>
    </row>
    <row r="201" spans="1:5" x14ac:dyDescent="0.15">
      <c r="A201" s="1">
        <v>39387</v>
      </c>
      <c r="B201">
        <v>1.7040999999999999</v>
      </c>
      <c r="C201">
        <v>1.7277</v>
      </c>
      <c r="D201">
        <v>-1.46E-2</v>
      </c>
      <c r="E201">
        <v>-0.04</v>
      </c>
    </row>
    <row r="202" spans="1:5" x14ac:dyDescent="0.15">
      <c r="A202" s="1">
        <v>39388</v>
      </c>
      <c r="B202">
        <v>1.6403000000000001</v>
      </c>
      <c r="C202">
        <v>1.6655</v>
      </c>
      <c r="D202">
        <v>-2.3599999999999999E-2</v>
      </c>
      <c r="E202">
        <v>-2.2800000000000001E-2</v>
      </c>
    </row>
    <row r="203" spans="1:5" x14ac:dyDescent="0.15">
      <c r="A203" s="1">
        <v>39391</v>
      </c>
      <c r="B203">
        <v>1.5859000000000001</v>
      </c>
      <c r="C203">
        <v>1.7464</v>
      </c>
      <c r="D203">
        <v>-2.06E-2</v>
      </c>
      <c r="E203">
        <v>3.0300000000000001E-2</v>
      </c>
    </row>
    <row r="204" spans="1:5" x14ac:dyDescent="0.15">
      <c r="A204" s="1">
        <v>39392</v>
      </c>
      <c r="B204">
        <v>1.5652999999999999</v>
      </c>
      <c r="C204">
        <v>1.7695000000000001</v>
      </c>
      <c r="D204">
        <v>-8.0000000000000002E-3</v>
      </c>
      <c r="E204">
        <v>8.3999999999999995E-3</v>
      </c>
    </row>
    <row r="205" spans="1:5" x14ac:dyDescent="0.15">
      <c r="A205" s="1">
        <v>39393</v>
      </c>
      <c r="B205">
        <v>1.5811999999999999</v>
      </c>
      <c r="C205">
        <v>1.762</v>
      </c>
      <c r="D205">
        <v>6.1999999999999998E-3</v>
      </c>
      <c r="E205">
        <v>-2.7000000000000001E-3</v>
      </c>
    </row>
    <row r="206" spans="1:5" x14ac:dyDescent="0.15">
      <c r="A206" s="1">
        <v>39394</v>
      </c>
      <c r="B206">
        <v>1.4573</v>
      </c>
      <c r="C206">
        <v>1.6856</v>
      </c>
      <c r="D206">
        <v>-4.8000000000000001E-2</v>
      </c>
      <c r="E206">
        <v>-2.7699999999999999E-2</v>
      </c>
    </row>
    <row r="207" spans="1:5" x14ac:dyDescent="0.15">
      <c r="A207" s="1">
        <v>39395</v>
      </c>
      <c r="B207">
        <v>1.4316</v>
      </c>
      <c r="C207">
        <v>1.7012</v>
      </c>
      <c r="D207">
        <v>-1.04E-2</v>
      </c>
      <c r="E207">
        <v>5.7999999999999996E-3</v>
      </c>
    </row>
    <row r="208" spans="1:5" x14ac:dyDescent="0.15">
      <c r="A208" s="1">
        <v>39398</v>
      </c>
      <c r="B208">
        <v>1.4016</v>
      </c>
      <c r="C208">
        <v>1.7536</v>
      </c>
      <c r="D208">
        <v>-1.24E-2</v>
      </c>
      <c r="E208">
        <v>1.9400000000000001E-2</v>
      </c>
    </row>
    <row r="209" spans="1:5" x14ac:dyDescent="0.15">
      <c r="A209" s="1">
        <v>39399</v>
      </c>
      <c r="B209">
        <v>1.3828</v>
      </c>
      <c r="C209">
        <v>1.7827</v>
      </c>
      <c r="D209">
        <v>-7.7999999999999996E-3</v>
      </c>
      <c r="E209">
        <v>1.06E-2</v>
      </c>
    </row>
    <row r="210" spans="1:5" x14ac:dyDescent="0.15">
      <c r="A210" s="1">
        <v>39400</v>
      </c>
      <c r="B210">
        <v>1.4824999999999999</v>
      </c>
      <c r="C210">
        <v>1.8298000000000001</v>
      </c>
      <c r="D210">
        <v>4.1799999999999997E-2</v>
      </c>
      <c r="E210">
        <v>1.6899999999999998E-2</v>
      </c>
    </row>
    <row r="211" spans="1:5" x14ac:dyDescent="0.15">
      <c r="A211" s="1">
        <v>39401</v>
      </c>
      <c r="B211">
        <v>1.4512</v>
      </c>
      <c r="C211">
        <v>1.7955000000000001</v>
      </c>
      <c r="D211">
        <v>-1.26E-2</v>
      </c>
      <c r="E211">
        <v>-1.21E-2</v>
      </c>
    </row>
    <row r="212" spans="1:5" x14ac:dyDescent="0.15">
      <c r="A212" s="1">
        <v>39402</v>
      </c>
      <c r="B212">
        <v>1.4157999999999999</v>
      </c>
      <c r="C212">
        <v>1.8146</v>
      </c>
      <c r="D212">
        <v>-1.4500000000000001E-2</v>
      </c>
      <c r="E212">
        <v>6.7999999999999996E-3</v>
      </c>
    </row>
    <row r="213" spans="1:5" x14ac:dyDescent="0.15">
      <c r="A213" s="1">
        <v>39405</v>
      </c>
      <c r="B213">
        <v>1.4094</v>
      </c>
      <c r="C213">
        <v>1.8926000000000001</v>
      </c>
      <c r="D213">
        <v>-2.5999999999999999E-3</v>
      </c>
      <c r="E213">
        <v>2.7699999999999999E-2</v>
      </c>
    </row>
    <row r="214" spans="1:5" x14ac:dyDescent="0.15">
      <c r="A214" s="1">
        <v>39406</v>
      </c>
      <c r="B214">
        <v>1.4456</v>
      </c>
      <c r="C214">
        <v>1.9125000000000001</v>
      </c>
      <c r="D214">
        <v>1.4999999999999999E-2</v>
      </c>
      <c r="E214">
        <v>6.8999999999999999E-3</v>
      </c>
    </row>
    <row r="215" spans="1:5" x14ac:dyDescent="0.15">
      <c r="A215" s="1">
        <v>39407</v>
      </c>
      <c r="B215">
        <v>1.411</v>
      </c>
      <c r="C215">
        <v>1.9055</v>
      </c>
      <c r="D215">
        <v>-1.4200000000000001E-2</v>
      </c>
      <c r="E215">
        <v>-2.3999999999999998E-3</v>
      </c>
    </row>
    <row r="216" spans="1:5" x14ac:dyDescent="0.15">
      <c r="A216" s="1">
        <v>39408</v>
      </c>
      <c r="B216">
        <v>1.3024</v>
      </c>
      <c r="C216">
        <v>1.778</v>
      </c>
      <c r="D216">
        <v>-4.4999999999999998E-2</v>
      </c>
      <c r="E216">
        <v>-4.3900000000000002E-2</v>
      </c>
    </row>
    <row r="217" spans="1:5" x14ac:dyDescent="0.15">
      <c r="A217" s="1">
        <v>39409</v>
      </c>
      <c r="B217">
        <v>1.3427</v>
      </c>
      <c r="C217">
        <v>1.8139000000000001</v>
      </c>
      <c r="D217">
        <v>1.7500000000000002E-2</v>
      </c>
      <c r="E217">
        <v>1.29E-2</v>
      </c>
    </row>
    <row r="218" spans="1:5" x14ac:dyDescent="0.15">
      <c r="A218" s="1">
        <v>39412</v>
      </c>
      <c r="B218">
        <v>1.3157000000000001</v>
      </c>
      <c r="C218">
        <v>1.8156000000000001</v>
      </c>
      <c r="D218">
        <v>-1.15E-2</v>
      </c>
      <c r="E218">
        <v>5.9999999999999995E-4</v>
      </c>
    </row>
    <row r="219" spans="1:5" x14ac:dyDescent="0.15">
      <c r="A219" s="1">
        <v>39413</v>
      </c>
      <c r="B219">
        <v>1.2727999999999999</v>
      </c>
      <c r="C219">
        <v>1.8001</v>
      </c>
      <c r="D219">
        <v>-1.8499999999999999E-2</v>
      </c>
      <c r="E219">
        <v>-5.4999999999999997E-3</v>
      </c>
    </row>
    <row r="220" spans="1:5" x14ac:dyDescent="0.15">
      <c r="A220" s="1">
        <v>39414</v>
      </c>
      <c r="B220">
        <v>1.2425999999999999</v>
      </c>
      <c r="C220">
        <v>1.8209</v>
      </c>
      <c r="D220">
        <v>-1.32E-2</v>
      </c>
      <c r="E220">
        <v>7.4000000000000003E-3</v>
      </c>
    </row>
    <row r="221" spans="1:5" x14ac:dyDescent="0.15">
      <c r="A221" s="1">
        <v>39415</v>
      </c>
      <c r="B221">
        <v>1.3359000000000001</v>
      </c>
      <c r="C221">
        <v>1.8753</v>
      </c>
      <c r="D221">
        <v>4.1599999999999998E-2</v>
      </c>
      <c r="E221">
        <v>1.9300000000000001E-2</v>
      </c>
    </row>
    <row r="222" spans="1:5" x14ac:dyDescent="0.15">
      <c r="A222" s="1">
        <v>39416</v>
      </c>
      <c r="B222">
        <v>1.2854000000000001</v>
      </c>
      <c r="C222">
        <v>1.8269</v>
      </c>
      <c r="D222">
        <v>-2.1600000000000001E-2</v>
      </c>
      <c r="E222">
        <v>-1.6799999999999999E-2</v>
      </c>
    </row>
    <row r="223" spans="1:5" x14ac:dyDescent="0.15">
      <c r="A223" s="1">
        <v>39419</v>
      </c>
      <c r="B223">
        <v>1.3024</v>
      </c>
      <c r="C223">
        <v>1.8944000000000001</v>
      </c>
      <c r="D223">
        <v>7.4000000000000003E-3</v>
      </c>
      <c r="E223">
        <v>2.3900000000000001E-2</v>
      </c>
    </row>
    <row r="224" spans="1:5" x14ac:dyDescent="0.15">
      <c r="A224" s="1">
        <v>39420</v>
      </c>
      <c r="B224">
        <v>1.3297000000000001</v>
      </c>
      <c r="C224">
        <v>1.9371</v>
      </c>
      <c r="D224">
        <v>1.18E-2</v>
      </c>
      <c r="E224">
        <v>1.47E-2</v>
      </c>
    </row>
    <row r="225" spans="1:5" x14ac:dyDescent="0.15">
      <c r="A225" s="1">
        <v>39421</v>
      </c>
      <c r="B225">
        <v>1.3956999999999999</v>
      </c>
      <c r="C225">
        <v>1.9537</v>
      </c>
      <c r="D225">
        <v>2.8299999999999999E-2</v>
      </c>
      <c r="E225">
        <v>5.7000000000000002E-3</v>
      </c>
    </row>
    <row r="226" spans="1:5" x14ac:dyDescent="0.15">
      <c r="A226" s="1">
        <v>39422</v>
      </c>
      <c r="B226">
        <v>1.3980999999999999</v>
      </c>
      <c r="C226">
        <v>1.9878</v>
      </c>
      <c r="D226">
        <v>1E-3</v>
      </c>
      <c r="E226">
        <v>1.15E-2</v>
      </c>
    </row>
    <row r="227" spans="1:5" x14ac:dyDescent="0.15">
      <c r="A227" s="1">
        <v>39423</v>
      </c>
      <c r="B227">
        <v>1.4319999999999999</v>
      </c>
      <c r="C227">
        <v>2.0449999999999999</v>
      </c>
      <c r="D227">
        <v>1.41E-2</v>
      </c>
      <c r="E227">
        <v>1.9199999999999998E-2</v>
      </c>
    </row>
    <row r="228" spans="1:5" x14ac:dyDescent="0.15">
      <c r="A228" s="1">
        <v>39426</v>
      </c>
      <c r="B228">
        <v>1.4764999999999999</v>
      </c>
      <c r="C228">
        <v>2.1194000000000002</v>
      </c>
      <c r="D228">
        <v>1.83E-2</v>
      </c>
      <c r="E228">
        <v>2.4400000000000002E-2</v>
      </c>
    </row>
    <row r="229" spans="1:5" x14ac:dyDescent="0.15">
      <c r="A229" s="1">
        <v>39427</v>
      </c>
      <c r="B229">
        <v>1.4796</v>
      </c>
      <c r="C229">
        <v>2.1629</v>
      </c>
      <c r="D229">
        <v>1.2999999999999999E-3</v>
      </c>
      <c r="E229">
        <v>1.3899999999999999E-2</v>
      </c>
    </row>
    <row r="230" spans="1:5" x14ac:dyDescent="0.15">
      <c r="A230" s="1">
        <v>39428</v>
      </c>
      <c r="B230">
        <v>1.4494</v>
      </c>
      <c r="C230">
        <v>2.1671999999999998</v>
      </c>
      <c r="D230">
        <v>-1.2200000000000001E-2</v>
      </c>
      <c r="E230">
        <v>1.4E-3</v>
      </c>
    </row>
    <row r="231" spans="1:5" x14ac:dyDescent="0.15">
      <c r="A231" s="1">
        <v>39429</v>
      </c>
      <c r="B231">
        <v>1.3563000000000001</v>
      </c>
      <c r="C231">
        <v>2.1200999999999999</v>
      </c>
      <c r="D231">
        <v>-3.7999999999999999E-2</v>
      </c>
      <c r="E231">
        <v>-1.49E-2</v>
      </c>
    </row>
    <row r="232" spans="1:5" x14ac:dyDescent="0.15">
      <c r="A232" s="1">
        <v>39430</v>
      </c>
      <c r="B232">
        <v>1.4013</v>
      </c>
      <c r="C232">
        <v>2.1884999999999999</v>
      </c>
      <c r="D232">
        <v>1.9099999999999999E-2</v>
      </c>
      <c r="E232">
        <v>2.1899999999999999E-2</v>
      </c>
    </row>
    <row r="233" spans="1:5" x14ac:dyDescent="0.15">
      <c r="A233" s="1">
        <v>39433</v>
      </c>
      <c r="B233">
        <v>1.3432999999999999</v>
      </c>
      <c r="C233">
        <v>2.2025000000000001</v>
      </c>
      <c r="D233">
        <v>-2.4199999999999999E-2</v>
      </c>
      <c r="E233">
        <v>4.4000000000000003E-3</v>
      </c>
    </row>
    <row r="234" spans="1:5" x14ac:dyDescent="0.15">
      <c r="A234" s="1">
        <v>39434</v>
      </c>
      <c r="B234">
        <v>1.33</v>
      </c>
      <c r="C234">
        <v>2.1695000000000002</v>
      </c>
      <c r="D234">
        <v>-5.5999999999999999E-3</v>
      </c>
      <c r="E234">
        <v>-1.03E-2</v>
      </c>
    </row>
    <row r="235" spans="1:5" x14ac:dyDescent="0.15">
      <c r="A235" s="1">
        <v>39435</v>
      </c>
      <c r="B235">
        <v>1.3862000000000001</v>
      </c>
      <c r="C235">
        <v>2.2850999999999999</v>
      </c>
      <c r="D235">
        <v>2.41E-2</v>
      </c>
      <c r="E235">
        <v>3.6499999999999998E-2</v>
      </c>
    </row>
    <row r="236" spans="1:5" x14ac:dyDescent="0.15">
      <c r="A236" s="1">
        <v>39436</v>
      </c>
      <c r="B236">
        <v>1.43</v>
      </c>
      <c r="C236">
        <v>2.3001</v>
      </c>
      <c r="D236">
        <v>1.84E-2</v>
      </c>
      <c r="E236">
        <v>4.5999999999999999E-3</v>
      </c>
    </row>
    <row r="237" spans="1:5" x14ac:dyDescent="0.15">
      <c r="A237" s="1">
        <v>39437</v>
      </c>
      <c r="B237">
        <v>1.4612000000000001</v>
      </c>
      <c r="C237">
        <v>2.3452999999999999</v>
      </c>
      <c r="D237">
        <v>1.2800000000000001E-2</v>
      </c>
      <c r="E237">
        <v>1.37E-2</v>
      </c>
    </row>
    <row r="238" spans="1:5" x14ac:dyDescent="0.15">
      <c r="A238" s="1">
        <v>39440</v>
      </c>
      <c r="B238">
        <v>1.512</v>
      </c>
      <c r="C238">
        <v>2.3696999999999999</v>
      </c>
      <c r="D238">
        <v>2.06E-2</v>
      </c>
      <c r="E238">
        <v>7.3000000000000001E-3</v>
      </c>
    </row>
    <row r="239" spans="1:5" x14ac:dyDescent="0.15">
      <c r="A239" s="1">
        <v>39441</v>
      </c>
      <c r="B239">
        <v>1.5166999999999999</v>
      </c>
      <c r="C239">
        <v>2.3843999999999999</v>
      </c>
      <c r="D239">
        <v>1.9E-3</v>
      </c>
      <c r="E239">
        <v>4.3E-3</v>
      </c>
    </row>
    <row r="240" spans="1:5" x14ac:dyDescent="0.15">
      <c r="A240" s="1">
        <v>39442</v>
      </c>
      <c r="B240">
        <v>1.54</v>
      </c>
      <c r="C240">
        <v>2.4458000000000002</v>
      </c>
      <c r="D240">
        <v>9.1999999999999998E-3</v>
      </c>
      <c r="E240">
        <v>1.8100000000000002E-2</v>
      </c>
    </row>
    <row r="241" spans="1:5" x14ac:dyDescent="0.15">
      <c r="A241" s="1">
        <v>39443</v>
      </c>
      <c r="B241">
        <v>1.5893999999999999</v>
      </c>
      <c r="C241">
        <v>2.4744000000000002</v>
      </c>
      <c r="D241">
        <v>1.95E-2</v>
      </c>
      <c r="E241">
        <v>8.3000000000000001E-3</v>
      </c>
    </row>
    <row r="242" spans="1:5" x14ac:dyDescent="0.15">
      <c r="A242" s="1">
        <v>39444</v>
      </c>
      <c r="B242">
        <v>1.5752999999999999</v>
      </c>
      <c r="C242">
        <v>2.4523999999999999</v>
      </c>
      <c r="D242">
        <v>-5.4999999999999997E-3</v>
      </c>
      <c r="E242">
        <v>-6.4000000000000003E-3</v>
      </c>
    </row>
    <row r="243" spans="1:5" x14ac:dyDescent="0.15">
      <c r="A243" s="1">
        <v>39449</v>
      </c>
      <c r="B243">
        <v>1.5979000000000001</v>
      </c>
      <c r="C243">
        <v>2.5628000000000002</v>
      </c>
      <c r="D243">
        <v>8.8000000000000005E-3</v>
      </c>
      <c r="E243">
        <v>3.2000000000000001E-2</v>
      </c>
    </row>
    <row r="244" spans="1:5" x14ac:dyDescent="0.15">
      <c r="A244" s="1">
        <v>39450</v>
      </c>
      <c r="B244">
        <v>1.6156999999999999</v>
      </c>
      <c r="C244">
        <v>2.6349999999999998</v>
      </c>
      <c r="D244">
        <v>6.8999999999999999E-3</v>
      </c>
      <c r="E244">
        <v>2.0199999999999999E-2</v>
      </c>
    </row>
    <row r="245" spans="1:5" x14ac:dyDescent="0.15">
      <c r="A245" s="1">
        <v>39451</v>
      </c>
      <c r="B245">
        <v>1.6454</v>
      </c>
      <c r="C245">
        <v>2.6242999999999999</v>
      </c>
      <c r="D245">
        <v>1.14E-2</v>
      </c>
      <c r="E245">
        <v>-2.8999999999999998E-3</v>
      </c>
    </row>
    <row r="246" spans="1:5" x14ac:dyDescent="0.15">
      <c r="A246" s="1">
        <v>39454</v>
      </c>
      <c r="B246">
        <v>1.6806000000000001</v>
      </c>
      <c r="C246">
        <v>2.6880999999999999</v>
      </c>
      <c r="D246">
        <v>1.3299999999999999E-2</v>
      </c>
      <c r="E246">
        <v>1.7600000000000001E-2</v>
      </c>
    </row>
    <row r="247" spans="1:5" x14ac:dyDescent="0.15">
      <c r="A247" s="1">
        <v>39455</v>
      </c>
      <c r="B247">
        <v>1.6668000000000001</v>
      </c>
      <c r="C247">
        <v>2.5434000000000001</v>
      </c>
      <c r="D247">
        <v>-5.1000000000000004E-3</v>
      </c>
      <c r="E247">
        <v>-3.9199999999999999E-2</v>
      </c>
    </row>
    <row r="248" spans="1:5" x14ac:dyDescent="0.15">
      <c r="A248" s="1">
        <v>39456</v>
      </c>
      <c r="B248">
        <v>1.7081999999999999</v>
      </c>
      <c r="C248">
        <v>2.6492</v>
      </c>
      <c r="D248">
        <v>1.55E-2</v>
      </c>
      <c r="E248">
        <v>2.9899999999999999E-2</v>
      </c>
    </row>
    <row r="249" spans="1:5" x14ac:dyDescent="0.15">
      <c r="A249" s="1">
        <v>39457</v>
      </c>
      <c r="B249">
        <v>1.7363999999999999</v>
      </c>
      <c r="C249">
        <v>2.6892</v>
      </c>
      <c r="D249">
        <v>1.04E-2</v>
      </c>
      <c r="E249">
        <v>1.0999999999999999E-2</v>
      </c>
    </row>
    <row r="250" spans="1:5" x14ac:dyDescent="0.15">
      <c r="A250" s="1">
        <v>39458</v>
      </c>
      <c r="B250">
        <v>1.7494000000000001</v>
      </c>
      <c r="C250">
        <v>2.7052</v>
      </c>
      <c r="D250">
        <v>4.7999999999999996E-3</v>
      </c>
      <c r="E250">
        <v>4.3E-3</v>
      </c>
    </row>
    <row r="251" spans="1:5" x14ac:dyDescent="0.15">
      <c r="A251" s="1">
        <v>39461</v>
      </c>
      <c r="B251">
        <v>1.7650999999999999</v>
      </c>
      <c r="C251">
        <v>2.8672</v>
      </c>
      <c r="D251">
        <v>5.7000000000000002E-3</v>
      </c>
      <c r="E251">
        <v>4.3700000000000003E-2</v>
      </c>
    </row>
    <row r="252" spans="1:5" x14ac:dyDescent="0.15">
      <c r="A252" s="1">
        <v>39462</v>
      </c>
      <c r="B252">
        <v>1.7481</v>
      </c>
      <c r="C252">
        <v>2.8668999999999998</v>
      </c>
      <c r="D252">
        <v>-6.1999999999999998E-3</v>
      </c>
      <c r="E252">
        <v>-1E-4</v>
      </c>
    </row>
    <row r="253" spans="1:5" x14ac:dyDescent="0.15">
      <c r="A253" s="1">
        <v>39463</v>
      </c>
      <c r="B253">
        <v>1.6560999999999999</v>
      </c>
      <c r="C253">
        <v>2.8464</v>
      </c>
      <c r="D253">
        <v>-3.3500000000000002E-2</v>
      </c>
      <c r="E253">
        <v>-5.3E-3</v>
      </c>
    </row>
    <row r="254" spans="1:5" x14ac:dyDescent="0.15">
      <c r="A254" s="1">
        <v>39464</v>
      </c>
      <c r="B254">
        <v>1.5885</v>
      </c>
      <c r="C254">
        <v>2.7324999999999999</v>
      </c>
      <c r="D254">
        <v>-2.5399999999999999E-2</v>
      </c>
      <c r="E254">
        <v>-2.9600000000000001E-2</v>
      </c>
    </row>
    <row r="255" spans="1:5" x14ac:dyDescent="0.15">
      <c r="A255" s="1">
        <v>39465</v>
      </c>
      <c r="B255">
        <v>1.6120000000000001</v>
      </c>
      <c r="C255">
        <v>2.7618</v>
      </c>
      <c r="D255">
        <v>9.1000000000000004E-3</v>
      </c>
      <c r="E255">
        <v>7.9000000000000008E-3</v>
      </c>
    </row>
    <row r="256" spans="1:5" x14ac:dyDescent="0.15">
      <c r="A256" s="1">
        <v>39468</v>
      </c>
      <c r="B256">
        <v>1.4823999999999999</v>
      </c>
      <c r="C256">
        <v>2.6025999999999998</v>
      </c>
      <c r="D256">
        <v>-4.9599999999999998E-2</v>
      </c>
      <c r="E256">
        <v>-4.2299999999999997E-2</v>
      </c>
    </row>
    <row r="257" spans="1:5" x14ac:dyDescent="0.15">
      <c r="A257" s="1">
        <v>39469</v>
      </c>
      <c r="B257">
        <v>1.2934000000000001</v>
      </c>
      <c r="C257">
        <v>2.2423000000000002</v>
      </c>
      <c r="D257">
        <v>-7.6200000000000004E-2</v>
      </c>
      <c r="E257">
        <v>-0.1</v>
      </c>
    </row>
    <row r="258" spans="1:5" x14ac:dyDescent="0.15">
      <c r="A258" s="1">
        <v>39470</v>
      </c>
      <c r="B258">
        <v>1.4000999999999999</v>
      </c>
      <c r="C258">
        <v>2.3652000000000002</v>
      </c>
      <c r="D258">
        <v>4.65E-2</v>
      </c>
      <c r="E258">
        <v>3.7900000000000003E-2</v>
      </c>
    </row>
    <row r="259" spans="1:5" x14ac:dyDescent="0.15">
      <c r="A259" s="1">
        <v>39471</v>
      </c>
      <c r="B259">
        <v>1.4252</v>
      </c>
      <c r="C259">
        <v>2.4832000000000001</v>
      </c>
      <c r="D259">
        <v>1.0500000000000001E-2</v>
      </c>
      <c r="E259">
        <v>3.5099999999999999E-2</v>
      </c>
    </row>
    <row r="260" spans="1:5" x14ac:dyDescent="0.15">
      <c r="A260" s="1">
        <v>39472</v>
      </c>
      <c r="B260">
        <v>1.4495</v>
      </c>
      <c r="C260">
        <v>2.5156999999999998</v>
      </c>
      <c r="D260">
        <v>0.01</v>
      </c>
      <c r="E260">
        <v>9.2999999999999992E-3</v>
      </c>
    </row>
    <row r="261" spans="1:5" x14ac:dyDescent="0.15">
      <c r="A261" s="1">
        <v>39475</v>
      </c>
      <c r="B261">
        <v>1.2827999999999999</v>
      </c>
      <c r="C261">
        <v>2.2730000000000001</v>
      </c>
      <c r="D261">
        <v>-6.8099999999999994E-2</v>
      </c>
      <c r="E261">
        <v>-6.9000000000000006E-2</v>
      </c>
    </row>
    <row r="262" spans="1:5" x14ac:dyDescent="0.15">
      <c r="A262" s="1">
        <v>39476</v>
      </c>
      <c r="B262">
        <v>1.2972999999999999</v>
      </c>
      <c r="C262">
        <v>2.3595999999999999</v>
      </c>
      <c r="D262">
        <v>6.4000000000000003E-3</v>
      </c>
      <c r="E262">
        <v>2.64E-2</v>
      </c>
    </row>
    <row r="263" spans="1:5" x14ac:dyDescent="0.15">
      <c r="A263" s="1">
        <v>39477</v>
      </c>
      <c r="B263">
        <v>1.2725</v>
      </c>
      <c r="C263">
        <v>2.3877999999999999</v>
      </c>
      <c r="D263">
        <v>-1.0800000000000001E-2</v>
      </c>
      <c r="E263">
        <v>8.3999999999999995E-3</v>
      </c>
    </row>
    <row r="264" spans="1:5" x14ac:dyDescent="0.15">
      <c r="A264" s="1">
        <v>39478</v>
      </c>
      <c r="B264">
        <v>1.2290000000000001</v>
      </c>
      <c r="C264">
        <v>2.3071000000000002</v>
      </c>
      <c r="D264">
        <v>-1.9199999999999998E-2</v>
      </c>
      <c r="E264">
        <v>-2.3800000000000002E-2</v>
      </c>
    </row>
    <row r="265" spans="1:5" x14ac:dyDescent="0.15">
      <c r="A265" s="1">
        <v>39479</v>
      </c>
      <c r="B265">
        <v>1.2056</v>
      </c>
      <c r="C265">
        <v>2.21</v>
      </c>
      <c r="D265">
        <v>-1.0500000000000001E-2</v>
      </c>
      <c r="E265">
        <v>-2.9399999999999999E-2</v>
      </c>
    </row>
    <row r="266" spans="1:5" x14ac:dyDescent="0.15">
      <c r="A266" s="1">
        <v>39482</v>
      </c>
      <c r="B266">
        <v>1.3879999999999999</v>
      </c>
      <c r="C266">
        <v>2.4169999999999998</v>
      </c>
      <c r="D266">
        <v>8.2699999999999996E-2</v>
      </c>
      <c r="E266">
        <v>6.4500000000000002E-2</v>
      </c>
    </row>
    <row r="267" spans="1:5" x14ac:dyDescent="0.15">
      <c r="A267" s="1">
        <v>39483</v>
      </c>
      <c r="B267">
        <v>1.3744000000000001</v>
      </c>
      <c r="C267">
        <v>2.4649000000000001</v>
      </c>
      <c r="D267">
        <v>-5.7000000000000002E-3</v>
      </c>
      <c r="E267">
        <v>1.4E-2</v>
      </c>
    </row>
    <row r="268" spans="1:5" x14ac:dyDescent="0.15">
      <c r="A268" s="1">
        <v>39491</v>
      </c>
      <c r="B268">
        <v>1.3233999999999999</v>
      </c>
      <c r="C268">
        <v>2.4748999999999999</v>
      </c>
      <c r="D268">
        <v>-2.1499999999999998E-2</v>
      </c>
      <c r="E268">
        <v>2.8999999999999998E-3</v>
      </c>
    </row>
    <row r="269" spans="1:5" x14ac:dyDescent="0.15">
      <c r="A269" s="1">
        <v>39492</v>
      </c>
      <c r="B269">
        <v>1.3543000000000001</v>
      </c>
      <c r="C269">
        <v>2.5234999999999999</v>
      </c>
      <c r="D269">
        <v>1.3299999999999999E-2</v>
      </c>
      <c r="E269">
        <v>1.4E-2</v>
      </c>
    </row>
    <row r="270" spans="1:5" x14ac:dyDescent="0.15">
      <c r="A270" s="1">
        <v>39493</v>
      </c>
      <c r="B270">
        <v>1.3220000000000001</v>
      </c>
      <c r="C270">
        <v>2.5413999999999999</v>
      </c>
      <c r="D270">
        <v>-1.37E-2</v>
      </c>
      <c r="E270">
        <v>5.1000000000000004E-3</v>
      </c>
    </row>
    <row r="271" spans="1:5" x14ac:dyDescent="0.15">
      <c r="A271" s="1">
        <v>39496</v>
      </c>
      <c r="B271">
        <v>1.3692</v>
      </c>
      <c r="C271">
        <v>2.6497000000000002</v>
      </c>
      <c r="D271">
        <v>2.0299999999999999E-2</v>
      </c>
      <c r="E271">
        <v>3.0599999999999999E-2</v>
      </c>
    </row>
    <row r="272" spans="1:5" x14ac:dyDescent="0.15">
      <c r="A272" s="1">
        <v>39497</v>
      </c>
      <c r="B272">
        <v>1.4220999999999999</v>
      </c>
      <c r="C272">
        <v>2.6970000000000001</v>
      </c>
      <c r="D272">
        <v>2.24E-2</v>
      </c>
      <c r="E272">
        <v>1.2999999999999999E-2</v>
      </c>
    </row>
    <row r="273" spans="1:5" x14ac:dyDescent="0.15">
      <c r="A273" s="1">
        <v>39498</v>
      </c>
      <c r="B273">
        <v>1.3681000000000001</v>
      </c>
      <c r="C273">
        <v>2.6766999999999999</v>
      </c>
      <c r="D273">
        <v>-2.23E-2</v>
      </c>
      <c r="E273">
        <v>-5.4999999999999997E-3</v>
      </c>
    </row>
    <row r="274" spans="1:5" x14ac:dyDescent="0.15">
      <c r="A274" s="1">
        <v>39499</v>
      </c>
      <c r="B274">
        <v>1.3523000000000001</v>
      </c>
      <c r="C274">
        <v>2.7566999999999999</v>
      </c>
      <c r="D274">
        <v>-6.7000000000000002E-3</v>
      </c>
      <c r="E274">
        <v>2.18E-2</v>
      </c>
    </row>
    <row r="275" spans="1:5" x14ac:dyDescent="0.15">
      <c r="A275" s="1">
        <v>39500</v>
      </c>
      <c r="B275">
        <v>1.2685</v>
      </c>
      <c r="C275">
        <v>2.6722999999999999</v>
      </c>
      <c r="D275">
        <v>-3.56E-2</v>
      </c>
      <c r="E275">
        <v>-2.2499999999999999E-2</v>
      </c>
    </row>
    <row r="276" spans="1:5" x14ac:dyDescent="0.15">
      <c r="A276" s="1">
        <v>39503</v>
      </c>
      <c r="B276">
        <v>1.1803999999999999</v>
      </c>
      <c r="C276">
        <v>2.5869</v>
      </c>
      <c r="D276">
        <v>-3.8800000000000001E-2</v>
      </c>
      <c r="E276">
        <v>-2.3300000000000001E-2</v>
      </c>
    </row>
    <row r="277" spans="1:5" x14ac:dyDescent="0.15">
      <c r="A277" s="1">
        <v>39504</v>
      </c>
      <c r="B277">
        <v>1.1783999999999999</v>
      </c>
      <c r="C277">
        <v>2.6273</v>
      </c>
      <c r="D277">
        <v>-8.9999999999999998E-4</v>
      </c>
      <c r="E277">
        <v>1.1299999999999999E-2</v>
      </c>
    </row>
    <row r="278" spans="1:5" x14ac:dyDescent="0.15">
      <c r="A278" s="1">
        <v>39505</v>
      </c>
      <c r="B278">
        <v>1.2383</v>
      </c>
      <c r="C278">
        <v>2.6930999999999998</v>
      </c>
      <c r="D278">
        <v>2.75E-2</v>
      </c>
      <c r="E278">
        <v>1.8100000000000002E-2</v>
      </c>
    </row>
    <row r="279" spans="1:5" x14ac:dyDescent="0.15">
      <c r="A279" s="1">
        <v>39506</v>
      </c>
      <c r="B279">
        <v>1.2298</v>
      </c>
      <c r="C279">
        <v>2.7111000000000001</v>
      </c>
      <c r="D279">
        <v>-3.8E-3</v>
      </c>
      <c r="E279">
        <v>4.8999999999999998E-3</v>
      </c>
    </row>
    <row r="280" spans="1:5" x14ac:dyDescent="0.15">
      <c r="A280" s="1">
        <v>39507</v>
      </c>
      <c r="B280">
        <v>1.2551000000000001</v>
      </c>
      <c r="C280">
        <v>2.7366000000000001</v>
      </c>
      <c r="D280">
        <v>1.14E-2</v>
      </c>
      <c r="E280">
        <v>6.8999999999999999E-3</v>
      </c>
    </row>
    <row r="281" spans="1:5" x14ac:dyDescent="0.15">
      <c r="A281" s="1">
        <v>39510</v>
      </c>
      <c r="B281">
        <v>1.3111999999999999</v>
      </c>
      <c r="C281">
        <v>2.8532000000000002</v>
      </c>
      <c r="D281">
        <v>2.4899999999999999E-2</v>
      </c>
      <c r="E281">
        <v>3.1199999999999999E-2</v>
      </c>
    </row>
    <row r="282" spans="1:5" x14ac:dyDescent="0.15">
      <c r="A282" s="1">
        <v>39511</v>
      </c>
      <c r="B282">
        <v>1.2535000000000001</v>
      </c>
      <c r="C282">
        <v>2.8523999999999998</v>
      </c>
      <c r="D282">
        <v>-2.5000000000000001E-2</v>
      </c>
      <c r="E282">
        <v>-2.0000000000000001E-4</v>
      </c>
    </row>
    <row r="283" spans="1:5" x14ac:dyDescent="0.15">
      <c r="A283" s="1">
        <v>39512</v>
      </c>
      <c r="B283">
        <v>1.2330000000000001</v>
      </c>
      <c r="C283">
        <v>2.8807999999999998</v>
      </c>
      <c r="D283">
        <v>-9.1000000000000004E-3</v>
      </c>
      <c r="E283">
        <v>7.4000000000000003E-3</v>
      </c>
    </row>
    <row r="284" spans="1:5" x14ac:dyDescent="0.15">
      <c r="A284" s="1">
        <v>39513</v>
      </c>
      <c r="B284">
        <v>1.2602</v>
      </c>
      <c r="C284">
        <v>2.8754</v>
      </c>
      <c r="D284">
        <v>1.2200000000000001E-2</v>
      </c>
      <c r="E284">
        <v>-1.4E-3</v>
      </c>
    </row>
    <row r="285" spans="1:5" x14ac:dyDescent="0.15">
      <c r="A285" s="1">
        <v>39514</v>
      </c>
      <c r="B285">
        <v>1.2296</v>
      </c>
      <c r="C285">
        <v>2.7686999999999999</v>
      </c>
      <c r="D285">
        <v>-1.35E-2</v>
      </c>
      <c r="E285">
        <v>-2.75E-2</v>
      </c>
    </row>
    <row r="286" spans="1:5" x14ac:dyDescent="0.15">
      <c r="A286" s="1">
        <v>39517</v>
      </c>
      <c r="B286">
        <v>1.1378999999999999</v>
      </c>
      <c r="C286">
        <v>2.6463000000000001</v>
      </c>
      <c r="D286">
        <v>-4.1099999999999998E-2</v>
      </c>
      <c r="E286">
        <v>-3.2500000000000001E-2</v>
      </c>
    </row>
    <row r="287" spans="1:5" x14ac:dyDescent="0.15">
      <c r="A287" s="1">
        <v>39518</v>
      </c>
      <c r="B287">
        <v>1.1425000000000001</v>
      </c>
      <c r="C287">
        <v>2.7423999999999999</v>
      </c>
      <c r="D287">
        <v>2.2000000000000001E-3</v>
      </c>
      <c r="E287">
        <v>2.64E-2</v>
      </c>
    </row>
    <row r="288" spans="1:5" x14ac:dyDescent="0.15">
      <c r="A288" s="1">
        <v>39519</v>
      </c>
      <c r="B288">
        <v>1.0790999999999999</v>
      </c>
      <c r="C288">
        <v>2.6688000000000001</v>
      </c>
      <c r="D288">
        <v>-2.9600000000000001E-2</v>
      </c>
      <c r="E288">
        <v>-1.9699999999999999E-2</v>
      </c>
    </row>
    <row r="289" spans="1:5" x14ac:dyDescent="0.15">
      <c r="A289" s="1">
        <v>39520</v>
      </c>
      <c r="B289">
        <v>1.0257000000000001</v>
      </c>
      <c r="C289">
        <v>2.5686</v>
      </c>
      <c r="D289">
        <v>-2.5700000000000001E-2</v>
      </c>
      <c r="E289">
        <v>-2.7300000000000001E-2</v>
      </c>
    </row>
    <row r="290" spans="1:5" x14ac:dyDescent="0.15">
      <c r="A290" s="1">
        <v>39521</v>
      </c>
      <c r="B290">
        <v>1.0058</v>
      </c>
      <c r="C290">
        <v>2.5565000000000002</v>
      </c>
      <c r="D290">
        <v>-9.7999999999999997E-3</v>
      </c>
      <c r="E290">
        <v>-3.3999999999999998E-3</v>
      </c>
    </row>
    <row r="291" spans="1:5" x14ac:dyDescent="0.15">
      <c r="A291" s="1">
        <v>39524</v>
      </c>
      <c r="B291">
        <v>0.91290000000000004</v>
      </c>
      <c r="C291">
        <v>2.3077000000000001</v>
      </c>
      <c r="D291">
        <v>-4.6300000000000001E-2</v>
      </c>
      <c r="E291">
        <v>-7.0000000000000007E-2</v>
      </c>
    </row>
    <row r="292" spans="1:5" x14ac:dyDescent="0.15">
      <c r="A292" s="1">
        <v>39525</v>
      </c>
      <c r="B292">
        <v>0.81579999999999997</v>
      </c>
      <c r="C292">
        <v>2.1067999999999998</v>
      </c>
      <c r="D292">
        <v>-5.0799999999999998E-2</v>
      </c>
      <c r="E292">
        <v>-6.0699999999999997E-2</v>
      </c>
    </row>
    <row r="293" spans="1:5" x14ac:dyDescent="0.15">
      <c r="A293" s="1">
        <v>39526</v>
      </c>
      <c r="B293">
        <v>0.87609999999999999</v>
      </c>
      <c r="C293">
        <v>2.2246999999999999</v>
      </c>
      <c r="D293">
        <v>3.32E-2</v>
      </c>
      <c r="E293">
        <v>3.7900000000000003E-2</v>
      </c>
    </row>
    <row r="294" spans="1:5" x14ac:dyDescent="0.15">
      <c r="A294" s="1">
        <v>39527</v>
      </c>
      <c r="B294">
        <v>0.93059999999999998</v>
      </c>
      <c r="C294">
        <v>2.3239999999999998</v>
      </c>
      <c r="D294">
        <v>2.9000000000000001E-2</v>
      </c>
      <c r="E294">
        <v>3.0800000000000001E-2</v>
      </c>
    </row>
    <row r="295" spans="1:5" x14ac:dyDescent="0.15">
      <c r="A295" s="1">
        <v>39528</v>
      </c>
      <c r="B295">
        <v>0.94789999999999996</v>
      </c>
      <c r="C295">
        <v>2.3498999999999999</v>
      </c>
      <c r="D295">
        <v>8.9999999999999993E-3</v>
      </c>
      <c r="E295">
        <v>7.7999999999999996E-3</v>
      </c>
    </row>
    <row r="296" spans="1:5" x14ac:dyDescent="0.15">
      <c r="A296" s="1">
        <v>39531</v>
      </c>
      <c r="B296">
        <v>0.86070000000000002</v>
      </c>
      <c r="C296">
        <v>2.3159000000000001</v>
      </c>
      <c r="D296">
        <v>-4.48E-2</v>
      </c>
      <c r="E296">
        <v>-1.01E-2</v>
      </c>
    </row>
    <row r="297" spans="1:5" x14ac:dyDescent="0.15">
      <c r="A297" s="1">
        <v>39532</v>
      </c>
      <c r="B297">
        <v>0.88419999999999999</v>
      </c>
      <c r="C297">
        <v>2.3561000000000001</v>
      </c>
      <c r="D297">
        <v>1.26E-2</v>
      </c>
      <c r="E297">
        <v>1.21E-2</v>
      </c>
    </row>
    <row r="298" spans="1:5" x14ac:dyDescent="0.15">
      <c r="A298" s="1">
        <v>39533</v>
      </c>
      <c r="B298">
        <v>0.88839999999999997</v>
      </c>
      <c r="C298">
        <v>2.3452999999999999</v>
      </c>
      <c r="D298">
        <v>2.2000000000000001E-3</v>
      </c>
      <c r="E298">
        <v>-3.2000000000000002E-3</v>
      </c>
    </row>
    <row r="299" spans="1:5" x14ac:dyDescent="0.15">
      <c r="A299" s="1">
        <v>39534</v>
      </c>
      <c r="B299">
        <v>0.80859999999999999</v>
      </c>
      <c r="C299">
        <v>2.2317999999999998</v>
      </c>
      <c r="D299">
        <v>-4.2299999999999997E-2</v>
      </c>
      <c r="E299">
        <v>-3.4000000000000002E-2</v>
      </c>
    </row>
    <row r="300" spans="1:5" x14ac:dyDescent="0.15">
      <c r="A300" s="1">
        <v>39535</v>
      </c>
      <c r="B300">
        <v>0.89019999999999999</v>
      </c>
      <c r="C300">
        <v>2.3056000000000001</v>
      </c>
      <c r="D300">
        <v>4.5100000000000001E-2</v>
      </c>
      <c r="E300">
        <v>2.29E-2</v>
      </c>
    </row>
    <row r="301" spans="1:5" x14ac:dyDescent="0.15">
      <c r="A301" s="1">
        <v>39538</v>
      </c>
      <c r="B301">
        <v>0.8286</v>
      </c>
      <c r="C301">
        <v>2.2031999999999998</v>
      </c>
      <c r="D301">
        <v>-3.2599999999999997E-2</v>
      </c>
      <c r="E301">
        <v>-3.1E-2</v>
      </c>
    </row>
    <row r="302" spans="1:5" x14ac:dyDescent="0.15">
      <c r="A302" s="1">
        <v>39539</v>
      </c>
      <c r="B302">
        <v>0.72840000000000005</v>
      </c>
      <c r="C302">
        <v>1.9674</v>
      </c>
      <c r="D302">
        <v>-5.4800000000000001E-2</v>
      </c>
      <c r="E302">
        <v>-7.3599999999999999E-2</v>
      </c>
    </row>
    <row r="303" spans="1:5" x14ac:dyDescent="0.15">
      <c r="A303" s="1">
        <v>39540</v>
      </c>
      <c r="B303">
        <v>0.71160000000000001</v>
      </c>
      <c r="C303">
        <v>1.7764</v>
      </c>
      <c r="D303">
        <v>-9.7000000000000003E-3</v>
      </c>
      <c r="E303">
        <v>-6.4399999999999999E-2</v>
      </c>
    </row>
    <row r="304" spans="1:5" x14ac:dyDescent="0.15">
      <c r="A304" s="1">
        <v>39541</v>
      </c>
      <c r="B304">
        <v>0.76119999999999999</v>
      </c>
      <c r="C304">
        <v>1.8564000000000001</v>
      </c>
      <c r="D304">
        <v>2.9000000000000001E-2</v>
      </c>
      <c r="E304">
        <v>2.8799999999999999E-2</v>
      </c>
    </row>
    <row r="305" spans="1:5" x14ac:dyDescent="0.15">
      <c r="A305" s="1">
        <v>39545</v>
      </c>
      <c r="B305">
        <v>0.85529999999999995</v>
      </c>
      <c r="C305">
        <v>2.0024999999999999</v>
      </c>
      <c r="D305">
        <v>5.3400000000000003E-2</v>
      </c>
      <c r="E305">
        <v>5.11E-2</v>
      </c>
    </row>
    <row r="306" spans="1:5" x14ac:dyDescent="0.15">
      <c r="A306" s="1">
        <v>39546</v>
      </c>
      <c r="B306">
        <v>0.87709999999999999</v>
      </c>
      <c r="C306">
        <v>2.0301</v>
      </c>
      <c r="D306">
        <v>1.18E-2</v>
      </c>
      <c r="E306">
        <v>9.1999999999999998E-3</v>
      </c>
    </row>
    <row r="307" spans="1:5" x14ac:dyDescent="0.15">
      <c r="A307" s="1">
        <v>39547</v>
      </c>
      <c r="B307">
        <v>0.7792</v>
      </c>
      <c r="C307">
        <v>1.8177000000000001</v>
      </c>
      <c r="D307">
        <v>-5.2200000000000003E-2</v>
      </c>
      <c r="E307">
        <v>-7.0099999999999996E-2</v>
      </c>
    </row>
    <row r="308" spans="1:5" x14ac:dyDescent="0.15">
      <c r="A308" s="1">
        <v>39548</v>
      </c>
      <c r="B308">
        <v>0.81130000000000002</v>
      </c>
      <c r="C308">
        <v>1.8789</v>
      </c>
      <c r="D308">
        <v>1.8100000000000002E-2</v>
      </c>
      <c r="E308">
        <v>2.1700000000000001E-2</v>
      </c>
    </row>
    <row r="309" spans="1:5" x14ac:dyDescent="0.15">
      <c r="A309" s="1">
        <v>39549</v>
      </c>
      <c r="B309">
        <v>0.82530000000000003</v>
      </c>
      <c r="C309">
        <v>1.9511000000000001</v>
      </c>
      <c r="D309">
        <v>7.7000000000000002E-3</v>
      </c>
      <c r="E309">
        <v>2.5100000000000001E-2</v>
      </c>
    </row>
    <row r="310" spans="1:5" x14ac:dyDescent="0.15">
      <c r="A310" s="1">
        <v>39552</v>
      </c>
      <c r="B310">
        <v>0.70599999999999996</v>
      </c>
      <c r="C310">
        <v>1.7398</v>
      </c>
      <c r="D310">
        <v>-6.54E-2</v>
      </c>
      <c r="E310">
        <v>-7.1599999999999997E-2</v>
      </c>
    </row>
    <row r="311" spans="1:5" x14ac:dyDescent="0.15">
      <c r="A311" s="1">
        <v>39553</v>
      </c>
      <c r="B311">
        <v>0.72870000000000001</v>
      </c>
      <c r="C311">
        <v>1.8280000000000001</v>
      </c>
      <c r="D311">
        <v>1.3299999999999999E-2</v>
      </c>
      <c r="E311">
        <v>3.2199999999999999E-2</v>
      </c>
    </row>
    <row r="312" spans="1:5" x14ac:dyDescent="0.15">
      <c r="A312" s="1">
        <v>39554</v>
      </c>
      <c r="B312">
        <v>0.68559999999999999</v>
      </c>
      <c r="C312">
        <v>1.7803</v>
      </c>
      <c r="D312">
        <v>-2.4899999999999999E-2</v>
      </c>
      <c r="E312">
        <v>-1.6799999999999999E-2</v>
      </c>
    </row>
    <row r="313" spans="1:5" x14ac:dyDescent="0.15">
      <c r="A313" s="1">
        <v>39555</v>
      </c>
      <c r="B313">
        <v>0.63380000000000003</v>
      </c>
      <c r="C313">
        <v>1.6701999999999999</v>
      </c>
      <c r="D313">
        <v>-3.0700000000000002E-2</v>
      </c>
      <c r="E313">
        <v>-3.9600000000000003E-2</v>
      </c>
    </row>
    <row r="314" spans="1:5" x14ac:dyDescent="0.15">
      <c r="A314" s="1">
        <v>39556</v>
      </c>
      <c r="B314">
        <v>0.57869999999999999</v>
      </c>
      <c r="C314">
        <v>1.5589999999999999</v>
      </c>
      <c r="D314">
        <v>-3.3700000000000001E-2</v>
      </c>
      <c r="E314">
        <v>-4.1599999999999998E-2</v>
      </c>
    </row>
    <row r="315" spans="1:5" x14ac:dyDescent="0.15">
      <c r="A315" s="1">
        <v>39559</v>
      </c>
      <c r="B315">
        <v>0.57630000000000003</v>
      </c>
      <c r="C315">
        <v>1.5233000000000001</v>
      </c>
      <c r="D315">
        <v>-1.5E-3</v>
      </c>
      <c r="E315">
        <v>-1.3899999999999999E-2</v>
      </c>
    </row>
    <row r="316" spans="1:5" x14ac:dyDescent="0.15">
      <c r="A316" s="1">
        <v>39560</v>
      </c>
      <c r="B316">
        <v>0.59019999999999995</v>
      </c>
      <c r="C316">
        <v>1.4470000000000001</v>
      </c>
      <c r="D316">
        <v>8.8000000000000005E-3</v>
      </c>
      <c r="E316">
        <v>-3.0200000000000001E-2</v>
      </c>
    </row>
    <row r="317" spans="1:5" x14ac:dyDescent="0.15">
      <c r="A317" s="1">
        <v>39561</v>
      </c>
      <c r="B317">
        <v>0.66610000000000003</v>
      </c>
      <c r="C317">
        <v>1.5193000000000001</v>
      </c>
      <c r="D317">
        <v>4.7800000000000002E-2</v>
      </c>
      <c r="E317">
        <v>2.9499999999999998E-2</v>
      </c>
    </row>
    <row r="318" spans="1:5" x14ac:dyDescent="0.15">
      <c r="A318" s="1">
        <v>39562</v>
      </c>
      <c r="B318">
        <v>0.82089999999999996</v>
      </c>
      <c r="C318">
        <v>1.7315</v>
      </c>
      <c r="D318">
        <v>9.2899999999999996E-2</v>
      </c>
      <c r="E318">
        <v>8.4199999999999997E-2</v>
      </c>
    </row>
    <row r="319" spans="1:5" x14ac:dyDescent="0.15">
      <c r="A319" s="1">
        <v>39563</v>
      </c>
      <c r="B319">
        <v>0.8347</v>
      </c>
      <c r="C319">
        <v>1.7459</v>
      </c>
      <c r="D319">
        <v>7.6E-3</v>
      </c>
      <c r="E319">
        <v>5.3E-3</v>
      </c>
    </row>
    <row r="320" spans="1:5" x14ac:dyDescent="0.15">
      <c r="A320" s="1">
        <v>39566</v>
      </c>
      <c r="B320">
        <v>0.79900000000000004</v>
      </c>
      <c r="C320">
        <v>1.7155</v>
      </c>
      <c r="D320">
        <v>-1.9400000000000001E-2</v>
      </c>
      <c r="E320">
        <v>-1.11E-2</v>
      </c>
    </row>
    <row r="321" spans="1:5" x14ac:dyDescent="0.15">
      <c r="A321" s="1">
        <v>39567</v>
      </c>
      <c r="B321">
        <v>0.82210000000000005</v>
      </c>
      <c r="C321">
        <v>1.7162999999999999</v>
      </c>
      <c r="D321">
        <v>1.2800000000000001E-2</v>
      </c>
      <c r="E321">
        <v>2.9999999999999997E-4</v>
      </c>
    </row>
    <row r="322" spans="1:5" x14ac:dyDescent="0.15">
      <c r="A322" s="1">
        <v>39568</v>
      </c>
      <c r="B322">
        <v>0.91</v>
      </c>
      <c r="C322">
        <v>1.8004</v>
      </c>
      <c r="D322">
        <v>4.82E-2</v>
      </c>
      <c r="E322">
        <v>3.09E-2</v>
      </c>
    </row>
    <row r="323" spans="1:5" x14ac:dyDescent="0.15">
      <c r="A323" s="1">
        <v>39573</v>
      </c>
      <c r="B323">
        <v>0.95660000000000001</v>
      </c>
      <c r="C323">
        <v>1.8733</v>
      </c>
      <c r="D323">
        <v>2.4400000000000002E-2</v>
      </c>
      <c r="E323">
        <v>2.5999999999999999E-2</v>
      </c>
    </row>
    <row r="324" spans="1:5" x14ac:dyDescent="0.15">
      <c r="A324" s="1">
        <v>39574</v>
      </c>
      <c r="B324">
        <v>0.93489999999999995</v>
      </c>
      <c r="C324">
        <v>1.8627</v>
      </c>
      <c r="D324">
        <v>-1.11E-2</v>
      </c>
      <c r="E324">
        <v>-3.7000000000000002E-3</v>
      </c>
    </row>
    <row r="325" spans="1:5" x14ac:dyDescent="0.15">
      <c r="A325" s="1">
        <v>39575</v>
      </c>
      <c r="B325">
        <v>0.84350000000000003</v>
      </c>
      <c r="C325">
        <v>1.7950999999999999</v>
      </c>
      <c r="D325">
        <v>-4.7300000000000002E-2</v>
      </c>
      <c r="E325">
        <v>-2.3599999999999999E-2</v>
      </c>
    </row>
    <row r="326" spans="1:5" x14ac:dyDescent="0.15">
      <c r="A326" s="1">
        <v>39576</v>
      </c>
      <c r="B326">
        <v>0.89349999999999996</v>
      </c>
      <c r="C326">
        <v>1.8838999999999999</v>
      </c>
      <c r="D326">
        <v>2.7099999999999999E-2</v>
      </c>
      <c r="E326">
        <v>3.1800000000000002E-2</v>
      </c>
    </row>
    <row r="327" spans="1:5" x14ac:dyDescent="0.15">
      <c r="A327" s="1">
        <v>39577</v>
      </c>
      <c r="B327">
        <v>0.87129999999999996</v>
      </c>
      <c r="C327">
        <v>1.9215</v>
      </c>
      <c r="D327">
        <v>-1.17E-2</v>
      </c>
      <c r="E327">
        <v>1.2999999999999999E-2</v>
      </c>
    </row>
    <row r="328" spans="1:5" x14ac:dyDescent="0.15">
      <c r="A328" s="1">
        <v>39580</v>
      </c>
      <c r="B328">
        <v>0.88380000000000003</v>
      </c>
      <c r="C328">
        <v>1.9191</v>
      </c>
      <c r="D328">
        <v>6.7000000000000002E-3</v>
      </c>
      <c r="E328">
        <v>-8.0000000000000004E-4</v>
      </c>
    </row>
    <row r="329" spans="1:5" x14ac:dyDescent="0.15">
      <c r="A329" s="1">
        <v>39581</v>
      </c>
      <c r="B329">
        <v>0.85809999999999997</v>
      </c>
      <c r="C329">
        <v>1.9119999999999999</v>
      </c>
      <c r="D329">
        <v>-1.3599999999999999E-2</v>
      </c>
      <c r="E329">
        <v>-2.3999999999999998E-3</v>
      </c>
    </row>
    <row r="330" spans="1:5" x14ac:dyDescent="0.15">
      <c r="A330" s="1">
        <v>39582</v>
      </c>
      <c r="B330">
        <v>0.91800000000000004</v>
      </c>
      <c r="C330">
        <v>1.9293</v>
      </c>
      <c r="D330">
        <v>3.2199999999999999E-2</v>
      </c>
      <c r="E330">
        <v>5.8999999999999999E-3</v>
      </c>
    </row>
    <row r="331" spans="1:5" x14ac:dyDescent="0.15">
      <c r="A331" s="1">
        <v>39583</v>
      </c>
      <c r="B331">
        <v>0.90459999999999996</v>
      </c>
      <c r="C331">
        <v>1.8778999999999999</v>
      </c>
      <c r="D331">
        <v>-7.0000000000000001E-3</v>
      </c>
      <c r="E331">
        <v>-1.7600000000000001E-2</v>
      </c>
    </row>
    <row r="332" spans="1:5" x14ac:dyDescent="0.15">
      <c r="A332" s="1">
        <v>39584</v>
      </c>
      <c r="B332">
        <v>0.89890000000000003</v>
      </c>
      <c r="C332">
        <v>1.8442000000000001</v>
      </c>
      <c r="D332">
        <v>-3.0000000000000001E-3</v>
      </c>
      <c r="E332">
        <v>-1.17E-2</v>
      </c>
    </row>
    <row r="333" spans="1:5" x14ac:dyDescent="0.15">
      <c r="A333" s="1">
        <v>39587</v>
      </c>
      <c r="B333">
        <v>0.88819999999999999</v>
      </c>
      <c r="C333">
        <v>1.8636999999999999</v>
      </c>
      <c r="D333">
        <v>-5.5999999999999999E-3</v>
      </c>
      <c r="E333">
        <v>6.8999999999999999E-3</v>
      </c>
    </row>
    <row r="334" spans="1:5" x14ac:dyDescent="0.15">
      <c r="A334" s="1">
        <v>39588</v>
      </c>
      <c r="B334">
        <v>0.79020000000000001</v>
      </c>
      <c r="C334">
        <v>1.6997</v>
      </c>
      <c r="D334">
        <v>-5.1900000000000002E-2</v>
      </c>
      <c r="E334">
        <v>-5.7299999999999997E-2</v>
      </c>
    </row>
    <row r="335" spans="1:5" x14ac:dyDescent="0.15">
      <c r="A335" s="1">
        <v>39589</v>
      </c>
      <c r="B335">
        <v>0.82499999999999996</v>
      </c>
      <c r="C335">
        <v>1.7382</v>
      </c>
      <c r="D335">
        <v>1.95E-2</v>
      </c>
      <c r="E335">
        <v>1.43E-2</v>
      </c>
    </row>
    <row r="336" spans="1:5" x14ac:dyDescent="0.15">
      <c r="A336" s="1">
        <v>39590</v>
      </c>
      <c r="B336">
        <v>0.79049999999999998</v>
      </c>
      <c r="C336">
        <v>1.7616000000000001</v>
      </c>
      <c r="D336">
        <v>-1.89E-2</v>
      </c>
      <c r="E336">
        <v>8.5000000000000006E-3</v>
      </c>
    </row>
    <row r="337" spans="1:5" x14ac:dyDescent="0.15">
      <c r="A337" s="1">
        <v>39591</v>
      </c>
      <c r="B337">
        <v>0.77300000000000002</v>
      </c>
      <c r="C337">
        <v>1.7603</v>
      </c>
      <c r="D337">
        <v>-9.7999999999999997E-3</v>
      </c>
      <c r="E337">
        <v>-4.0000000000000002E-4</v>
      </c>
    </row>
    <row r="338" spans="1:5" x14ac:dyDescent="0.15">
      <c r="A338" s="1">
        <v>39594</v>
      </c>
      <c r="B338">
        <v>0.71699999999999997</v>
      </c>
      <c r="C338">
        <v>1.6970000000000001</v>
      </c>
      <c r="D338">
        <v>-3.15E-2</v>
      </c>
      <c r="E338">
        <v>-2.3E-2</v>
      </c>
    </row>
    <row r="339" spans="1:5" x14ac:dyDescent="0.15">
      <c r="A339" s="1">
        <v>39595</v>
      </c>
      <c r="B339">
        <v>0.72519999999999996</v>
      </c>
      <c r="C339">
        <v>1.6955</v>
      </c>
      <c r="D339">
        <v>4.7999999999999996E-3</v>
      </c>
      <c r="E339">
        <v>-5.9999999999999995E-4</v>
      </c>
    </row>
    <row r="340" spans="1:5" x14ac:dyDescent="0.15">
      <c r="A340" s="1">
        <v>39596</v>
      </c>
      <c r="B340">
        <v>0.77349999999999997</v>
      </c>
      <c r="C340">
        <v>1.7605999999999999</v>
      </c>
      <c r="D340">
        <v>2.8000000000000001E-2</v>
      </c>
      <c r="E340">
        <v>2.41E-2</v>
      </c>
    </row>
    <row r="341" spans="1:5" x14ac:dyDescent="0.15">
      <c r="A341" s="1">
        <v>39597</v>
      </c>
      <c r="B341">
        <v>0.72750000000000004</v>
      </c>
      <c r="C341">
        <v>1.7088000000000001</v>
      </c>
      <c r="D341">
        <v>-2.5899999999999999E-2</v>
      </c>
      <c r="E341">
        <v>-1.8700000000000001E-2</v>
      </c>
    </row>
    <row r="342" spans="1:5" x14ac:dyDescent="0.15">
      <c r="A342" s="1">
        <v>39598</v>
      </c>
      <c r="B342">
        <v>0.74219999999999997</v>
      </c>
      <c r="C342">
        <v>1.7143999999999999</v>
      </c>
      <c r="D342">
        <v>8.5000000000000006E-3</v>
      </c>
      <c r="E342">
        <v>2.0999999999999999E-3</v>
      </c>
    </row>
    <row r="343" spans="1:5" x14ac:dyDescent="0.15">
      <c r="A343" s="1">
        <v>39601</v>
      </c>
      <c r="B343">
        <v>0.74919999999999998</v>
      </c>
      <c r="C343">
        <v>1.7186999999999999</v>
      </c>
      <c r="D343">
        <v>4.0000000000000001E-3</v>
      </c>
      <c r="E343">
        <v>1.6000000000000001E-3</v>
      </c>
    </row>
    <row r="344" spans="1:5" x14ac:dyDescent="0.15">
      <c r="A344" s="1">
        <v>39602</v>
      </c>
      <c r="B344">
        <v>0.74350000000000005</v>
      </c>
      <c r="C344">
        <v>1.6853</v>
      </c>
      <c r="D344">
        <v>-3.2000000000000002E-3</v>
      </c>
      <c r="E344">
        <v>-1.23E-2</v>
      </c>
    </row>
    <row r="345" spans="1:5" x14ac:dyDescent="0.15">
      <c r="A345" s="1">
        <v>39603</v>
      </c>
      <c r="B345">
        <v>0.71109999999999995</v>
      </c>
      <c r="C345">
        <v>1.6337999999999999</v>
      </c>
      <c r="D345">
        <v>-1.8599999999999998E-2</v>
      </c>
      <c r="E345">
        <v>-1.9199999999999998E-2</v>
      </c>
    </row>
    <row r="346" spans="1:5" x14ac:dyDescent="0.15">
      <c r="A346" s="1">
        <v>39604</v>
      </c>
      <c r="B346">
        <v>0.69430000000000003</v>
      </c>
      <c r="C346">
        <v>1.6335</v>
      </c>
      <c r="D346">
        <v>-9.7999999999999997E-3</v>
      </c>
      <c r="E346">
        <v>-1E-4</v>
      </c>
    </row>
    <row r="347" spans="1:5" x14ac:dyDescent="0.15">
      <c r="A347" s="1">
        <v>39605</v>
      </c>
      <c r="B347">
        <v>0.68340000000000001</v>
      </c>
      <c r="C347">
        <v>1.6706000000000001</v>
      </c>
      <c r="D347">
        <v>-6.4000000000000003E-3</v>
      </c>
      <c r="E347">
        <v>1.41E-2</v>
      </c>
    </row>
    <row r="348" spans="1:5" x14ac:dyDescent="0.15">
      <c r="A348" s="1">
        <v>39609</v>
      </c>
      <c r="B348">
        <v>0.54690000000000005</v>
      </c>
      <c r="C348">
        <v>1.4715</v>
      </c>
      <c r="D348">
        <v>-8.1100000000000005E-2</v>
      </c>
      <c r="E348">
        <v>-7.4499999999999997E-2</v>
      </c>
    </row>
    <row r="349" spans="1:5" x14ac:dyDescent="0.15">
      <c r="A349" s="1">
        <v>39610</v>
      </c>
      <c r="B349">
        <v>0.51490000000000002</v>
      </c>
      <c r="C349">
        <v>1.4076</v>
      </c>
      <c r="D349">
        <v>-2.07E-2</v>
      </c>
      <c r="E349">
        <v>-2.5899999999999999E-2</v>
      </c>
    </row>
    <row r="350" spans="1:5" x14ac:dyDescent="0.15">
      <c r="A350" s="1">
        <v>39611</v>
      </c>
      <c r="B350">
        <v>0.48809999999999998</v>
      </c>
      <c r="C350">
        <v>1.4044000000000001</v>
      </c>
      <c r="D350">
        <v>-1.77E-2</v>
      </c>
      <c r="E350">
        <v>-1.2999999999999999E-3</v>
      </c>
    </row>
    <row r="351" spans="1:5" x14ac:dyDescent="0.15">
      <c r="A351" s="1">
        <v>39612</v>
      </c>
      <c r="B351">
        <v>0.43719999999999998</v>
      </c>
      <c r="C351">
        <v>1.3260000000000001</v>
      </c>
      <c r="D351">
        <v>-3.4200000000000001E-2</v>
      </c>
      <c r="E351">
        <v>-3.2599999999999997E-2</v>
      </c>
    </row>
    <row r="352" spans="1:5" x14ac:dyDescent="0.15">
      <c r="A352" s="1">
        <v>39615</v>
      </c>
      <c r="B352">
        <v>0.42420000000000002</v>
      </c>
      <c r="C352">
        <v>1.2653000000000001</v>
      </c>
      <c r="D352">
        <v>-8.9999999999999993E-3</v>
      </c>
      <c r="E352">
        <v>-2.6100000000000002E-2</v>
      </c>
    </row>
    <row r="353" spans="1:5" x14ac:dyDescent="0.15">
      <c r="A353" s="1">
        <v>39616</v>
      </c>
      <c r="B353">
        <v>0.37140000000000001</v>
      </c>
      <c r="C353">
        <v>1.1684000000000001</v>
      </c>
      <c r="D353">
        <v>-3.7100000000000001E-2</v>
      </c>
      <c r="E353">
        <v>-4.2799999999999998E-2</v>
      </c>
    </row>
    <row r="354" spans="1:5" x14ac:dyDescent="0.15">
      <c r="A354" s="1">
        <v>39617</v>
      </c>
      <c r="B354">
        <v>0.443</v>
      </c>
      <c r="C354">
        <v>1.2162999999999999</v>
      </c>
      <c r="D354">
        <v>5.2299999999999999E-2</v>
      </c>
      <c r="E354">
        <v>2.2100000000000002E-2</v>
      </c>
    </row>
    <row r="355" spans="1:5" x14ac:dyDescent="0.15">
      <c r="A355" s="1">
        <v>39618</v>
      </c>
      <c r="B355">
        <v>0.33779999999999999</v>
      </c>
      <c r="C355">
        <v>1.0402</v>
      </c>
      <c r="D355">
        <v>-7.2900000000000006E-2</v>
      </c>
      <c r="E355">
        <v>-7.9399999999999998E-2</v>
      </c>
    </row>
    <row r="356" spans="1:5" x14ac:dyDescent="0.15">
      <c r="A356" s="1">
        <v>39619</v>
      </c>
      <c r="B356">
        <v>0.37469999999999998</v>
      </c>
      <c r="C356">
        <v>1.0216000000000001</v>
      </c>
      <c r="D356">
        <v>2.76E-2</v>
      </c>
      <c r="E356">
        <v>-9.1000000000000004E-3</v>
      </c>
    </row>
    <row r="357" spans="1:5" x14ac:dyDescent="0.15">
      <c r="A357" s="1">
        <v>39622</v>
      </c>
      <c r="B357">
        <v>0.34589999999999999</v>
      </c>
      <c r="C357">
        <v>0.94899999999999995</v>
      </c>
      <c r="D357">
        <v>-2.1000000000000001E-2</v>
      </c>
      <c r="E357">
        <v>-3.5900000000000001E-2</v>
      </c>
    </row>
    <row r="358" spans="1:5" x14ac:dyDescent="0.15">
      <c r="A358" s="1">
        <v>39623</v>
      </c>
      <c r="B358">
        <v>0.37580000000000002</v>
      </c>
      <c r="C358">
        <v>0.99980000000000002</v>
      </c>
      <c r="D358">
        <v>2.2200000000000001E-2</v>
      </c>
      <c r="E358">
        <v>2.6100000000000002E-2</v>
      </c>
    </row>
    <row r="359" spans="1:5" x14ac:dyDescent="0.15">
      <c r="A359" s="1">
        <v>39624</v>
      </c>
      <c r="B359">
        <v>0.43259999999999998</v>
      </c>
      <c r="C359">
        <v>1.0914999999999999</v>
      </c>
      <c r="D359">
        <v>4.1200000000000001E-2</v>
      </c>
      <c r="E359">
        <v>4.58E-2</v>
      </c>
    </row>
    <row r="360" spans="1:5" x14ac:dyDescent="0.15">
      <c r="A360" s="1">
        <v>39625</v>
      </c>
      <c r="B360">
        <v>0.438</v>
      </c>
      <c r="C360">
        <v>1.1042000000000001</v>
      </c>
      <c r="D360">
        <v>3.8E-3</v>
      </c>
      <c r="E360">
        <v>6.1000000000000004E-3</v>
      </c>
    </row>
    <row r="361" spans="1:5" x14ac:dyDescent="0.15">
      <c r="A361" s="1">
        <v>39626</v>
      </c>
      <c r="B361">
        <v>0.35849999999999999</v>
      </c>
      <c r="C361">
        <v>0.99360000000000004</v>
      </c>
      <c r="D361">
        <v>-5.5300000000000002E-2</v>
      </c>
      <c r="E361">
        <v>-5.2600000000000001E-2</v>
      </c>
    </row>
    <row r="362" spans="1:5" x14ac:dyDescent="0.15">
      <c r="A362" s="1">
        <v>39629</v>
      </c>
      <c r="B362">
        <v>0.3468</v>
      </c>
      <c r="C362">
        <v>0.98419999999999996</v>
      </c>
      <c r="D362">
        <v>-8.6E-3</v>
      </c>
      <c r="E362">
        <v>-4.7000000000000002E-3</v>
      </c>
    </row>
    <row r="363" spans="1:5" x14ac:dyDescent="0.15">
      <c r="A363" s="1">
        <v>39630</v>
      </c>
      <c r="B363">
        <v>0.30170000000000002</v>
      </c>
      <c r="C363">
        <v>0.93969999999999998</v>
      </c>
      <c r="D363">
        <v>-3.3500000000000002E-2</v>
      </c>
      <c r="E363">
        <v>-2.24E-2</v>
      </c>
    </row>
    <row r="364" spans="1:5" x14ac:dyDescent="0.15">
      <c r="A364" s="1">
        <v>39631</v>
      </c>
      <c r="B364">
        <v>0.30230000000000001</v>
      </c>
      <c r="C364">
        <v>0.97809999999999997</v>
      </c>
      <c r="D364">
        <v>5.0000000000000001E-4</v>
      </c>
      <c r="E364">
        <v>1.9800000000000002E-2</v>
      </c>
    </row>
    <row r="365" spans="1:5" x14ac:dyDescent="0.15">
      <c r="A365" s="1">
        <v>39632</v>
      </c>
      <c r="B365">
        <v>0.33179999999999998</v>
      </c>
      <c r="C365">
        <v>1.0496000000000001</v>
      </c>
      <c r="D365">
        <v>2.2599999999999999E-2</v>
      </c>
      <c r="E365">
        <v>3.61E-2</v>
      </c>
    </row>
    <row r="366" spans="1:5" x14ac:dyDescent="0.15">
      <c r="A366" s="1">
        <v>39633</v>
      </c>
      <c r="B366">
        <v>0.32269999999999999</v>
      </c>
      <c r="C366">
        <v>1.0788</v>
      </c>
      <c r="D366">
        <v>-6.7999999999999996E-3</v>
      </c>
      <c r="E366">
        <v>1.43E-2</v>
      </c>
    </row>
    <row r="367" spans="1:5" x14ac:dyDescent="0.15">
      <c r="A367" s="1">
        <v>39636</v>
      </c>
      <c r="B367">
        <v>0.39069999999999999</v>
      </c>
      <c r="C367">
        <v>1.1835</v>
      </c>
      <c r="D367">
        <v>5.1400000000000001E-2</v>
      </c>
      <c r="E367">
        <v>5.0299999999999997E-2</v>
      </c>
    </row>
    <row r="368" spans="1:5" x14ac:dyDescent="0.15">
      <c r="A368" s="1">
        <v>39637</v>
      </c>
      <c r="B368">
        <v>0.39989999999999998</v>
      </c>
      <c r="C368">
        <v>1.1941999999999999</v>
      </c>
      <c r="D368">
        <v>6.6E-3</v>
      </c>
      <c r="E368">
        <v>4.8999999999999998E-3</v>
      </c>
    </row>
    <row r="369" spans="1:5" x14ac:dyDescent="0.15">
      <c r="A369" s="1">
        <v>39638</v>
      </c>
      <c r="B369">
        <v>0.4546</v>
      </c>
      <c r="C369">
        <v>1.2453000000000001</v>
      </c>
      <c r="D369">
        <v>3.9E-2</v>
      </c>
      <c r="E369">
        <v>2.3300000000000001E-2</v>
      </c>
    </row>
    <row r="370" spans="1:5" x14ac:dyDescent="0.15">
      <c r="A370" s="1">
        <v>39639</v>
      </c>
      <c r="B370">
        <v>0.43459999999999999</v>
      </c>
      <c r="C370">
        <v>1.1837</v>
      </c>
      <c r="D370">
        <v>-1.37E-2</v>
      </c>
      <c r="E370">
        <v>-2.7400000000000001E-2</v>
      </c>
    </row>
    <row r="371" spans="1:5" x14ac:dyDescent="0.15">
      <c r="A371" s="1">
        <v>39640</v>
      </c>
      <c r="B371">
        <v>0.42480000000000001</v>
      </c>
      <c r="C371">
        <v>1.1817</v>
      </c>
      <c r="D371">
        <v>-6.7999999999999996E-3</v>
      </c>
      <c r="E371">
        <v>-8.9999999999999998E-4</v>
      </c>
    </row>
    <row r="372" spans="1:5" x14ac:dyDescent="0.15">
      <c r="A372" s="1">
        <v>39643</v>
      </c>
      <c r="B372">
        <v>0.43559999999999999</v>
      </c>
      <c r="C372">
        <v>1.274</v>
      </c>
      <c r="D372">
        <v>7.6E-3</v>
      </c>
      <c r="E372">
        <v>4.2299999999999997E-2</v>
      </c>
    </row>
    <row r="373" spans="1:5" x14ac:dyDescent="0.15">
      <c r="A373" s="1">
        <v>39644</v>
      </c>
      <c r="B373">
        <v>0.37630000000000002</v>
      </c>
      <c r="C373">
        <v>1.2703</v>
      </c>
      <c r="D373">
        <v>-4.1300000000000003E-2</v>
      </c>
      <c r="E373">
        <v>-1.6000000000000001E-3</v>
      </c>
    </row>
    <row r="374" spans="1:5" x14ac:dyDescent="0.15">
      <c r="A374" s="1">
        <v>39645</v>
      </c>
      <c r="B374">
        <v>0.32450000000000001</v>
      </c>
      <c r="C374">
        <v>1.2038</v>
      </c>
      <c r="D374">
        <v>-3.7600000000000001E-2</v>
      </c>
      <c r="E374">
        <v>-2.93E-2</v>
      </c>
    </row>
    <row r="375" spans="1:5" x14ac:dyDescent="0.15">
      <c r="A375" s="1">
        <v>39646</v>
      </c>
      <c r="B375">
        <v>0.31130000000000002</v>
      </c>
      <c r="C375">
        <v>1.1860999999999999</v>
      </c>
      <c r="D375">
        <v>-0.01</v>
      </c>
      <c r="E375">
        <v>-8.0999999999999996E-3</v>
      </c>
    </row>
    <row r="376" spans="1:5" x14ac:dyDescent="0.15">
      <c r="A376" s="1">
        <v>39647</v>
      </c>
      <c r="B376">
        <v>0.35820000000000002</v>
      </c>
      <c r="C376">
        <v>1.2307999999999999</v>
      </c>
      <c r="D376">
        <v>3.5799999999999998E-2</v>
      </c>
      <c r="E376">
        <v>2.0400000000000001E-2</v>
      </c>
    </row>
    <row r="377" spans="1:5" x14ac:dyDescent="0.15">
      <c r="A377" s="1">
        <v>39650</v>
      </c>
      <c r="B377">
        <v>0.40429999999999999</v>
      </c>
      <c r="C377">
        <v>1.3139000000000001</v>
      </c>
      <c r="D377">
        <v>3.4000000000000002E-2</v>
      </c>
      <c r="E377">
        <v>3.73E-2</v>
      </c>
    </row>
    <row r="378" spans="1:5" x14ac:dyDescent="0.15">
      <c r="A378" s="1">
        <v>39651</v>
      </c>
      <c r="B378">
        <v>0.40129999999999999</v>
      </c>
      <c r="C378">
        <v>1.3391</v>
      </c>
      <c r="D378">
        <v>-2.2000000000000001E-3</v>
      </c>
      <c r="E378">
        <v>1.09E-2</v>
      </c>
    </row>
    <row r="379" spans="1:5" x14ac:dyDescent="0.15">
      <c r="A379" s="1">
        <v>39652</v>
      </c>
      <c r="B379">
        <v>0.39100000000000001</v>
      </c>
      <c r="C379">
        <v>1.3343</v>
      </c>
      <c r="D379">
        <v>-7.4000000000000003E-3</v>
      </c>
      <c r="E379">
        <v>-2.0999999999999999E-3</v>
      </c>
    </row>
    <row r="380" spans="1:5" x14ac:dyDescent="0.15">
      <c r="A380" s="1">
        <v>39653</v>
      </c>
      <c r="B380">
        <v>0.43630000000000002</v>
      </c>
      <c r="C380">
        <v>1.3835999999999999</v>
      </c>
      <c r="D380">
        <v>3.2599999999999997E-2</v>
      </c>
      <c r="E380">
        <v>2.1100000000000001E-2</v>
      </c>
    </row>
    <row r="381" spans="1:5" x14ac:dyDescent="0.15">
      <c r="A381" s="1">
        <v>39654</v>
      </c>
      <c r="B381">
        <v>0.41789999999999999</v>
      </c>
      <c r="C381">
        <v>1.3752</v>
      </c>
      <c r="D381">
        <v>-1.2800000000000001E-2</v>
      </c>
      <c r="E381">
        <v>-3.5000000000000001E-3</v>
      </c>
    </row>
    <row r="382" spans="1:5" x14ac:dyDescent="0.15">
      <c r="A382" s="1">
        <v>39657</v>
      </c>
      <c r="B382">
        <v>0.4284</v>
      </c>
      <c r="C382">
        <v>1.4156</v>
      </c>
      <c r="D382">
        <v>7.4000000000000003E-3</v>
      </c>
      <c r="E382">
        <v>1.7000000000000001E-2</v>
      </c>
    </row>
    <row r="383" spans="1:5" x14ac:dyDescent="0.15">
      <c r="A383" s="1">
        <v>39658</v>
      </c>
      <c r="B383">
        <v>0.4017</v>
      </c>
      <c r="C383">
        <v>1.3669</v>
      </c>
      <c r="D383">
        <v>-1.8700000000000001E-2</v>
      </c>
      <c r="E383">
        <v>-2.0199999999999999E-2</v>
      </c>
    </row>
    <row r="384" spans="1:5" x14ac:dyDescent="0.15">
      <c r="A384" s="1">
        <v>39659</v>
      </c>
      <c r="B384">
        <v>0.39150000000000001</v>
      </c>
      <c r="C384">
        <v>1.3660000000000001</v>
      </c>
      <c r="D384">
        <v>-7.3000000000000001E-3</v>
      </c>
      <c r="E384">
        <v>-4.0000000000000002E-4</v>
      </c>
    </row>
    <row r="385" spans="1:5" x14ac:dyDescent="0.15">
      <c r="A385" s="1">
        <v>39660</v>
      </c>
      <c r="B385">
        <v>0.3533</v>
      </c>
      <c r="C385">
        <v>1.3192999999999999</v>
      </c>
      <c r="D385">
        <v>-2.7400000000000001E-2</v>
      </c>
      <c r="E385">
        <v>-1.9800000000000002E-2</v>
      </c>
    </row>
    <row r="386" spans="1:5" x14ac:dyDescent="0.15">
      <c r="A386" s="1">
        <v>39661</v>
      </c>
      <c r="B386">
        <v>0.3705</v>
      </c>
      <c r="C386">
        <v>1.3385</v>
      </c>
      <c r="D386">
        <v>1.2699999999999999E-2</v>
      </c>
      <c r="E386">
        <v>8.3000000000000001E-3</v>
      </c>
    </row>
    <row r="387" spans="1:5" x14ac:dyDescent="0.15">
      <c r="A387" s="1">
        <v>39664</v>
      </c>
      <c r="B387">
        <v>0.33779999999999999</v>
      </c>
      <c r="C387">
        <v>1.2907999999999999</v>
      </c>
      <c r="D387">
        <v>-2.3800000000000002E-2</v>
      </c>
      <c r="E387">
        <v>-2.0400000000000001E-2</v>
      </c>
    </row>
    <row r="388" spans="1:5" x14ac:dyDescent="0.15">
      <c r="A388" s="1">
        <v>39665</v>
      </c>
      <c r="B388">
        <v>0.30399999999999999</v>
      </c>
      <c r="C388">
        <v>1.2424999999999999</v>
      </c>
      <c r="D388">
        <v>-2.53E-2</v>
      </c>
      <c r="E388">
        <v>-2.1100000000000001E-2</v>
      </c>
    </row>
    <row r="389" spans="1:5" x14ac:dyDescent="0.15">
      <c r="A389" s="1">
        <v>39666</v>
      </c>
      <c r="B389">
        <v>0.313</v>
      </c>
      <c r="C389">
        <v>1.254</v>
      </c>
      <c r="D389">
        <v>6.8999999999999999E-3</v>
      </c>
      <c r="E389">
        <v>5.1000000000000004E-3</v>
      </c>
    </row>
    <row r="390" spans="1:5" x14ac:dyDescent="0.15">
      <c r="A390" s="1">
        <v>39667</v>
      </c>
      <c r="B390">
        <v>0.31240000000000001</v>
      </c>
      <c r="C390">
        <v>1.2575000000000001</v>
      </c>
      <c r="D390">
        <v>-5.0000000000000001E-4</v>
      </c>
      <c r="E390">
        <v>1.5E-3</v>
      </c>
    </row>
    <row r="391" spans="1:5" x14ac:dyDescent="0.15">
      <c r="A391" s="1">
        <v>39668</v>
      </c>
      <c r="B391">
        <v>0.25019999999999998</v>
      </c>
      <c r="C391">
        <v>1.0866</v>
      </c>
      <c r="D391">
        <v>-4.7399999999999998E-2</v>
      </c>
      <c r="E391">
        <v>-7.5700000000000003E-2</v>
      </c>
    </row>
    <row r="392" spans="1:5" x14ac:dyDescent="0.15">
      <c r="A392" s="1">
        <v>39671</v>
      </c>
      <c r="B392">
        <v>0.1852</v>
      </c>
      <c r="C392">
        <v>0.89180000000000004</v>
      </c>
      <c r="D392">
        <v>-5.1999999999999998E-2</v>
      </c>
      <c r="E392">
        <v>-9.3399999999999997E-2</v>
      </c>
    </row>
    <row r="393" spans="1:5" x14ac:dyDescent="0.15">
      <c r="A393" s="1">
        <v>39672</v>
      </c>
      <c r="B393">
        <v>0.17910000000000001</v>
      </c>
      <c r="C393">
        <v>0.82299999999999995</v>
      </c>
      <c r="D393">
        <v>-5.1999999999999998E-3</v>
      </c>
      <c r="E393">
        <v>-3.6400000000000002E-2</v>
      </c>
    </row>
    <row r="394" spans="1:5" x14ac:dyDescent="0.15">
      <c r="A394" s="1">
        <v>39673</v>
      </c>
      <c r="B394">
        <v>0.1794</v>
      </c>
      <c r="C394">
        <v>0.78680000000000005</v>
      </c>
      <c r="D394">
        <v>2.0000000000000001E-4</v>
      </c>
      <c r="E394">
        <v>-1.9800000000000002E-2</v>
      </c>
    </row>
    <row r="395" spans="1:5" x14ac:dyDescent="0.15">
      <c r="A395" s="1">
        <v>39674</v>
      </c>
      <c r="B395">
        <v>0.17879999999999999</v>
      </c>
      <c r="C395">
        <v>0.77739999999999998</v>
      </c>
      <c r="D395">
        <v>-5.0000000000000001E-4</v>
      </c>
      <c r="E395">
        <v>-5.3E-3</v>
      </c>
    </row>
    <row r="396" spans="1:5" x14ac:dyDescent="0.15">
      <c r="A396" s="1">
        <v>39675</v>
      </c>
      <c r="B396">
        <v>0.18079999999999999</v>
      </c>
      <c r="C396">
        <v>0.78659999999999997</v>
      </c>
      <c r="D396">
        <v>1.6999999999999999E-3</v>
      </c>
      <c r="E396">
        <v>5.1000000000000004E-3</v>
      </c>
    </row>
    <row r="397" spans="1:5" x14ac:dyDescent="0.15">
      <c r="A397" s="1">
        <v>39678</v>
      </c>
      <c r="B397">
        <v>0.11600000000000001</v>
      </c>
      <c r="C397">
        <v>0.63170000000000004</v>
      </c>
      <c r="D397">
        <v>-5.4800000000000001E-2</v>
      </c>
      <c r="E397">
        <v>-8.6699999999999999E-2</v>
      </c>
    </row>
    <row r="398" spans="1:5" x14ac:dyDescent="0.15">
      <c r="A398" s="1">
        <v>39679</v>
      </c>
      <c r="B398">
        <v>0.13289999999999999</v>
      </c>
      <c r="C398">
        <v>0.64980000000000004</v>
      </c>
      <c r="D398">
        <v>1.52E-2</v>
      </c>
      <c r="E398">
        <v>1.11E-2</v>
      </c>
    </row>
    <row r="399" spans="1:5" x14ac:dyDescent="0.15">
      <c r="A399" s="1">
        <v>39680</v>
      </c>
      <c r="B399">
        <v>0.22189999999999999</v>
      </c>
      <c r="C399">
        <v>0.78510000000000002</v>
      </c>
      <c r="D399">
        <v>7.85E-2</v>
      </c>
      <c r="E399">
        <v>8.2000000000000003E-2</v>
      </c>
    </row>
    <row r="400" spans="1:5" x14ac:dyDescent="0.15">
      <c r="A400" s="1">
        <v>39681</v>
      </c>
      <c r="B400">
        <v>0.17899999999999999</v>
      </c>
      <c r="C400">
        <v>0.71499999999999997</v>
      </c>
      <c r="D400">
        <v>-3.5099999999999999E-2</v>
      </c>
      <c r="E400">
        <v>-3.9300000000000002E-2</v>
      </c>
    </row>
    <row r="401" spans="1:5" x14ac:dyDescent="0.15">
      <c r="A401" s="1">
        <v>39682</v>
      </c>
      <c r="B401">
        <v>0.16020000000000001</v>
      </c>
      <c r="C401">
        <v>0.72119999999999995</v>
      </c>
      <c r="D401">
        <v>-1.6E-2</v>
      </c>
      <c r="E401">
        <v>3.5999999999999999E-3</v>
      </c>
    </row>
    <row r="402" spans="1:5" x14ac:dyDescent="0.15">
      <c r="A402" s="1">
        <v>39685</v>
      </c>
      <c r="B402">
        <v>0.15809999999999999</v>
      </c>
      <c r="C402">
        <v>0.75360000000000005</v>
      </c>
      <c r="D402">
        <v>-1.8E-3</v>
      </c>
      <c r="E402">
        <v>1.89E-2</v>
      </c>
    </row>
    <row r="403" spans="1:5" x14ac:dyDescent="0.15">
      <c r="A403" s="1">
        <v>39686</v>
      </c>
      <c r="B403">
        <v>0.12479999999999999</v>
      </c>
      <c r="C403">
        <v>0.62180000000000002</v>
      </c>
      <c r="D403">
        <v>-2.8799999999999999E-2</v>
      </c>
      <c r="E403">
        <v>-7.5200000000000003E-2</v>
      </c>
    </row>
    <row r="404" spans="1:5" x14ac:dyDescent="0.15">
      <c r="A404" s="1">
        <v>39687</v>
      </c>
      <c r="B404">
        <v>0.12180000000000001</v>
      </c>
      <c r="C404">
        <v>0.64749999999999996</v>
      </c>
      <c r="D404">
        <v>-2.7000000000000001E-3</v>
      </c>
      <c r="E404">
        <v>1.5800000000000002E-2</v>
      </c>
    </row>
    <row r="405" spans="1:5" x14ac:dyDescent="0.15">
      <c r="A405" s="1">
        <v>39688</v>
      </c>
      <c r="B405">
        <v>0.12690000000000001</v>
      </c>
      <c r="C405">
        <v>0.66559999999999997</v>
      </c>
      <c r="D405">
        <v>4.4999999999999997E-3</v>
      </c>
      <c r="E405">
        <v>1.0999999999999999E-2</v>
      </c>
    </row>
    <row r="406" spans="1:5" x14ac:dyDescent="0.15">
      <c r="A406" s="1">
        <v>39689</v>
      </c>
      <c r="B406">
        <v>0.15379999999999999</v>
      </c>
      <c r="C406">
        <v>0.69369999999999998</v>
      </c>
      <c r="D406">
        <v>2.3900000000000001E-2</v>
      </c>
      <c r="E406">
        <v>1.6899999999999998E-2</v>
      </c>
    </row>
    <row r="407" spans="1:5" x14ac:dyDescent="0.15">
      <c r="A407" s="1">
        <v>39692</v>
      </c>
      <c r="B407">
        <v>0.114</v>
      </c>
      <c r="C407">
        <v>0.66869999999999996</v>
      </c>
      <c r="D407">
        <v>-3.4500000000000003E-2</v>
      </c>
      <c r="E407">
        <v>-1.47E-2</v>
      </c>
    </row>
    <row r="408" spans="1:5" x14ac:dyDescent="0.15">
      <c r="A408" s="1">
        <v>39693</v>
      </c>
      <c r="B408">
        <v>0.10249999999999999</v>
      </c>
      <c r="C408">
        <v>0.68130000000000002</v>
      </c>
      <c r="D408">
        <v>-1.03E-2</v>
      </c>
      <c r="E408">
        <v>7.4999999999999997E-3</v>
      </c>
    </row>
    <row r="409" spans="1:5" x14ac:dyDescent="0.15">
      <c r="A409" s="1">
        <v>39694</v>
      </c>
      <c r="B409">
        <v>8.3500000000000005E-2</v>
      </c>
      <c r="C409">
        <v>0.71489999999999998</v>
      </c>
      <c r="D409">
        <v>-1.7299999999999999E-2</v>
      </c>
      <c r="E409">
        <v>0.02</v>
      </c>
    </row>
    <row r="410" spans="1:5" x14ac:dyDescent="0.15">
      <c r="A410" s="1">
        <v>39695</v>
      </c>
      <c r="B410">
        <v>8.5999999999999993E-2</v>
      </c>
      <c r="C410">
        <v>0.72230000000000005</v>
      </c>
      <c r="D410">
        <v>2.3E-3</v>
      </c>
      <c r="E410">
        <v>4.3E-3</v>
      </c>
    </row>
    <row r="411" spans="1:5" x14ac:dyDescent="0.15">
      <c r="A411" s="1">
        <v>39696</v>
      </c>
      <c r="B411">
        <v>5.33E-2</v>
      </c>
      <c r="C411">
        <v>0.59850000000000003</v>
      </c>
      <c r="D411">
        <v>-3.0099999999999998E-2</v>
      </c>
      <c r="E411">
        <v>-7.1900000000000006E-2</v>
      </c>
    </row>
    <row r="412" spans="1:5" x14ac:dyDescent="0.15">
      <c r="A412" s="1">
        <v>39699</v>
      </c>
      <c r="B412">
        <v>2.5899999999999999E-2</v>
      </c>
      <c r="C412">
        <v>0.53110000000000002</v>
      </c>
      <c r="D412">
        <v>-2.6100000000000002E-2</v>
      </c>
      <c r="E412">
        <v>-4.2200000000000001E-2</v>
      </c>
    </row>
    <row r="413" spans="1:5" x14ac:dyDescent="0.15">
      <c r="A413" s="1">
        <v>39700</v>
      </c>
      <c r="B413">
        <v>3.2000000000000001E-2</v>
      </c>
      <c r="C413">
        <v>0.56320000000000003</v>
      </c>
      <c r="D413">
        <v>5.8999999999999999E-3</v>
      </c>
      <c r="E413">
        <v>2.1000000000000001E-2</v>
      </c>
    </row>
    <row r="414" spans="1:5" x14ac:dyDescent="0.15">
      <c r="A414" s="1">
        <v>39701</v>
      </c>
      <c r="B414">
        <v>3.39E-2</v>
      </c>
      <c r="C414">
        <v>0.58199999999999996</v>
      </c>
      <c r="D414">
        <v>1.9E-3</v>
      </c>
      <c r="E414">
        <v>1.2E-2</v>
      </c>
    </row>
    <row r="415" spans="1:5" x14ac:dyDescent="0.15">
      <c r="A415" s="1">
        <v>39702</v>
      </c>
      <c r="B415">
        <v>-4.0000000000000002E-4</v>
      </c>
      <c r="C415">
        <v>0.5373</v>
      </c>
      <c r="D415">
        <v>-3.32E-2</v>
      </c>
      <c r="E415">
        <v>-2.8299999999999999E-2</v>
      </c>
    </row>
    <row r="416" spans="1:5" x14ac:dyDescent="0.15">
      <c r="A416" s="1">
        <v>39703</v>
      </c>
      <c r="B416">
        <v>2.3999999999999998E-3</v>
      </c>
      <c r="C416">
        <v>0.51290000000000002</v>
      </c>
      <c r="D416">
        <v>2.8E-3</v>
      </c>
      <c r="E416">
        <v>-1.5900000000000001E-2</v>
      </c>
    </row>
    <row r="417" spans="1:5" x14ac:dyDescent="0.15">
      <c r="A417" s="1">
        <v>39707</v>
      </c>
      <c r="B417">
        <v>-3.4799999999999998E-2</v>
      </c>
      <c r="C417">
        <v>0.4501</v>
      </c>
      <c r="D417">
        <v>-3.7199999999999997E-2</v>
      </c>
      <c r="E417">
        <v>-4.1599999999999998E-2</v>
      </c>
    </row>
    <row r="418" spans="1:5" x14ac:dyDescent="0.15">
      <c r="A418" s="1">
        <v>39708</v>
      </c>
      <c r="B418">
        <v>-6.93E-2</v>
      </c>
      <c r="C418">
        <v>0.41760000000000003</v>
      </c>
      <c r="D418">
        <v>-3.5700000000000003E-2</v>
      </c>
      <c r="E418">
        <v>-2.24E-2</v>
      </c>
    </row>
    <row r="419" spans="1:5" x14ac:dyDescent="0.15">
      <c r="A419" s="1">
        <v>39709</v>
      </c>
      <c r="B419">
        <v>-8.5300000000000001E-2</v>
      </c>
      <c r="C419">
        <v>0.35849999999999999</v>
      </c>
      <c r="D419">
        <v>-1.72E-2</v>
      </c>
      <c r="E419">
        <v>-4.1700000000000001E-2</v>
      </c>
    </row>
    <row r="420" spans="1:5" x14ac:dyDescent="0.15">
      <c r="A420" s="1">
        <v>39710</v>
      </c>
      <c r="B420">
        <v>1E-4</v>
      </c>
      <c r="C420">
        <v>0.47749999999999998</v>
      </c>
      <c r="D420">
        <v>9.3399999999999997E-2</v>
      </c>
      <c r="E420">
        <v>8.7599999999999997E-2</v>
      </c>
    </row>
    <row r="421" spans="1:5" x14ac:dyDescent="0.15">
      <c r="A421" s="1">
        <v>39713</v>
      </c>
      <c r="B421">
        <v>6.5000000000000002E-2</v>
      </c>
      <c r="C421">
        <v>0.56230000000000002</v>
      </c>
      <c r="D421">
        <v>6.4899999999999999E-2</v>
      </c>
      <c r="E421">
        <v>5.74E-2</v>
      </c>
    </row>
    <row r="422" spans="1:5" x14ac:dyDescent="0.15">
      <c r="A422" s="1">
        <v>39714</v>
      </c>
      <c r="B422">
        <v>2.4400000000000002E-2</v>
      </c>
      <c r="C422">
        <v>0.44990000000000002</v>
      </c>
      <c r="D422">
        <v>-3.8100000000000002E-2</v>
      </c>
      <c r="E422">
        <v>-7.1999999999999995E-2</v>
      </c>
    </row>
    <row r="423" spans="1:5" x14ac:dyDescent="0.15">
      <c r="A423" s="1">
        <v>39715</v>
      </c>
      <c r="B423">
        <v>3.1800000000000002E-2</v>
      </c>
      <c r="C423">
        <v>0.50639999999999996</v>
      </c>
      <c r="D423">
        <v>7.1999999999999998E-3</v>
      </c>
      <c r="E423">
        <v>3.9E-2</v>
      </c>
    </row>
    <row r="424" spans="1:5" x14ac:dyDescent="0.15">
      <c r="A424" s="1">
        <v>39716</v>
      </c>
      <c r="B424">
        <v>7.2700000000000001E-2</v>
      </c>
      <c r="C424">
        <v>0.53400000000000003</v>
      </c>
      <c r="D424">
        <v>3.9600000000000003E-2</v>
      </c>
      <c r="E424">
        <v>1.84E-2</v>
      </c>
    </row>
    <row r="425" spans="1:5" x14ac:dyDescent="0.15">
      <c r="A425" s="1">
        <v>39717</v>
      </c>
      <c r="B425">
        <v>8.2400000000000001E-2</v>
      </c>
      <c r="C425">
        <v>0.51</v>
      </c>
      <c r="D425">
        <v>9.1000000000000004E-3</v>
      </c>
      <c r="E425">
        <v>-1.5699999999999999E-2</v>
      </c>
    </row>
    <row r="426" spans="1:5" x14ac:dyDescent="0.15">
      <c r="A426" s="1">
        <v>39727</v>
      </c>
      <c r="B426">
        <v>2.69E-2</v>
      </c>
      <c r="C426">
        <v>0.4501</v>
      </c>
      <c r="D426">
        <v>-5.1200000000000002E-2</v>
      </c>
      <c r="E426">
        <v>-3.9600000000000003E-2</v>
      </c>
    </row>
    <row r="427" spans="1:5" x14ac:dyDescent="0.15">
      <c r="A427" s="1">
        <v>39728</v>
      </c>
      <c r="B427">
        <v>1.43E-2</v>
      </c>
      <c r="C427">
        <v>0.46489999999999998</v>
      </c>
      <c r="D427">
        <v>-1.23E-2</v>
      </c>
      <c r="E427">
        <v>1.0200000000000001E-2</v>
      </c>
    </row>
    <row r="428" spans="1:5" x14ac:dyDescent="0.15">
      <c r="A428" s="1">
        <v>39729</v>
      </c>
      <c r="B428">
        <v>-2.41E-2</v>
      </c>
      <c r="C428">
        <v>0.40839999999999999</v>
      </c>
      <c r="D428">
        <v>-3.78E-2</v>
      </c>
      <c r="E428">
        <v>-3.8600000000000002E-2</v>
      </c>
    </row>
    <row r="429" spans="1:5" x14ac:dyDescent="0.15">
      <c r="A429" s="1">
        <v>39730</v>
      </c>
      <c r="B429">
        <v>-3.7400000000000003E-2</v>
      </c>
      <c r="C429">
        <v>0.39100000000000001</v>
      </c>
      <c r="D429">
        <v>-1.3599999999999999E-2</v>
      </c>
      <c r="E429">
        <v>-1.23E-2</v>
      </c>
    </row>
    <row r="430" spans="1:5" x14ac:dyDescent="0.15">
      <c r="A430" s="1">
        <v>39731</v>
      </c>
      <c r="B430">
        <v>-0.08</v>
      </c>
      <c r="C430">
        <v>0.30890000000000001</v>
      </c>
      <c r="D430">
        <v>-4.4299999999999999E-2</v>
      </c>
      <c r="E430">
        <v>-5.8999999999999997E-2</v>
      </c>
    </row>
    <row r="431" spans="1:5" x14ac:dyDescent="0.15">
      <c r="A431" s="1">
        <v>39734</v>
      </c>
      <c r="B431">
        <v>-4.2200000000000001E-2</v>
      </c>
      <c r="C431">
        <v>0.3145</v>
      </c>
      <c r="D431">
        <v>4.1200000000000001E-2</v>
      </c>
      <c r="E431">
        <v>4.1999999999999997E-3</v>
      </c>
    </row>
    <row r="432" spans="1:5" x14ac:dyDescent="0.15">
      <c r="A432" s="1">
        <v>39735</v>
      </c>
      <c r="B432">
        <v>-6.6699999999999995E-2</v>
      </c>
      <c r="C432">
        <v>0.29459999999999997</v>
      </c>
      <c r="D432">
        <v>-2.5600000000000001E-2</v>
      </c>
      <c r="E432">
        <v>-1.5100000000000001E-2</v>
      </c>
    </row>
    <row r="433" spans="1:5" x14ac:dyDescent="0.15">
      <c r="A433" s="1">
        <v>39736</v>
      </c>
      <c r="B433">
        <v>-7.6499999999999999E-2</v>
      </c>
      <c r="C433">
        <v>0.30570000000000003</v>
      </c>
      <c r="D433">
        <v>-1.0500000000000001E-2</v>
      </c>
      <c r="E433">
        <v>8.6E-3</v>
      </c>
    </row>
    <row r="434" spans="1:5" x14ac:dyDescent="0.15">
      <c r="A434" s="1">
        <v>39737</v>
      </c>
      <c r="B434">
        <v>-0.1216</v>
      </c>
      <c r="C434">
        <v>0.2462</v>
      </c>
      <c r="D434">
        <v>-4.8800000000000003E-2</v>
      </c>
      <c r="E434">
        <v>-4.5600000000000002E-2</v>
      </c>
    </row>
    <row r="435" spans="1:5" x14ac:dyDescent="0.15">
      <c r="A435" s="1">
        <v>39738</v>
      </c>
      <c r="B435">
        <v>-0.11559999999999999</v>
      </c>
      <c r="C435">
        <v>0.26269999999999999</v>
      </c>
      <c r="D435">
        <v>6.7999999999999996E-3</v>
      </c>
      <c r="E435">
        <v>1.32E-2</v>
      </c>
    </row>
    <row r="436" spans="1:5" x14ac:dyDescent="0.15">
      <c r="A436" s="1">
        <v>39741</v>
      </c>
      <c r="B436">
        <v>-8.5000000000000006E-2</v>
      </c>
      <c r="C436">
        <v>0.29360000000000003</v>
      </c>
      <c r="D436">
        <v>3.4599999999999999E-2</v>
      </c>
      <c r="E436">
        <v>2.4500000000000001E-2</v>
      </c>
    </row>
    <row r="437" spans="1:5" x14ac:dyDescent="0.15">
      <c r="A437" s="1">
        <v>39742</v>
      </c>
      <c r="B437">
        <v>-9.2399999999999996E-2</v>
      </c>
      <c r="C437">
        <v>0.29630000000000001</v>
      </c>
      <c r="D437">
        <v>-8.0999999999999996E-3</v>
      </c>
      <c r="E437">
        <v>2.0999999999999999E-3</v>
      </c>
    </row>
    <row r="438" spans="1:5" x14ac:dyDescent="0.15">
      <c r="A438" s="1">
        <v>39743</v>
      </c>
      <c r="B438">
        <v>-0.11559999999999999</v>
      </c>
      <c r="C438">
        <v>0.2467</v>
      </c>
      <c r="D438">
        <v>-2.5600000000000001E-2</v>
      </c>
      <c r="E438">
        <v>-3.8199999999999998E-2</v>
      </c>
    </row>
    <row r="439" spans="1:5" x14ac:dyDescent="0.15">
      <c r="A439" s="1">
        <v>39744</v>
      </c>
      <c r="B439">
        <v>-0.1149</v>
      </c>
      <c r="C439">
        <v>0.26090000000000002</v>
      </c>
      <c r="D439">
        <v>8.0000000000000004E-4</v>
      </c>
      <c r="E439">
        <v>1.14E-2</v>
      </c>
    </row>
    <row r="440" spans="1:5" x14ac:dyDescent="0.15">
      <c r="A440" s="1">
        <v>39745</v>
      </c>
      <c r="B440">
        <v>-0.14050000000000001</v>
      </c>
      <c r="C440">
        <v>0.21340000000000001</v>
      </c>
      <c r="D440">
        <v>-2.9000000000000001E-2</v>
      </c>
      <c r="E440">
        <v>-3.7699999999999997E-2</v>
      </c>
    </row>
    <row r="441" spans="1:5" x14ac:dyDescent="0.15">
      <c r="A441" s="1">
        <v>39748</v>
      </c>
      <c r="B441">
        <v>-0.20180000000000001</v>
      </c>
      <c r="C441">
        <v>0.10440000000000001</v>
      </c>
      <c r="D441">
        <v>-7.1199999999999999E-2</v>
      </c>
      <c r="E441">
        <v>-8.9800000000000005E-2</v>
      </c>
    </row>
    <row r="442" spans="1:5" x14ac:dyDescent="0.15">
      <c r="A442" s="1">
        <v>39749</v>
      </c>
      <c r="B442">
        <v>-0.17710000000000001</v>
      </c>
      <c r="C442">
        <v>0.12570000000000001</v>
      </c>
      <c r="D442">
        <v>3.09E-2</v>
      </c>
      <c r="E442">
        <v>1.9199999999999998E-2</v>
      </c>
    </row>
    <row r="443" spans="1:5" x14ac:dyDescent="0.15">
      <c r="A443" s="1">
        <v>39750</v>
      </c>
      <c r="B443">
        <v>-0.2</v>
      </c>
      <c r="C443">
        <v>7.6899999999999996E-2</v>
      </c>
      <c r="D443">
        <v>-2.7900000000000001E-2</v>
      </c>
      <c r="E443">
        <v>-4.3299999999999998E-2</v>
      </c>
    </row>
    <row r="444" spans="1:5" x14ac:dyDescent="0.15">
      <c r="A444" s="1">
        <v>39751</v>
      </c>
      <c r="B444">
        <v>-0.18099999999999999</v>
      </c>
      <c r="C444">
        <v>6.4100000000000004E-2</v>
      </c>
      <c r="D444">
        <v>2.3800000000000002E-2</v>
      </c>
      <c r="E444">
        <v>-1.2E-2</v>
      </c>
    </row>
    <row r="445" spans="1:5" x14ac:dyDescent="0.15">
      <c r="A445" s="1">
        <v>39752</v>
      </c>
      <c r="B445">
        <v>-0.19739999999999999</v>
      </c>
      <c r="C445">
        <v>3.1699999999999999E-2</v>
      </c>
      <c r="D445">
        <v>-0.02</v>
      </c>
      <c r="E445">
        <v>-3.04E-2</v>
      </c>
    </row>
    <row r="446" spans="1:5" x14ac:dyDescent="0.15">
      <c r="A446" s="1">
        <v>39755</v>
      </c>
      <c r="B446">
        <v>-0.20230000000000001</v>
      </c>
      <c r="C446">
        <v>4.6199999999999998E-2</v>
      </c>
      <c r="D446">
        <v>-6.1000000000000004E-3</v>
      </c>
      <c r="E446">
        <v>1.41E-2</v>
      </c>
    </row>
    <row r="447" spans="1:5" x14ac:dyDescent="0.15">
      <c r="A447" s="1">
        <v>39756</v>
      </c>
      <c r="B447">
        <v>-0.2147</v>
      </c>
      <c r="C447">
        <v>3.6600000000000001E-2</v>
      </c>
      <c r="D447">
        <v>-1.5599999999999999E-2</v>
      </c>
      <c r="E447">
        <v>-9.1999999999999998E-3</v>
      </c>
    </row>
    <row r="448" spans="1:5" x14ac:dyDescent="0.15">
      <c r="A448" s="1">
        <v>39757</v>
      </c>
      <c r="B448">
        <v>-0.184</v>
      </c>
      <c r="C448">
        <v>7.0999999999999994E-2</v>
      </c>
      <c r="D448">
        <v>3.9100000000000003E-2</v>
      </c>
      <c r="E448">
        <v>3.32E-2</v>
      </c>
    </row>
    <row r="449" spans="1:5" x14ac:dyDescent="0.15">
      <c r="A449" s="1">
        <v>39758</v>
      </c>
      <c r="B449">
        <v>-0.2041</v>
      </c>
      <c r="C449">
        <v>4.6600000000000003E-2</v>
      </c>
      <c r="D449">
        <v>-2.46E-2</v>
      </c>
      <c r="E449">
        <v>-2.2800000000000001E-2</v>
      </c>
    </row>
    <row r="450" spans="1:5" x14ac:dyDescent="0.15">
      <c r="A450" s="1">
        <v>39759</v>
      </c>
      <c r="B450">
        <v>-0.19059999999999999</v>
      </c>
      <c r="C450">
        <v>6.7599999999999993E-2</v>
      </c>
      <c r="D450">
        <v>1.7000000000000001E-2</v>
      </c>
      <c r="E450">
        <v>0.02</v>
      </c>
    </row>
    <row r="451" spans="1:5" x14ac:dyDescent="0.15">
      <c r="A451" s="1">
        <v>39762</v>
      </c>
      <c r="B451">
        <v>-0.1308</v>
      </c>
      <c r="C451">
        <v>0.14319999999999999</v>
      </c>
      <c r="D451">
        <v>7.3800000000000004E-2</v>
      </c>
      <c r="E451">
        <v>7.0900000000000005E-2</v>
      </c>
    </row>
    <row r="452" spans="1:5" x14ac:dyDescent="0.15">
      <c r="A452" s="1">
        <v>39763</v>
      </c>
      <c r="B452">
        <v>-0.1406</v>
      </c>
      <c r="C452">
        <v>0.14199999999999999</v>
      </c>
      <c r="D452">
        <v>-1.1299999999999999E-2</v>
      </c>
      <c r="E452">
        <v>-1.1000000000000001E-3</v>
      </c>
    </row>
    <row r="453" spans="1:5" x14ac:dyDescent="0.15">
      <c r="A453" s="1">
        <v>39764</v>
      </c>
      <c r="B453">
        <v>-0.1308</v>
      </c>
      <c r="C453">
        <v>0.1875</v>
      </c>
      <c r="D453">
        <v>1.15E-2</v>
      </c>
      <c r="E453">
        <v>3.9899999999999998E-2</v>
      </c>
    </row>
    <row r="454" spans="1:5" x14ac:dyDescent="0.15">
      <c r="A454" s="1">
        <v>39765</v>
      </c>
      <c r="B454">
        <v>-9.5899999999999999E-2</v>
      </c>
      <c r="C454">
        <v>0.21959999999999999</v>
      </c>
      <c r="D454">
        <v>4.0099999999999997E-2</v>
      </c>
      <c r="E454">
        <v>2.7E-2</v>
      </c>
    </row>
    <row r="455" spans="1:5" x14ac:dyDescent="0.15">
      <c r="A455" s="1">
        <v>39766</v>
      </c>
      <c r="B455">
        <v>-6.2300000000000001E-2</v>
      </c>
      <c r="C455">
        <v>0.27250000000000002</v>
      </c>
      <c r="D455">
        <v>3.7100000000000001E-2</v>
      </c>
      <c r="E455">
        <v>4.3400000000000001E-2</v>
      </c>
    </row>
    <row r="456" spans="1:5" x14ac:dyDescent="0.15">
      <c r="A456" s="1">
        <v>39769</v>
      </c>
      <c r="B456">
        <v>-4.1300000000000003E-2</v>
      </c>
      <c r="C456">
        <v>0.34320000000000001</v>
      </c>
      <c r="D456">
        <v>2.24E-2</v>
      </c>
      <c r="E456">
        <v>5.5500000000000001E-2</v>
      </c>
    </row>
    <row r="457" spans="1:5" x14ac:dyDescent="0.15">
      <c r="A457" s="1">
        <v>39770</v>
      </c>
      <c r="B457">
        <v>-0.1124</v>
      </c>
      <c r="C457">
        <v>0.23280000000000001</v>
      </c>
      <c r="D457">
        <v>-7.4200000000000002E-2</v>
      </c>
      <c r="E457">
        <v>-8.2199999999999995E-2</v>
      </c>
    </row>
    <row r="458" spans="1:5" x14ac:dyDescent="0.15">
      <c r="A458" s="1">
        <v>39771</v>
      </c>
      <c r="B458">
        <v>-5.7799999999999997E-2</v>
      </c>
      <c r="C458">
        <v>0.32300000000000001</v>
      </c>
      <c r="D458">
        <v>6.1600000000000002E-2</v>
      </c>
      <c r="E458">
        <v>7.3200000000000001E-2</v>
      </c>
    </row>
    <row r="459" spans="1:5" x14ac:dyDescent="0.15">
      <c r="A459" s="1">
        <v>39772</v>
      </c>
      <c r="B459">
        <v>-6.7799999999999999E-2</v>
      </c>
      <c r="C459">
        <v>0.32219999999999999</v>
      </c>
      <c r="D459">
        <v>-1.06E-2</v>
      </c>
      <c r="E459">
        <v>-5.9999999999999995E-4</v>
      </c>
    </row>
    <row r="460" spans="1:5" x14ac:dyDescent="0.15">
      <c r="A460" s="1">
        <v>39773</v>
      </c>
      <c r="B460">
        <v>-7.3400000000000007E-2</v>
      </c>
      <c r="C460">
        <v>0.29480000000000001</v>
      </c>
      <c r="D460">
        <v>-6.1000000000000004E-3</v>
      </c>
      <c r="E460">
        <v>-2.07E-2</v>
      </c>
    </row>
    <row r="461" spans="1:5" x14ac:dyDescent="0.15">
      <c r="A461" s="1">
        <v>39776</v>
      </c>
      <c r="B461">
        <v>-0.1135</v>
      </c>
      <c r="C461">
        <v>0.2392</v>
      </c>
      <c r="D461">
        <v>-4.3299999999999998E-2</v>
      </c>
      <c r="E461">
        <v>-4.2999999999999997E-2</v>
      </c>
    </row>
    <row r="462" spans="1:5" x14ac:dyDescent="0.15">
      <c r="A462" s="1">
        <v>39777</v>
      </c>
      <c r="B462">
        <v>-0.11509999999999999</v>
      </c>
      <c r="C462">
        <v>0.23930000000000001</v>
      </c>
      <c r="D462">
        <v>-1.8E-3</v>
      </c>
      <c r="E462">
        <v>1E-4</v>
      </c>
    </row>
    <row r="463" spans="1:5" x14ac:dyDescent="0.15">
      <c r="A463" s="1">
        <v>39778</v>
      </c>
      <c r="B463">
        <v>-0.11070000000000001</v>
      </c>
      <c r="C463">
        <v>0.24329999999999999</v>
      </c>
      <c r="D463">
        <v>5.0000000000000001E-3</v>
      </c>
      <c r="E463">
        <v>3.2000000000000002E-3</v>
      </c>
    </row>
    <row r="464" spans="1:5" x14ac:dyDescent="0.15">
      <c r="A464" s="1">
        <v>39779</v>
      </c>
      <c r="B464">
        <v>-9.7600000000000006E-2</v>
      </c>
      <c r="C464">
        <v>0.26429999999999998</v>
      </c>
      <c r="D464">
        <v>1.46E-2</v>
      </c>
      <c r="E464">
        <v>1.6899999999999998E-2</v>
      </c>
    </row>
    <row r="465" spans="1:5" x14ac:dyDescent="0.15">
      <c r="A465" s="1">
        <v>39780</v>
      </c>
      <c r="B465">
        <v>-0.1172</v>
      </c>
      <c r="C465">
        <v>0.2591</v>
      </c>
      <c r="D465">
        <v>-2.1700000000000001E-2</v>
      </c>
      <c r="E465">
        <v>-4.1000000000000003E-3</v>
      </c>
    </row>
    <row r="466" spans="1:5" x14ac:dyDescent="0.15">
      <c r="A466" s="1">
        <v>39783</v>
      </c>
      <c r="B466">
        <v>-0.1007</v>
      </c>
      <c r="C466">
        <v>0.33500000000000002</v>
      </c>
      <c r="D466">
        <v>1.8700000000000001E-2</v>
      </c>
      <c r="E466">
        <v>6.0199999999999997E-2</v>
      </c>
    </row>
    <row r="467" spans="1:5" x14ac:dyDescent="0.15">
      <c r="A467" s="1">
        <v>39784</v>
      </c>
      <c r="B467">
        <v>-9.8500000000000004E-2</v>
      </c>
      <c r="C467">
        <v>0.34399999999999997</v>
      </c>
      <c r="D467">
        <v>2.3999999999999998E-3</v>
      </c>
      <c r="E467">
        <v>6.7999999999999996E-3</v>
      </c>
    </row>
    <row r="468" spans="1:5" x14ac:dyDescent="0.15">
      <c r="A468" s="1">
        <v>39785</v>
      </c>
      <c r="B468">
        <v>-5.8000000000000003E-2</v>
      </c>
      <c r="C468">
        <v>0.39700000000000002</v>
      </c>
      <c r="D468">
        <v>4.4999999999999998E-2</v>
      </c>
      <c r="E468">
        <v>3.9399999999999998E-2</v>
      </c>
    </row>
    <row r="469" spans="1:5" x14ac:dyDescent="0.15">
      <c r="A469" s="1">
        <v>39786</v>
      </c>
      <c r="B469">
        <v>-4.3400000000000001E-2</v>
      </c>
      <c r="C469">
        <v>0.38500000000000001</v>
      </c>
      <c r="D469">
        <v>1.55E-2</v>
      </c>
      <c r="E469">
        <v>-8.6E-3</v>
      </c>
    </row>
    <row r="470" spans="1:5" x14ac:dyDescent="0.15">
      <c r="A470" s="1">
        <v>39787</v>
      </c>
      <c r="B470">
        <v>-2.8799999999999999E-2</v>
      </c>
      <c r="C470">
        <v>0.43259999999999998</v>
      </c>
      <c r="D470">
        <v>1.5299999999999999E-2</v>
      </c>
      <c r="E470">
        <v>3.44E-2</v>
      </c>
    </row>
    <row r="471" spans="1:5" x14ac:dyDescent="0.15">
      <c r="A471" s="1">
        <v>39790</v>
      </c>
      <c r="B471">
        <v>1.0699999999999999E-2</v>
      </c>
      <c r="C471">
        <v>0.48670000000000002</v>
      </c>
      <c r="D471">
        <v>4.07E-2</v>
      </c>
      <c r="E471">
        <v>3.78E-2</v>
      </c>
    </row>
    <row r="472" spans="1:5" x14ac:dyDescent="0.15">
      <c r="A472" s="1">
        <v>39791</v>
      </c>
      <c r="B472">
        <v>-1.55E-2</v>
      </c>
      <c r="C472">
        <v>0.46579999999999999</v>
      </c>
      <c r="D472">
        <v>-2.5899999999999999E-2</v>
      </c>
      <c r="E472">
        <v>-1.4E-2</v>
      </c>
    </row>
    <row r="473" spans="1:5" x14ac:dyDescent="0.15">
      <c r="A473" s="1">
        <v>39792</v>
      </c>
      <c r="B473">
        <v>1.1299999999999999E-2</v>
      </c>
      <c r="C473">
        <v>0.52239999999999998</v>
      </c>
      <c r="D473">
        <v>2.7199999999999998E-2</v>
      </c>
      <c r="E473">
        <v>3.8600000000000002E-2</v>
      </c>
    </row>
    <row r="474" spans="1:5" x14ac:dyDescent="0.15">
      <c r="A474" s="1">
        <v>39793</v>
      </c>
      <c r="B474">
        <v>-1.2800000000000001E-2</v>
      </c>
      <c r="C474">
        <v>0.49469999999999997</v>
      </c>
      <c r="D474">
        <v>-2.3900000000000001E-2</v>
      </c>
      <c r="E474">
        <v>-1.8200000000000001E-2</v>
      </c>
    </row>
    <row r="475" spans="1:5" x14ac:dyDescent="0.15">
      <c r="A475" s="1">
        <v>39794</v>
      </c>
      <c r="B475">
        <v>-5.4300000000000001E-2</v>
      </c>
      <c r="C475">
        <v>0.40460000000000002</v>
      </c>
      <c r="D475">
        <v>-4.2000000000000003E-2</v>
      </c>
      <c r="E475">
        <v>-6.0199999999999997E-2</v>
      </c>
    </row>
    <row r="476" spans="1:5" x14ac:dyDescent="0.15">
      <c r="A476" s="1">
        <v>39797</v>
      </c>
      <c r="B476">
        <v>-4.7199999999999999E-2</v>
      </c>
      <c r="C476">
        <v>0.4279</v>
      </c>
      <c r="D476">
        <v>7.4999999999999997E-3</v>
      </c>
      <c r="E476">
        <v>1.66E-2</v>
      </c>
    </row>
    <row r="477" spans="1:5" x14ac:dyDescent="0.15">
      <c r="A477" s="1">
        <v>39798</v>
      </c>
      <c r="B477">
        <v>-3.78E-2</v>
      </c>
      <c r="C477">
        <v>0.44690000000000002</v>
      </c>
      <c r="D477">
        <v>9.7999999999999997E-3</v>
      </c>
      <c r="E477">
        <v>1.3299999999999999E-2</v>
      </c>
    </row>
    <row r="478" spans="1:5" x14ac:dyDescent="0.15">
      <c r="A478" s="1">
        <v>39799</v>
      </c>
      <c r="B478">
        <v>-3.4500000000000003E-2</v>
      </c>
      <c r="C478">
        <v>0.45479999999999998</v>
      </c>
      <c r="D478">
        <v>3.5000000000000001E-3</v>
      </c>
      <c r="E478">
        <v>5.4000000000000003E-3</v>
      </c>
    </row>
    <row r="479" spans="1:5" x14ac:dyDescent="0.15">
      <c r="A479" s="1">
        <v>39800</v>
      </c>
      <c r="B479">
        <v>-1.34E-2</v>
      </c>
      <c r="C479">
        <v>0.48220000000000002</v>
      </c>
      <c r="D479">
        <v>2.18E-2</v>
      </c>
      <c r="E479">
        <v>1.8800000000000001E-2</v>
      </c>
    </row>
    <row r="480" spans="1:5" x14ac:dyDescent="0.15">
      <c r="A480" s="1">
        <v>39801</v>
      </c>
      <c r="B480">
        <v>-0.01</v>
      </c>
      <c r="C480">
        <v>0.4854</v>
      </c>
      <c r="D480">
        <v>3.3999999999999998E-3</v>
      </c>
      <c r="E480">
        <v>2.2000000000000001E-3</v>
      </c>
    </row>
    <row r="481" spans="1:5" x14ac:dyDescent="0.15">
      <c r="A481" s="1">
        <v>39804</v>
      </c>
      <c r="B481">
        <v>-2.6700000000000002E-2</v>
      </c>
      <c r="C481">
        <v>0.53</v>
      </c>
      <c r="D481">
        <v>-1.6799999999999999E-2</v>
      </c>
      <c r="E481">
        <v>3.0099999999999998E-2</v>
      </c>
    </row>
    <row r="482" spans="1:5" x14ac:dyDescent="0.15">
      <c r="A482" s="1">
        <v>39805</v>
      </c>
      <c r="B482">
        <v>-7.4300000000000005E-2</v>
      </c>
      <c r="C482">
        <v>0.44340000000000002</v>
      </c>
      <c r="D482">
        <v>-4.8899999999999999E-2</v>
      </c>
      <c r="E482">
        <v>-5.6599999999999998E-2</v>
      </c>
    </row>
    <row r="483" spans="1:5" x14ac:dyDescent="0.15">
      <c r="A483" s="1">
        <v>39806</v>
      </c>
      <c r="B483">
        <v>-8.9599999999999999E-2</v>
      </c>
      <c r="C483">
        <v>0.45300000000000001</v>
      </c>
      <c r="D483">
        <v>-1.66E-2</v>
      </c>
      <c r="E483">
        <v>6.7000000000000002E-3</v>
      </c>
    </row>
    <row r="484" spans="1:5" x14ac:dyDescent="0.15">
      <c r="A484" s="1">
        <v>39807</v>
      </c>
      <c r="B484">
        <v>-9.7500000000000003E-2</v>
      </c>
      <c r="C484">
        <v>0.43030000000000002</v>
      </c>
      <c r="D484">
        <v>-8.6E-3</v>
      </c>
      <c r="E484">
        <v>-1.5699999999999999E-2</v>
      </c>
    </row>
    <row r="485" spans="1:5" x14ac:dyDescent="0.15">
      <c r="A485" s="1">
        <v>39808</v>
      </c>
      <c r="B485">
        <v>-0.1017</v>
      </c>
      <c r="C485">
        <v>0.42359999999999998</v>
      </c>
      <c r="D485">
        <v>-4.5999999999999999E-3</v>
      </c>
      <c r="E485">
        <v>-4.7000000000000002E-3</v>
      </c>
    </row>
    <row r="486" spans="1:5" x14ac:dyDescent="0.15">
      <c r="A486" s="1">
        <v>39811</v>
      </c>
      <c r="B486">
        <v>-0.1052</v>
      </c>
      <c r="C486">
        <v>0.40360000000000001</v>
      </c>
      <c r="D486">
        <v>-3.8999999999999998E-3</v>
      </c>
      <c r="E486">
        <v>-1.4E-2</v>
      </c>
    </row>
    <row r="487" spans="1:5" x14ac:dyDescent="0.15">
      <c r="A487" s="1">
        <v>39812</v>
      </c>
      <c r="B487">
        <v>-0.11550000000000001</v>
      </c>
      <c r="C487">
        <v>0.39979999999999999</v>
      </c>
      <c r="D487">
        <v>-1.15E-2</v>
      </c>
      <c r="E487">
        <v>-2.7000000000000001E-3</v>
      </c>
    </row>
    <row r="488" spans="1:5" x14ac:dyDescent="0.15">
      <c r="A488" s="1">
        <v>39813</v>
      </c>
      <c r="B488">
        <v>-0.1231</v>
      </c>
      <c r="C488">
        <v>0.35139999999999999</v>
      </c>
      <c r="D488">
        <v>-8.6E-3</v>
      </c>
      <c r="E488">
        <v>-3.4599999999999999E-2</v>
      </c>
    </row>
    <row r="489" spans="1:5" x14ac:dyDescent="0.15">
      <c r="A489" s="1">
        <v>39818</v>
      </c>
      <c r="B489">
        <v>-9.1600000000000001E-2</v>
      </c>
      <c r="C489">
        <v>0.42499999999999999</v>
      </c>
      <c r="D489">
        <v>3.5900000000000001E-2</v>
      </c>
      <c r="E489">
        <v>5.4399999999999997E-2</v>
      </c>
    </row>
    <row r="490" spans="1:5" x14ac:dyDescent="0.15">
      <c r="A490" s="1">
        <v>39819</v>
      </c>
      <c r="B490">
        <v>-6.2799999999999995E-2</v>
      </c>
      <c r="C490">
        <v>0.47239999999999999</v>
      </c>
      <c r="D490">
        <v>3.1800000000000002E-2</v>
      </c>
      <c r="E490">
        <v>3.3300000000000003E-2</v>
      </c>
    </row>
    <row r="491" spans="1:5" x14ac:dyDescent="0.15">
      <c r="A491" s="1">
        <v>39820</v>
      </c>
      <c r="B491">
        <v>-6.8400000000000002E-2</v>
      </c>
      <c r="C491">
        <v>0.49259999999999998</v>
      </c>
      <c r="D491">
        <v>-6.0000000000000001E-3</v>
      </c>
      <c r="E491">
        <v>1.37E-2</v>
      </c>
    </row>
    <row r="492" spans="1:5" x14ac:dyDescent="0.15">
      <c r="A492" s="1">
        <v>39821</v>
      </c>
      <c r="B492">
        <v>-8.9200000000000002E-2</v>
      </c>
      <c r="C492">
        <v>0.4506</v>
      </c>
      <c r="D492">
        <v>-2.24E-2</v>
      </c>
      <c r="E492">
        <v>-2.81E-2</v>
      </c>
    </row>
    <row r="493" spans="1:5" x14ac:dyDescent="0.15">
      <c r="A493" s="1">
        <v>39822</v>
      </c>
      <c r="B493">
        <v>-7.4499999999999997E-2</v>
      </c>
      <c r="C493">
        <v>0.49680000000000002</v>
      </c>
      <c r="D493">
        <v>1.61E-2</v>
      </c>
      <c r="E493">
        <v>3.1800000000000002E-2</v>
      </c>
    </row>
    <row r="494" spans="1:5" x14ac:dyDescent="0.15">
      <c r="A494" s="1">
        <v>39825</v>
      </c>
      <c r="B494">
        <v>-7.3400000000000007E-2</v>
      </c>
      <c r="C494">
        <v>0.5212</v>
      </c>
      <c r="D494">
        <v>1.1999999999999999E-3</v>
      </c>
      <c r="E494">
        <v>1.6299999999999999E-2</v>
      </c>
    </row>
    <row r="495" spans="1:5" x14ac:dyDescent="0.15">
      <c r="A495" s="1">
        <v>39826</v>
      </c>
      <c r="B495">
        <v>-9.4899999999999998E-2</v>
      </c>
      <c r="C495">
        <v>0.46289999999999998</v>
      </c>
      <c r="D495">
        <v>-2.3199999999999998E-2</v>
      </c>
      <c r="E495">
        <v>-3.8300000000000001E-2</v>
      </c>
    </row>
    <row r="496" spans="1:5" x14ac:dyDescent="0.15">
      <c r="A496" s="1">
        <v>39827</v>
      </c>
      <c r="B496">
        <v>-5.6800000000000003E-2</v>
      </c>
      <c r="C496">
        <v>0.52980000000000005</v>
      </c>
      <c r="D496">
        <v>4.2099999999999999E-2</v>
      </c>
      <c r="E496">
        <v>4.5699999999999998E-2</v>
      </c>
    </row>
    <row r="497" spans="1:5" x14ac:dyDescent="0.15">
      <c r="A497" s="1">
        <v>39828</v>
      </c>
      <c r="B497">
        <v>-5.6899999999999999E-2</v>
      </c>
      <c r="C497">
        <v>0.54310000000000003</v>
      </c>
      <c r="D497">
        <v>-2.0000000000000001E-4</v>
      </c>
      <c r="E497">
        <v>8.6999999999999994E-3</v>
      </c>
    </row>
    <row r="498" spans="1:5" x14ac:dyDescent="0.15">
      <c r="A498" s="1">
        <v>39829</v>
      </c>
      <c r="B498">
        <v>-3.9899999999999998E-2</v>
      </c>
      <c r="C498">
        <v>0.53720000000000001</v>
      </c>
      <c r="D498">
        <v>1.8100000000000002E-2</v>
      </c>
      <c r="E498">
        <v>-3.8E-3</v>
      </c>
    </row>
    <row r="499" spans="1:5" x14ac:dyDescent="0.15">
      <c r="A499" s="1">
        <v>39832</v>
      </c>
      <c r="B499">
        <v>-2.9100000000000001E-2</v>
      </c>
      <c r="C499">
        <v>0.55120000000000002</v>
      </c>
      <c r="D499">
        <v>1.12E-2</v>
      </c>
      <c r="E499">
        <v>9.1000000000000004E-3</v>
      </c>
    </row>
    <row r="500" spans="1:5" x14ac:dyDescent="0.15">
      <c r="A500" s="1">
        <v>39833</v>
      </c>
      <c r="B500">
        <v>-2.3E-2</v>
      </c>
      <c r="C500">
        <v>0.55410000000000004</v>
      </c>
      <c r="D500">
        <v>6.3E-3</v>
      </c>
      <c r="E500">
        <v>1.8E-3</v>
      </c>
    </row>
    <row r="501" spans="1:5" x14ac:dyDescent="0.15">
      <c r="A501" s="1">
        <v>39834</v>
      </c>
      <c r="B501">
        <v>-2.47E-2</v>
      </c>
      <c r="C501">
        <v>0.5534</v>
      </c>
      <c r="D501">
        <v>-1.6999999999999999E-3</v>
      </c>
      <c r="E501">
        <v>-4.0000000000000002E-4</v>
      </c>
    </row>
    <row r="502" spans="1:5" x14ac:dyDescent="0.15">
      <c r="A502" s="1">
        <v>39835</v>
      </c>
      <c r="B502">
        <v>-1.37E-2</v>
      </c>
      <c r="C502">
        <v>0.57689999999999997</v>
      </c>
      <c r="D502">
        <v>1.1299999999999999E-2</v>
      </c>
      <c r="E502">
        <v>1.5100000000000001E-2</v>
      </c>
    </row>
    <row r="503" spans="1:5" x14ac:dyDescent="0.15">
      <c r="A503" s="1">
        <v>39836</v>
      </c>
      <c r="B503">
        <v>-1.9400000000000001E-2</v>
      </c>
      <c r="C503">
        <v>0.57740000000000002</v>
      </c>
      <c r="D503">
        <v>-5.7999999999999996E-3</v>
      </c>
      <c r="E503">
        <v>2.9999999999999997E-4</v>
      </c>
    </row>
    <row r="504" spans="1:5" x14ac:dyDescent="0.15">
      <c r="A504" s="1">
        <v>39846</v>
      </c>
      <c r="B504">
        <v>-7.6E-3</v>
      </c>
      <c r="C504">
        <v>0.61609999999999998</v>
      </c>
      <c r="D504">
        <v>1.2E-2</v>
      </c>
      <c r="E504">
        <v>2.4500000000000001E-2</v>
      </c>
    </row>
    <row r="505" spans="1:5" x14ac:dyDescent="0.15">
      <c r="A505" s="1">
        <v>39847</v>
      </c>
      <c r="B505">
        <v>1.7399999999999999E-2</v>
      </c>
      <c r="C505">
        <v>0.67720000000000002</v>
      </c>
      <c r="D505">
        <v>2.52E-2</v>
      </c>
      <c r="E505">
        <v>3.78E-2</v>
      </c>
    </row>
    <row r="506" spans="1:5" x14ac:dyDescent="0.15">
      <c r="A506" s="1">
        <v>39848</v>
      </c>
      <c r="B506">
        <v>4.5100000000000001E-2</v>
      </c>
      <c r="C506">
        <v>0.71009999999999995</v>
      </c>
      <c r="D506">
        <v>2.7300000000000001E-2</v>
      </c>
      <c r="E506">
        <v>1.9599999999999999E-2</v>
      </c>
    </row>
    <row r="507" spans="1:5" x14ac:dyDescent="0.15">
      <c r="A507" s="1">
        <v>39849</v>
      </c>
      <c r="B507">
        <v>3.7699999999999997E-2</v>
      </c>
      <c r="C507">
        <v>0.67449999999999999</v>
      </c>
      <c r="D507">
        <v>-7.1000000000000004E-3</v>
      </c>
      <c r="E507">
        <v>-2.0799999999999999E-2</v>
      </c>
    </row>
    <row r="508" spans="1:5" x14ac:dyDescent="0.15">
      <c r="A508" s="1">
        <v>39850</v>
      </c>
      <c r="B508">
        <v>7.9299999999999995E-2</v>
      </c>
      <c r="C508">
        <v>0.77110000000000001</v>
      </c>
      <c r="D508">
        <v>4.0099999999999997E-2</v>
      </c>
      <c r="E508">
        <v>5.7599999999999998E-2</v>
      </c>
    </row>
    <row r="509" spans="1:5" x14ac:dyDescent="0.15">
      <c r="A509" s="1">
        <v>39853</v>
      </c>
      <c r="B509">
        <v>0.108</v>
      </c>
      <c r="C509">
        <v>0.82469999999999999</v>
      </c>
      <c r="D509">
        <v>2.6499999999999999E-2</v>
      </c>
      <c r="E509">
        <v>3.0300000000000001E-2</v>
      </c>
    </row>
    <row r="510" spans="1:5" x14ac:dyDescent="0.15">
      <c r="A510" s="1">
        <v>39854</v>
      </c>
      <c r="B510">
        <v>0.1225</v>
      </c>
      <c r="C510">
        <v>0.88549999999999995</v>
      </c>
      <c r="D510">
        <v>1.3100000000000001E-2</v>
      </c>
      <c r="E510">
        <v>3.3300000000000003E-2</v>
      </c>
    </row>
    <row r="511" spans="1:5" x14ac:dyDescent="0.15">
      <c r="A511" s="1">
        <v>39855</v>
      </c>
      <c r="B511">
        <v>0.1246</v>
      </c>
      <c r="C511">
        <v>0.85040000000000004</v>
      </c>
      <c r="D511">
        <v>1.9E-3</v>
      </c>
      <c r="E511">
        <v>-1.8599999999999998E-2</v>
      </c>
    </row>
    <row r="512" spans="1:5" x14ac:dyDescent="0.15">
      <c r="A512" s="1">
        <v>39856</v>
      </c>
      <c r="B512">
        <v>0.11840000000000001</v>
      </c>
      <c r="C512">
        <v>0.89790000000000003</v>
      </c>
      <c r="D512">
        <v>-5.4999999999999997E-3</v>
      </c>
      <c r="E512">
        <v>2.5700000000000001E-2</v>
      </c>
    </row>
    <row r="513" spans="1:5" x14ac:dyDescent="0.15">
      <c r="A513" s="1">
        <v>39857</v>
      </c>
      <c r="B513">
        <v>0.15740000000000001</v>
      </c>
      <c r="C513">
        <v>0.94910000000000005</v>
      </c>
      <c r="D513">
        <v>3.4799999999999998E-2</v>
      </c>
      <c r="E513">
        <v>2.7E-2</v>
      </c>
    </row>
    <row r="514" spans="1:5" x14ac:dyDescent="0.15">
      <c r="A514" s="1">
        <v>39860</v>
      </c>
      <c r="B514">
        <v>0.18779999999999999</v>
      </c>
      <c r="C514">
        <v>0.9798</v>
      </c>
      <c r="D514">
        <v>2.63E-2</v>
      </c>
      <c r="E514">
        <v>1.5800000000000002E-2</v>
      </c>
    </row>
    <row r="515" spans="1:5" x14ac:dyDescent="0.15">
      <c r="A515" s="1">
        <v>39861</v>
      </c>
      <c r="B515">
        <v>0.1507</v>
      </c>
      <c r="C515">
        <v>0.90580000000000005</v>
      </c>
      <c r="D515">
        <v>-3.1300000000000001E-2</v>
      </c>
      <c r="E515">
        <v>-3.7400000000000003E-2</v>
      </c>
    </row>
    <row r="516" spans="1:5" x14ac:dyDescent="0.15">
      <c r="A516" s="1">
        <v>39862</v>
      </c>
      <c r="B516">
        <v>9.7900000000000001E-2</v>
      </c>
      <c r="C516">
        <v>0.78169999999999995</v>
      </c>
      <c r="D516">
        <v>-4.5900000000000003E-2</v>
      </c>
      <c r="E516">
        <v>-6.5100000000000005E-2</v>
      </c>
    </row>
    <row r="517" spans="1:5" x14ac:dyDescent="0.15">
      <c r="A517" s="1">
        <v>39863</v>
      </c>
      <c r="B517">
        <v>0.10879999999999999</v>
      </c>
      <c r="C517">
        <v>0.81759999999999999</v>
      </c>
      <c r="D517">
        <v>9.9000000000000008E-3</v>
      </c>
      <c r="E517">
        <v>2.0199999999999999E-2</v>
      </c>
    </row>
    <row r="518" spans="1:5" x14ac:dyDescent="0.15">
      <c r="A518" s="1">
        <v>39864</v>
      </c>
      <c r="B518">
        <v>0.13089999999999999</v>
      </c>
      <c r="C518">
        <v>0.8821</v>
      </c>
      <c r="D518">
        <v>0.02</v>
      </c>
      <c r="E518">
        <v>3.5499999999999997E-2</v>
      </c>
    </row>
    <row r="519" spans="1:5" x14ac:dyDescent="0.15">
      <c r="A519" s="1">
        <v>39867</v>
      </c>
      <c r="B519">
        <v>0.16289999999999999</v>
      </c>
      <c r="C519">
        <v>0.94650000000000001</v>
      </c>
      <c r="D519">
        <v>2.8199999999999999E-2</v>
      </c>
      <c r="E519">
        <v>3.4200000000000001E-2</v>
      </c>
    </row>
    <row r="520" spans="1:5" x14ac:dyDescent="0.15">
      <c r="A520" s="1">
        <v>39868</v>
      </c>
      <c r="B520">
        <v>0.1105</v>
      </c>
      <c r="C520">
        <v>0.86799999999999999</v>
      </c>
      <c r="D520">
        <v>-4.5100000000000001E-2</v>
      </c>
      <c r="E520">
        <v>-4.0300000000000002E-2</v>
      </c>
    </row>
    <row r="521" spans="1:5" x14ac:dyDescent="0.15">
      <c r="A521" s="1">
        <v>39869</v>
      </c>
      <c r="B521">
        <v>0.1116</v>
      </c>
      <c r="C521">
        <v>0.93879999999999997</v>
      </c>
      <c r="D521">
        <v>1E-3</v>
      </c>
      <c r="E521">
        <v>3.7900000000000003E-2</v>
      </c>
    </row>
    <row r="522" spans="1:5" x14ac:dyDescent="0.15">
      <c r="A522" s="1">
        <v>39870</v>
      </c>
      <c r="B522">
        <v>5.6599999999999998E-2</v>
      </c>
      <c r="C522">
        <v>0.84089999999999998</v>
      </c>
      <c r="D522">
        <v>-4.9500000000000002E-2</v>
      </c>
      <c r="E522">
        <v>-5.0500000000000003E-2</v>
      </c>
    </row>
    <row r="523" spans="1:5" x14ac:dyDescent="0.15">
      <c r="A523" s="1">
        <v>39871</v>
      </c>
      <c r="B523">
        <v>3.2599999999999997E-2</v>
      </c>
      <c r="C523">
        <v>0.71</v>
      </c>
      <c r="D523">
        <v>-2.2700000000000001E-2</v>
      </c>
      <c r="E523">
        <v>-7.1099999999999997E-2</v>
      </c>
    </row>
    <row r="524" spans="1:5" x14ac:dyDescent="0.15">
      <c r="A524" s="1">
        <v>39874</v>
      </c>
      <c r="B524">
        <v>4.4299999999999999E-2</v>
      </c>
      <c r="C524">
        <v>0.73060000000000003</v>
      </c>
      <c r="D524">
        <v>1.1299999999999999E-2</v>
      </c>
      <c r="E524">
        <v>1.21E-2</v>
      </c>
    </row>
    <row r="525" spans="1:5" x14ac:dyDescent="0.15">
      <c r="A525" s="1">
        <v>39875</v>
      </c>
      <c r="B525">
        <v>3.3399999999999999E-2</v>
      </c>
      <c r="C525">
        <v>0.76490000000000002</v>
      </c>
      <c r="D525">
        <v>-1.04E-2</v>
      </c>
      <c r="E525">
        <v>1.9800000000000002E-2</v>
      </c>
    </row>
    <row r="526" spans="1:5" x14ac:dyDescent="0.15">
      <c r="A526" s="1">
        <v>39876</v>
      </c>
      <c r="B526">
        <v>0.1024</v>
      </c>
      <c r="C526">
        <v>0.87050000000000005</v>
      </c>
      <c r="D526">
        <v>6.6799999999999998E-2</v>
      </c>
      <c r="E526">
        <v>5.9799999999999999E-2</v>
      </c>
    </row>
    <row r="527" spans="1:5" x14ac:dyDescent="0.15">
      <c r="A527" s="1">
        <v>39877</v>
      </c>
      <c r="B527">
        <v>0.1119</v>
      </c>
      <c r="C527">
        <v>0.89059999999999995</v>
      </c>
      <c r="D527">
        <v>8.6999999999999994E-3</v>
      </c>
      <c r="E527">
        <v>1.0800000000000001E-2</v>
      </c>
    </row>
    <row r="528" spans="1:5" x14ac:dyDescent="0.15">
      <c r="A528" s="1">
        <v>39878</v>
      </c>
      <c r="B528">
        <v>0.1031</v>
      </c>
      <c r="C528">
        <v>0.90329999999999999</v>
      </c>
      <c r="D528">
        <v>-8.0000000000000002E-3</v>
      </c>
      <c r="E528">
        <v>6.7000000000000002E-3</v>
      </c>
    </row>
    <row r="529" spans="1:5" x14ac:dyDescent="0.15">
      <c r="A529" s="1">
        <v>39881</v>
      </c>
      <c r="B529">
        <v>6.25E-2</v>
      </c>
      <c r="C529">
        <v>0.83309999999999995</v>
      </c>
      <c r="D529">
        <v>-3.6799999999999999E-2</v>
      </c>
      <c r="E529">
        <v>-3.6900000000000002E-2</v>
      </c>
    </row>
    <row r="530" spans="1:5" x14ac:dyDescent="0.15">
      <c r="A530" s="1">
        <v>39882</v>
      </c>
      <c r="B530">
        <v>8.1000000000000003E-2</v>
      </c>
      <c r="C530">
        <v>0.88180000000000003</v>
      </c>
      <c r="D530">
        <v>1.7399999999999999E-2</v>
      </c>
      <c r="E530">
        <v>2.6599999999999999E-2</v>
      </c>
    </row>
    <row r="531" spans="1:5" x14ac:dyDescent="0.15">
      <c r="A531" s="1">
        <v>39883</v>
      </c>
      <c r="B531">
        <v>7.1199999999999999E-2</v>
      </c>
      <c r="C531">
        <v>0.88670000000000004</v>
      </c>
      <c r="D531">
        <v>-9.1000000000000004E-3</v>
      </c>
      <c r="E531">
        <v>2.5999999999999999E-3</v>
      </c>
    </row>
    <row r="532" spans="1:5" x14ac:dyDescent="0.15">
      <c r="A532" s="1">
        <v>39884</v>
      </c>
      <c r="B532">
        <v>6.8900000000000003E-2</v>
      </c>
      <c r="C532">
        <v>0.87470000000000003</v>
      </c>
      <c r="D532">
        <v>-2.0999999999999999E-3</v>
      </c>
      <c r="E532">
        <v>-6.4000000000000003E-3</v>
      </c>
    </row>
    <row r="533" spans="1:5" x14ac:dyDescent="0.15">
      <c r="A533" s="1">
        <v>39885</v>
      </c>
      <c r="B533">
        <v>6.3899999999999998E-2</v>
      </c>
      <c r="C533">
        <v>0.84940000000000004</v>
      </c>
      <c r="D533">
        <v>-4.5999999999999999E-3</v>
      </c>
      <c r="E533">
        <v>-1.35E-2</v>
      </c>
    </row>
    <row r="534" spans="1:5" x14ac:dyDescent="0.15">
      <c r="A534" s="1">
        <v>39888</v>
      </c>
      <c r="B534">
        <v>8.14E-2</v>
      </c>
      <c r="C534">
        <v>0.88690000000000002</v>
      </c>
      <c r="D534">
        <v>1.6400000000000001E-2</v>
      </c>
      <c r="E534">
        <v>2.0299999999999999E-2</v>
      </c>
    </row>
    <row r="535" spans="1:5" x14ac:dyDescent="0.15">
      <c r="A535" s="1">
        <v>39889</v>
      </c>
      <c r="B535">
        <v>0.12039999999999999</v>
      </c>
      <c r="C535">
        <v>0.97819999999999996</v>
      </c>
      <c r="D535">
        <v>3.5999999999999997E-2</v>
      </c>
      <c r="E535">
        <v>4.8300000000000003E-2</v>
      </c>
    </row>
    <row r="536" spans="1:5" x14ac:dyDescent="0.15">
      <c r="A536" s="1">
        <v>39890</v>
      </c>
      <c r="B536">
        <v>0.12529999999999999</v>
      </c>
      <c r="C536">
        <v>0.96840000000000004</v>
      </c>
      <c r="D536">
        <v>4.4000000000000003E-3</v>
      </c>
      <c r="E536">
        <v>-5.0000000000000001E-3</v>
      </c>
    </row>
    <row r="537" spans="1:5" x14ac:dyDescent="0.15">
      <c r="A537" s="1">
        <v>39891</v>
      </c>
      <c r="B537">
        <v>0.14940000000000001</v>
      </c>
      <c r="C537">
        <v>1.0036</v>
      </c>
      <c r="D537">
        <v>2.1399999999999999E-2</v>
      </c>
      <c r="E537">
        <v>1.7899999999999999E-2</v>
      </c>
    </row>
    <row r="538" spans="1:5" x14ac:dyDescent="0.15">
      <c r="A538" s="1">
        <v>39892</v>
      </c>
      <c r="B538">
        <v>0.14810000000000001</v>
      </c>
      <c r="C538">
        <v>1.0018</v>
      </c>
      <c r="D538">
        <v>-1.1000000000000001E-3</v>
      </c>
      <c r="E538">
        <v>-8.9999999999999998E-4</v>
      </c>
    </row>
    <row r="539" spans="1:5" x14ac:dyDescent="0.15">
      <c r="A539" s="1">
        <v>39895</v>
      </c>
      <c r="B539">
        <v>0.17680000000000001</v>
      </c>
      <c r="C539">
        <v>1.0192000000000001</v>
      </c>
      <c r="D539">
        <v>2.5000000000000001E-2</v>
      </c>
      <c r="E539">
        <v>8.6999999999999994E-3</v>
      </c>
    </row>
    <row r="540" spans="1:5" x14ac:dyDescent="0.15">
      <c r="A540" s="1">
        <v>39896</v>
      </c>
      <c r="B540">
        <v>0.18279999999999999</v>
      </c>
      <c r="C540">
        <v>1.0051000000000001</v>
      </c>
      <c r="D540">
        <v>5.1000000000000004E-3</v>
      </c>
      <c r="E540">
        <v>-6.8999999999999999E-3</v>
      </c>
    </row>
    <row r="541" spans="1:5" x14ac:dyDescent="0.15">
      <c r="A541" s="1">
        <v>39897</v>
      </c>
      <c r="B541">
        <v>0.15840000000000001</v>
      </c>
      <c r="C541">
        <v>0.97750000000000004</v>
      </c>
      <c r="D541">
        <v>-2.06E-2</v>
      </c>
      <c r="E541">
        <v>-1.38E-2</v>
      </c>
    </row>
    <row r="542" spans="1:5" x14ac:dyDescent="0.15">
      <c r="A542" s="1">
        <v>39898</v>
      </c>
      <c r="B542">
        <v>0.1963</v>
      </c>
      <c r="C542">
        <v>1.0489999999999999</v>
      </c>
      <c r="D542">
        <v>3.27E-2</v>
      </c>
      <c r="E542">
        <v>3.6200000000000003E-2</v>
      </c>
    </row>
    <row r="543" spans="1:5" x14ac:dyDescent="0.15">
      <c r="A543" s="1">
        <v>39899</v>
      </c>
      <c r="B543">
        <v>0.20549999999999999</v>
      </c>
      <c r="C543">
        <v>1.0720000000000001</v>
      </c>
      <c r="D543">
        <v>7.7000000000000002E-3</v>
      </c>
      <c r="E543">
        <v>1.12E-2</v>
      </c>
    </row>
    <row r="544" spans="1:5" x14ac:dyDescent="0.15">
      <c r="A544" s="1">
        <v>39902</v>
      </c>
      <c r="B544">
        <v>0.1986</v>
      </c>
      <c r="C544">
        <v>1.1048</v>
      </c>
      <c r="D544">
        <v>-5.7999999999999996E-3</v>
      </c>
      <c r="E544">
        <v>1.5800000000000002E-2</v>
      </c>
    </row>
    <row r="545" spans="1:5" x14ac:dyDescent="0.15">
      <c r="A545" s="1">
        <v>39903</v>
      </c>
      <c r="B545">
        <v>0.20979999999999999</v>
      </c>
      <c r="C545">
        <v>1.1096999999999999</v>
      </c>
      <c r="D545">
        <v>9.4000000000000004E-3</v>
      </c>
      <c r="E545">
        <v>2.3E-3</v>
      </c>
    </row>
    <row r="546" spans="1:5" x14ac:dyDescent="0.15">
      <c r="A546" s="1">
        <v>39904</v>
      </c>
      <c r="B546">
        <v>0.2293</v>
      </c>
      <c r="C546">
        <v>1.1359999999999999</v>
      </c>
      <c r="D546">
        <v>1.61E-2</v>
      </c>
      <c r="E546">
        <v>1.2500000000000001E-2</v>
      </c>
    </row>
    <row r="547" spans="1:5" x14ac:dyDescent="0.15">
      <c r="A547" s="1">
        <v>39905</v>
      </c>
      <c r="B547">
        <v>0.2429</v>
      </c>
      <c r="C547">
        <v>1.1349</v>
      </c>
      <c r="D547">
        <v>1.11E-2</v>
      </c>
      <c r="E547">
        <v>-5.0000000000000001E-4</v>
      </c>
    </row>
    <row r="548" spans="1:5" x14ac:dyDescent="0.15">
      <c r="A548" s="1">
        <v>39906</v>
      </c>
      <c r="B548">
        <v>0.24010000000000001</v>
      </c>
      <c r="C548">
        <v>1.1049</v>
      </c>
      <c r="D548">
        <v>-2.3E-3</v>
      </c>
      <c r="E548">
        <v>-1.41E-2</v>
      </c>
    </row>
    <row r="549" spans="1:5" x14ac:dyDescent="0.15">
      <c r="A549" s="1">
        <v>39910</v>
      </c>
      <c r="B549">
        <v>0.2432</v>
      </c>
      <c r="C549">
        <v>1.1255999999999999</v>
      </c>
      <c r="D549">
        <v>2.5000000000000001E-3</v>
      </c>
      <c r="E549">
        <v>9.9000000000000008E-3</v>
      </c>
    </row>
    <row r="550" spans="1:5" x14ac:dyDescent="0.15">
      <c r="A550" s="1">
        <v>39911</v>
      </c>
      <c r="B550">
        <v>0.1961</v>
      </c>
      <c r="C550">
        <v>1.0549999999999999</v>
      </c>
      <c r="D550">
        <v>-3.7900000000000003E-2</v>
      </c>
      <c r="E550">
        <v>-3.3300000000000003E-2</v>
      </c>
    </row>
    <row r="551" spans="1:5" x14ac:dyDescent="0.15">
      <c r="A551" s="1">
        <v>39912</v>
      </c>
      <c r="B551">
        <v>0.21460000000000001</v>
      </c>
      <c r="C551">
        <v>1.0906</v>
      </c>
      <c r="D551">
        <v>1.55E-2</v>
      </c>
      <c r="E551">
        <v>1.7399999999999999E-2</v>
      </c>
    </row>
    <row r="552" spans="1:5" x14ac:dyDescent="0.15">
      <c r="A552" s="1">
        <v>39913</v>
      </c>
      <c r="B552">
        <v>0.25209999999999999</v>
      </c>
      <c r="C552">
        <v>1.1508</v>
      </c>
      <c r="D552">
        <v>3.09E-2</v>
      </c>
      <c r="E552">
        <v>2.8799999999999999E-2</v>
      </c>
    </row>
    <row r="553" spans="1:5" x14ac:dyDescent="0.15">
      <c r="A553" s="1">
        <v>39916</v>
      </c>
      <c r="B553">
        <v>0.28160000000000002</v>
      </c>
      <c r="C553">
        <v>1.1664000000000001</v>
      </c>
      <c r="D553">
        <v>2.35E-2</v>
      </c>
      <c r="E553">
        <v>7.3000000000000001E-3</v>
      </c>
    </row>
    <row r="554" spans="1:5" x14ac:dyDescent="0.15">
      <c r="A554" s="1">
        <v>39917</v>
      </c>
      <c r="B554">
        <v>0.29139999999999999</v>
      </c>
      <c r="C554">
        <v>1.2141</v>
      </c>
      <c r="D554">
        <v>7.7000000000000002E-3</v>
      </c>
      <c r="E554">
        <v>2.1999999999999999E-2</v>
      </c>
    </row>
    <row r="555" spans="1:5" x14ac:dyDescent="0.15">
      <c r="A555" s="1">
        <v>39918</v>
      </c>
      <c r="B555">
        <v>0.29630000000000001</v>
      </c>
      <c r="C555">
        <v>1.2357</v>
      </c>
      <c r="D555">
        <v>3.8E-3</v>
      </c>
      <c r="E555">
        <v>9.7999999999999997E-3</v>
      </c>
    </row>
    <row r="556" spans="1:5" x14ac:dyDescent="0.15">
      <c r="A556" s="1">
        <v>39919</v>
      </c>
      <c r="B556">
        <v>0.29630000000000001</v>
      </c>
      <c r="C556">
        <v>1.2863</v>
      </c>
      <c r="D556">
        <v>0</v>
      </c>
      <c r="E556">
        <v>2.2599999999999999E-2</v>
      </c>
    </row>
    <row r="557" spans="1:5" x14ac:dyDescent="0.15">
      <c r="A557" s="1">
        <v>39920</v>
      </c>
      <c r="B557">
        <v>0.2787</v>
      </c>
      <c r="C557">
        <v>1.2687999999999999</v>
      </c>
      <c r="D557">
        <v>-1.3599999999999999E-2</v>
      </c>
      <c r="E557">
        <v>-7.7000000000000002E-3</v>
      </c>
    </row>
    <row r="558" spans="1:5" x14ac:dyDescent="0.15">
      <c r="A558" s="1">
        <v>39923</v>
      </c>
      <c r="B558">
        <v>0.30620000000000003</v>
      </c>
      <c r="C558">
        <v>1.3514999999999999</v>
      </c>
      <c r="D558">
        <v>2.1499999999999998E-2</v>
      </c>
      <c r="E558">
        <v>3.6400000000000002E-2</v>
      </c>
    </row>
    <row r="559" spans="1:5" x14ac:dyDescent="0.15">
      <c r="A559" s="1">
        <v>39924</v>
      </c>
      <c r="B559">
        <v>0.29070000000000001</v>
      </c>
      <c r="C559">
        <v>1.3711</v>
      </c>
      <c r="D559">
        <v>-1.1900000000000001E-2</v>
      </c>
      <c r="E559">
        <v>8.3999999999999995E-3</v>
      </c>
    </row>
    <row r="560" spans="1:5" x14ac:dyDescent="0.15">
      <c r="A560" s="1">
        <v>39925</v>
      </c>
      <c r="B560">
        <v>0.24279999999999999</v>
      </c>
      <c r="C560">
        <v>1.2487999999999999</v>
      </c>
      <c r="D560">
        <v>-3.7100000000000001E-2</v>
      </c>
      <c r="E560">
        <v>-5.16E-2</v>
      </c>
    </row>
    <row r="561" spans="1:5" x14ac:dyDescent="0.15">
      <c r="A561" s="1">
        <v>39926</v>
      </c>
      <c r="B561">
        <v>0.25119999999999998</v>
      </c>
      <c r="C561">
        <v>1.2362</v>
      </c>
      <c r="D561">
        <v>6.7000000000000002E-3</v>
      </c>
      <c r="E561">
        <v>-5.5999999999999999E-3</v>
      </c>
    </row>
    <row r="562" spans="1:5" x14ac:dyDescent="0.15">
      <c r="A562" s="1">
        <v>39927</v>
      </c>
      <c r="B562">
        <v>0.2412</v>
      </c>
      <c r="C562">
        <v>1.2310000000000001</v>
      </c>
      <c r="D562">
        <v>-8.0000000000000002E-3</v>
      </c>
      <c r="E562">
        <v>-2.3E-3</v>
      </c>
    </row>
    <row r="563" spans="1:5" x14ac:dyDescent="0.15">
      <c r="A563" s="1">
        <v>39930</v>
      </c>
      <c r="B563">
        <v>0.21249999999999999</v>
      </c>
      <c r="C563">
        <v>1.1640999999999999</v>
      </c>
      <c r="D563">
        <v>-2.3199999999999998E-2</v>
      </c>
      <c r="E563">
        <v>-0.03</v>
      </c>
    </row>
    <row r="564" spans="1:5" x14ac:dyDescent="0.15">
      <c r="A564" s="1">
        <v>39931</v>
      </c>
      <c r="B564">
        <v>0.215</v>
      </c>
      <c r="C564">
        <v>1.1879</v>
      </c>
      <c r="D564">
        <v>2.0999999999999999E-3</v>
      </c>
      <c r="E564">
        <v>1.0999999999999999E-2</v>
      </c>
    </row>
    <row r="565" spans="1:5" x14ac:dyDescent="0.15">
      <c r="A565" s="1">
        <v>39932</v>
      </c>
      <c r="B565">
        <v>0.25690000000000002</v>
      </c>
      <c r="C565">
        <v>1.2496</v>
      </c>
      <c r="D565">
        <v>3.4500000000000003E-2</v>
      </c>
      <c r="E565">
        <v>2.8199999999999999E-2</v>
      </c>
    </row>
    <row r="566" spans="1:5" x14ac:dyDescent="0.15">
      <c r="A566" s="1">
        <v>39933</v>
      </c>
      <c r="B566">
        <v>0.26540000000000002</v>
      </c>
      <c r="C566">
        <v>1.2836000000000001</v>
      </c>
      <c r="D566">
        <v>6.7000000000000002E-3</v>
      </c>
      <c r="E566">
        <v>1.5100000000000001E-2</v>
      </c>
    </row>
    <row r="567" spans="1:5" x14ac:dyDescent="0.15">
      <c r="A567" s="1">
        <v>39937</v>
      </c>
      <c r="B567">
        <v>0.30940000000000001</v>
      </c>
      <c r="C567">
        <v>1.3472999999999999</v>
      </c>
      <c r="D567">
        <v>3.4799999999999998E-2</v>
      </c>
      <c r="E567">
        <v>2.7900000000000001E-2</v>
      </c>
    </row>
    <row r="568" spans="1:5" x14ac:dyDescent="0.15">
      <c r="A568" s="1">
        <v>39938</v>
      </c>
      <c r="B568">
        <v>0.31559999999999999</v>
      </c>
      <c r="C568">
        <v>1.3669</v>
      </c>
      <c r="D568">
        <v>4.7000000000000002E-3</v>
      </c>
      <c r="E568">
        <v>8.3999999999999995E-3</v>
      </c>
    </row>
    <row r="569" spans="1:5" x14ac:dyDescent="0.15">
      <c r="A569" s="1">
        <v>39939</v>
      </c>
      <c r="B569">
        <v>0.33389999999999997</v>
      </c>
      <c r="C569">
        <v>1.3866000000000001</v>
      </c>
      <c r="D569">
        <v>1.3899999999999999E-2</v>
      </c>
      <c r="E569">
        <v>8.3000000000000001E-3</v>
      </c>
    </row>
    <row r="570" spans="1:5" x14ac:dyDescent="0.15">
      <c r="A570" s="1">
        <v>39940</v>
      </c>
      <c r="B570">
        <v>0.33489999999999998</v>
      </c>
      <c r="C570">
        <v>1.3956999999999999</v>
      </c>
      <c r="D570">
        <v>8.0000000000000004E-4</v>
      </c>
      <c r="E570">
        <v>3.8E-3</v>
      </c>
    </row>
    <row r="571" spans="1:5" x14ac:dyDescent="0.15">
      <c r="A571" s="1">
        <v>39941</v>
      </c>
      <c r="B571">
        <v>0.34560000000000002</v>
      </c>
      <c r="C571">
        <v>1.42</v>
      </c>
      <c r="D571">
        <v>8.0000000000000002E-3</v>
      </c>
      <c r="E571">
        <v>1.0200000000000001E-2</v>
      </c>
    </row>
    <row r="572" spans="1:5" x14ac:dyDescent="0.15">
      <c r="A572" s="1">
        <v>39944</v>
      </c>
      <c r="B572">
        <v>0.31469999999999998</v>
      </c>
      <c r="C572">
        <v>1.3611</v>
      </c>
      <c r="D572">
        <v>-2.29E-2</v>
      </c>
      <c r="E572">
        <v>-2.4299999999999999E-2</v>
      </c>
    </row>
    <row r="573" spans="1:5" x14ac:dyDescent="0.15">
      <c r="A573" s="1">
        <v>39945</v>
      </c>
      <c r="B573">
        <v>0.3453</v>
      </c>
      <c r="C573">
        <v>1.4361999999999999</v>
      </c>
      <c r="D573">
        <v>2.3199999999999998E-2</v>
      </c>
      <c r="E573">
        <v>3.1800000000000002E-2</v>
      </c>
    </row>
    <row r="574" spans="1:5" x14ac:dyDescent="0.15">
      <c r="A574" s="1">
        <v>39946</v>
      </c>
      <c r="B574">
        <v>0.35749999999999998</v>
      </c>
      <c r="C574">
        <v>1.4444999999999999</v>
      </c>
      <c r="D574">
        <v>9.1000000000000004E-3</v>
      </c>
      <c r="E574">
        <v>3.3999999999999998E-3</v>
      </c>
    </row>
    <row r="575" spans="1:5" x14ac:dyDescent="0.15">
      <c r="A575" s="1">
        <v>39947</v>
      </c>
      <c r="B575">
        <v>0.34720000000000001</v>
      </c>
      <c r="C575">
        <v>1.4477</v>
      </c>
      <c r="D575">
        <v>-7.6E-3</v>
      </c>
      <c r="E575">
        <v>1.2999999999999999E-3</v>
      </c>
    </row>
    <row r="576" spans="1:5" x14ac:dyDescent="0.15">
      <c r="A576" s="1">
        <v>39948</v>
      </c>
      <c r="B576">
        <v>0.34889999999999999</v>
      </c>
      <c r="C576">
        <v>1.4644999999999999</v>
      </c>
      <c r="D576">
        <v>1.2999999999999999E-3</v>
      </c>
      <c r="E576">
        <v>6.8999999999999999E-3</v>
      </c>
    </row>
    <row r="577" spans="1:5" x14ac:dyDescent="0.15">
      <c r="A577" s="1">
        <v>39951</v>
      </c>
      <c r="B577">
        <v>0.35589999999999999</v>
      </c>
      <c r="C577">
        <v>1.5019</v>
      </c>
      <c r="D577">
        <v>5.1999999999999998E-3</v>
      </c>
      <c r="E577">
        <v>1.52E-2</v>
      </c>
    </row>
    <row r="578" spans="1:5" x14ac:dyDescent="0.15">
      <c r="A578" s="1">
        <v>39952</v>
      </c>
      <c r="B578">
        <v>0.37009999999999998</v>
      </c>
      <c r="C578">
        <v>1.5195000000000001</v>
      </c>
      <c r="D578">
        <v>1.0500000000000001E-2</v>
      </c>
      <c r="E578">
        <v>7.1000000000000004E-3</v>
      </c>
    </row>
    <row r="579" spans="1:5" x14ac:dyDescent="0.15">
      <c r="A579" s="1">
        <v>39953</v>
      </c>
      <c r="B579">
        <v>0.35699999999999998</v>
      </c>
      <c r="C579">
        <v>1.5065999999999999</v>
      </c>
      <c r="D579">
        <v>-9.5999999999999992E-3</v>
      </c>
      <c r="E579">
        <v>-5.1000000000000004E-3</v>
      </c>
    </row>
    <row r="580" spans="1:5" x14ac:dyDescent="0.15">
      <c r="A580" s="1">
        <v>39954</v>
      </c>
      <c r="B580">
        <v>0.32669999999999999</v>
      </c>
      <c r="C580">
        <v>1.4482999999999999</v>
      </c>
      <c r="D580">
        <v>-2.23E-2</v>
      </c>
      <c r="E580">
        <v>-2.3199999999999998E-2</v>
      </c>
    </row>
    <row r="581" spans="1:5" x14ac:dyDescent="0.15">
      <c r="A581" s="1">
        <v>39955</v>
      </c>
      <c r="B581">
        <v>0.32219999999999999</v>
      </c>
      <c r="C581">
        <v>1.4853000000000001</v>
      </c>
      <c r="D581">
        <v>-3.3999999999999998E-3</v>
      </c>
      <c r="E581">
        <v>1.5100000000000001E-2</v>
      </c>
    </row>
    <row r="582" spans="1:5" x14ac:dyDescent="0.15">
      <c r="A582" s="1">
        <v>39958</v>
      </c>
      <c r="B582">
        <v>0.32800000000000001</v>
      </c>
      <c r="C582">
        <v>1.5266</v>
      </c>
      <c r="D582">
        <v>4.4000000000000003E-3</v>
      </c>
      <c r="E582">
        <v>1.66E-2</v>
      </c>
    </row>
    <row r="583" spans="1:5" x14ac:dyDescent="0.15">
      <c r="A583" s="1">
        <v>39959</v>
      </c>
      <c r="B583">
        <v>0.31209999999999999</v>
      </c>
      <c r="C583">
        <v>1.5306999999999999</v>
      </c>
      <c r="D583">
        <v>-1.2E-2</v>
      </c>
      <c r="E583">
        <v>1.6000000000000001E-3</v>
      </c>
    </row>
    <row r="584" spans="1:5" x14ac:dyDescent="0.15">
      <c r="A584" s="1">
        <v>39960</v>
      </c>
      <c r="B584">
        <v>0.33129999999999998</v>
      </c>
      <c r="C584">
        <v>1.5585</v>
      </c>
      <c r="D584">
        <v>1.47E-2</v>
      </c>
      <c r="E584">
        <v>1.0999999999999999E-2</v>
      </c>
    </row>
    <row r="585" spans="1:5" x14ac:dyDescent="0.15">
      <c r="A585" s="1">
        <v>39965</v>
      </c>
      <c r="B585">
        <v>0.37890000000000001</v>
      </c>
      <c r="C585">
        <v>1.6307</v>
      </c>
      <c r="D585">
        <v>3.5700000000000003E-2</v>
      </c>
      <c r="E585">
        <v>2.8199999999999999E-2</v>
      </c>
    </row>
    <row r="586" spans="1:5" x14ac:dyDescent="0.15">
      <c r="A586" s="1">
        <v>39966</v>
      </c>
      <c r="B586">
        <v>0.38219999999999998</v>
      </c>
      <c r="C586">
        <v>1.6999</v>
      </c>
      <c r="D586">
        <v>2.3999999999999998E-3</v>
      </c>
      <c r="E586">
        <v>2.63E-2</v>
      </c>
    </row>
    <row r="587" spans="1:5" x14ac:dyDescent="0.15">
      <c r="A587" s="1">
        <v>39967</v>
      </c>
      <c r="B587">
        <v>0.41799999999999998</v>
      </c>
      <c r="C587">
        <v>1.7619</v>
      </c>
      <c r="D587">
        <v>2.5899999999999999E-2</v>
      </c>
      <c r="E587">
        <v>2.3E-2</v>
      </c>
    </row>
    <row r="588" spans="1:5" x14ac:dyDescent="0.15">
      <c r="A588" s="1">
        <v>39968</v>
      </c>
      <c r="B588">
        <v>0.4249</v>
      </c>
      <c r="C588">
        <v>1.7391000000000001</v>
      </c>
      <c r="D588">
        <v>4.8999999999999998E-3</v>
      </c>
      <c r="E588">
        <v>-8.3000000000000001E-3</v>
      </c>
    </row>
    <row r="589" spans="1:5" x14ac:dyDescent="0.15">
      <c r="A589" s="1">
        <v>39969</v>
      </c>
      <c r="B589">
        <v>0.41799999999999998</v>
      </c>
      <c r="C589">
        <v>1.7353000000000001</v>
      </c>
      <c r="D589">
        <v>-4.8999999999999998E-3</v>
      </c>
      <c r="E589">
        <v>-1.4E-3</v>
      </c>
    </row>
    <row r="590" spans="1:5" x14ac:dyDescent="0.15">
      <c r="A590" s="1">
        <v>39972</v>
      </c>
      <c r="B590">
        <v>0.4224</v>
      </c>
      <c r="C590">
        <v>1.7831999999999999</v>
      </c>
      <c r="D590">
        <v>3.0999999999999999E-3</v>
      </c>
      <c r="E590">
        <v>1.7500000000000002E-2</v>
      </c>
    </row>
    <row r="591" spans="1:5" x14ac:dyDescent="0.15">
      <c r="A591" s="1">
        <v>39973</v>
      </c>
      <c r="B591">
        <v>0.42820000000000003</v>
      </c>
      <c r="C591">
        <v>1.8246</v>
      </c>
      <c r="D591">
        <v>4.1000000000000003E-3</v>
      </c>
      <c r="E591">
        <v>1.49E-2</v>
      </c>
    </row>
    <row r="592" spans="1:5" x14ac:dyDescent="0.15">
      <c r="A592" s="1">
        <v>39974</v>
      </c>
      <c r="B592">
        <v>0.44219999999999998</v>
      </c>
      <c r="C592">
        <v>1.8543000000000001</v>
      </c>
      <c r="D592">
        <v>9.7999999999999997E-3</v>
      </c>
      <c r="E592">
        <v>1.0500000000000001E-2</v>
      </c>
    </row>
    <row r="593" spans="1:5" x14ac:dyDescent="0.15">
      <c r="A593" s="1">
        <v>39975</v>
      </c>
      <c r="B593">
        <v>0.42870000000000003</v>
      </c>
      <c r="C593">
        <v>1.8531</v>
      </c>
      <c r="D593">
        <v>-9.4000000000000004E-3</v>
      </c>
      <c r="E593">
        <v>-4.0000000000000002E-4</v>
      </c>
    </row>
    <row r="594" spans="1:5" x14ac:dyDescent="0.15">
      <c r="A594" s="1">
        <v>39976</v>
      </c>
      <c r="B594">
        <v>0.40210000000000001</v>
      </c>
      <c r="C594">
        <v>1.802</v>
      </c>
      <c r="D594">
        <v>-1.8700000000000001E-2</v>
      </c>
      <c r="E594">
        <v>-1.7899999999999999E-2</v>
      </c>
    </row>
    <row r="595" spans="1:5" x14ac:dyDescent="0.15">
      <c r="A595" s="1">
        <v>39979</v>
      </c>
      <c r="B595">
        <v>0.43090000000000001</v>
      </c>
      <c r="C595">
        <v>1.8611</v>
      </c>
      <c r="D595">
        <v>2.06E-2</v>
      </c>
      <c r="E595">
        <v>2.1100000000000001E-2</v>
      </c>
    </row>
    <row r="596" spans="1:5" x14ac:dyDescent="0.15">
      <c r="A596" s="1">
        <v>39980</v>
      </c>
      <c r="B596">
        <v>0.42859999999999998</v>
      </c>
      <c r="C596">
        <v>1.8239000000000001</v>
      </c>
      <c r="D596">
        <v>-1.6999999999999999E-3</v>
      </c>
      <c r="E596">
        <v>-1.2999999999999999E-2</v>
      </c>
    </row>
    <row r="597" spans="1:5" x14ac:dyDescent="0.15">
      <c r="A597" s="1">
        <v>39981</v>
      </c>
      <c r="B597">
        <v>0.45240000000000002</v>
      </c>
      <c r="C597">
        <v>1.8720000000000001</v>
      </c>
      <c r="D597">
        <v>1.67E-2</v>
      </c>
      <c r="E597">
        <v>1.7000000000000001E-2</v>
      </c>
    </row>
    <row r="598" spans="1:5" x14ac:dyDescent="0.15">
      <c r="A598" s="1">
        <v>39982</v>
      </c>
      <c r="B598">
        <v>0.47499999999999998</v>
      </c>
      <c r="C598">
        <v>1.8541000000000001</v>
      </c>
      <c r="D598">
        <v>1.5599999999999999E-2</v>
      </c>
      <c r="E598">
        <v>-6.1999999999999998E-3</v>
      </c>
    </row>
    <row r="599" spans="1:5" x14ac:dyDescent="0.15">
      <c r="A599" s="1">
        <v>39983</v>
      </c>
      <c r="B599">
        <v>0.4859</v>
      </c>
      <c r="C599">
        <v>1.8411</v>
      </c>
      <c r="D599">
        <v>7.4000000000000003E-3</v>
      </c>
      <c r="E599">
        <v>-4.5999999999999999E-3</v>
      </c>
    </row>
    <row r="600" spans="1:5" x14ac:dyDescent="0.15">
      <c r="A600" s="1">
        <v>39986</v>
      </c>
      <c r="B600">
        <v>0.48709999999999998</v>
      </c>
      <c r="C600">
        <v>1.8409</v>
      </c>
      <c r="D600">
        <v>8.0000000000000004E-4</v>
      </c>
      <c r="E600">
        <v>-1E-4</v>
      </c>
    </row>
    <row r="601" spans="1:5" x14ac:dyDescent="0.15">
      <c r="A601" s="1">
        <v>39987</v>
      </c>
      <c r="B601">
        <v>0.48770000000000002</v>
      </c>
      <c r="C601">
        <v>1.8326</v>
      </c>
      <c r="D601">
        <v>4.0000000000000002E-4</v>
      </c>
      <c r="E601">
        <v>-3.0000000000000001E-3</v>
      </c>
    </row>
    <row r="602" spans="1:5" x14ac:dyDescent="0.15">
      <c r="A602" s="1">
        <v>39988</v>
      </c>
      <c r="B602">
        <v>0.50549999999999995</v>
      </c>
      <c r="C602">
        <v>1.8522000000000001</v>
      </c>
      <c r="D602">
        <v>1.1900000000000001E-2</v>
      </c>
      <c r="E602">
        <v>6.8999999999999999E-3</v>
      </c>
    </row>
    <row r="603" spans="1:5" x14ac:dyDescent="0.15">
      <c r="A603" s="1">
        <v>39989</v>
      </c>
      <c r="B603">
        <v>0.50409999999999999</v>
      </c>
      <c r="C603">
        <v>1.8632</v>
      </c>
      <c r="D603">
        <v>-8.9999999999999998E-4</v>
      </c>
      <c r="E603">
        <v>3.8E-3</v>
      </c>
    </row>
    <row r="604" spans="1:5" x14ac:dyDescent="0.15">
      <c r="A604" s="1">
        <v>39990</v>
      </c>
      <c r="B604">
        <v>0.50919999999999999</v>
      </c>
      <c r="C604">
        <v>1.8883000000000001</v>
      </c>
      <c r="D604">
        <v>3.3999999999999998E-3</v>
      </c>
      <c r="E604">
        <v>8.8000000000000005E-3</v>
      </c>
    </row>
    <row r="605" spans="1:5" x14ac:dyDescent="0.15">
      <c r="A605" s="1">
        <v>39993</v>
      </c>
      <c r="B605">
        <v>0.53410000000000002</v>
      </c>
      <c r="C605">
        <v>1.9157</v>
      </c>
      <c r="D605">
        <v>1.6500000000000001E-2</v>
      </c>
      <c r="E605">
        <v>9.4999999999999998E-3</v>
      </c>
    </row>
    <row r="606" spans="1:5" x14ac:dyDescent="0.15">
      <c r="A606" s="1">
        <v>39994</v>
      </c>
      <c r="B606">
        <v>0.52759999999999996</v>
      </c>
      <c r="C606">
        <v>1.891</v>
      </c>
      <c r="D606">
        <v>-4.1999999999999997E-3</v>
      </c>
      <c r="E606">
        <v>-8.3999999999999995E-3</v>
      </c>
    </row>
    <row r="607" spans="1:5" x14ac:dyDescent="0.15">
      <c r="A607" s="1">
        <v>39995</v>
      </c>
      <c r="B607">
        <v>0.56200000000000006</v>
      </c>
      <c r="C607">
        <v>1.9353</v>
      </c>
      <c r="D607">
        <v>2.2599999999999999E-2</v>
      </c>
      <c r="E607">
        <v>1.5299999999999999E-2</v>
      </c>
    </row>
    <row r="608" spans="1:5" x14ac:dyDescent="0.15">
      <c r="A608" s="1">
        <v>39996</v>
      </c>
      <c r="B608">
        <v>0.58350000000000002</v>
      </c>
      <c r="C608">
        <v>1.9494</v>
      </c>
      <c r="D608">
        <v>1.37E-2</v>
      </c>
      <c r="E608">
        <v>4.7999999999999996E-3</v>
      </c>
    </row>
    <row r="609" spans="1:5" x14ac:dyDescent="0.15">
      <c r="A609" s="1">
        <v>39997</v>
      </c>
      <c r="B609">
        <v>0.60509999999999997</v>
      </c>
      <c r="C609">
        <v>1.9669000000000001</v>
      </c>
      <c r="D609">
        <v>1.3599999999999999E-2</v>
      </c>
      <c r="E609">
        <v>5.8999999999999999E-3</v>
      </c>
    </row>
    <row r="610" spans="1:5" x14ac:dyDescent="0.15">
      <c r="A610" s="1">
        <v>40000</v>
      </c>
      <c r="B610">
        <v>0.628</v>
      </c>
      <c r="C610">
        <v>1.9452</v>
      </c>
      <c r="D610">
        <v>1.43E-2</v>
      </c>
      <c r="E610">
        <v>-7.3000000000000001E-3</v>
      </c>
    </row>
    <row r="611" spans="1:5" x14ac:dyDescent="0.15">
      <c r="A611" s="1">
        <v>40001</v>
      </c>
      <c r="B611">
        <v>0.61150000000000004</v>
      </c>
      <c r="C611">
        <v>1.9312</v>
      </c>
      <c r="D611">
        <v>-1.0200000000000001E-2</v>
      </c>
      <c r="E611">
        <v>-4.7999999999999996E-3</v>
      </c>
    </row>
    <row r="612" spans="1:5" x14ac:dyDescent="0.15">
      <c r="A612" s="1">
        <v>40002</v>
      </c>
      <c r="B612">
        <v>0.61719999999999997</v>
      </c>
      <c r="C612">
        <v>1.9610000000000001</v>
      </c>
      <c r="D612">
        <v>3.5000000000000001E-3</v>
      </c>
      <c r="E612">
        <v>1.0200000000000001E-2</v>
      </c>
    </row>
    <row r="613" spans="1:5" x14ac:dyDescent="0.15">
      <c r="A613" s="1">
        <v>40003</v>
      </c>
      <c r="B613">
        <v>0.63839999999999997</v>
      </c>
      <c r="C613">
        <v>2.0430999999999999</v>
      </c>
      <c r="D613">
        <v>1.3100000000000001E-2</v>
      </c>
      <c r="E613">
        <v>2.7699999999999999E-2</v>
      </c>
    </row>
    <row r="614" spans="1:5" x14ac:dyDescent="0.15">
      <c r="A614" s="1">
        <v>40004</v>
      </c>
      <c r="B614">
        <v>0.63939999999999997</v>
      </c>
      <c r="C614">
        <v>2.0299</v>
      </c>
      <c r="D614">
        <v>5.9999999999999995E-4</v>
      </c>
      <c r="E614">
        <v>-4.3E-3</v>
      </c>
    </row>
    <row r="615" spans="1:5" x14ac:dyDescent="0.15">
      <c r="A615" s="1">
        <v>40007</v>
      </c>
      <c r="B615">
        <v>0.62139999999999995</v>
      </c>
      <c r="C615">
        <v>2.0605000000000002</v>
      </c>
      <c r="D615">
        <v>-1.0999999999999999E-2</v>
      </c>
      <c r="E615">
        <v>1.01E-2</v>
      </c>
    </row>
    <row r="616" spans="1:5" x14ac:dyDescent="0.15">
      <c r="A616" s="1">
        <v>40008</v>
      </c>
      <c r="B616">
        <v>0.66659999999999997</v>
      </c>
      <c r="C616">
        <v>2.1225000000000001</v>
      </c>
      <c r="D616">
        <v>2.7900000000000001E-2</v>
      </c>
      <c r="E616">
        <v>2.0299999999999999E-2</v>
      </c>
    </row>
    <row r="617" spans="1:5" x14ac:dyDescent="0.15">
      <c r="A617" s="1">
        <v>40009</v>
      </c>
      <c r="B617">
        <v>0.68520000000000003</v>
      </c>
      <c r="C617">
        <v>2.1682000000000001</v>
      </c>
      <c r="D617">
        <v>1.12E-2</v>
      </c>
      <c r="E617">
        <v>1.46E-2</v>
      </c>
    </row>
    <row r="618" spans="1:5" x14ac:dyDescent="0.15">
      <c r="A618" s="1">
        <v>40010</v>
      </c>
      <c r="B618">
        <v>0.68910000000000005</v>
      </c>
      <c r="C618">
        <v>2.1718000000000002</v>
      </c>
      <c r="D618">
        <v>2.3E-3</v>
      </c>
      <c r="E618">
        <v>1.1000000000000001E-3</v>
      </c>
    </row>
    <row r="619" spans="1:5" x14ac:dyDescent="0.15">
      <c r="A619" s="1">
        <v>40011</v>
      </c>
      <c r="B619">
        <v>0.69799999999999995</v>
      </c>
      <c r="C619">
        <v>2.2103999999999999</v>
      </c>
      <c r="D619">
        <v>5.3E-3</v>
      </c>
      <c r="E619">
        <v>1.2200000000000001E-2</v>
      </c>
    </row>
    <row r="620" spans="1:5" x14ac:dyDescent="0.15">
      <c r="A620" s="1">
        <v>40014</v>
      </c>
      <c r="B620">
        <v>0.73240000000000005</v>
      </c>
      <c r="C620">
        <v>2.2704</v>
      </c>
      <c r="D620">
        <v>2.0299999999999999E-2</v>
      </c>
      <c r="E620">
        <v>1.8700000000000001E-2</v>
      </c>
    </row>
    <row r="621" spans="1:5" x14ac:dyDescent="0.15">
      <c r="A621" s="1">
        <v>40015</v>
      </c>
      <c r="B621">
        <v>0.7077</v>
      </c>
      <c r="C621">
        <v>2.1855000000000002</v>
      </c>
      <c r="D621">
        <v>-1.43E-2</v>
      </c>
      <c r="E621">
        <v>-2.5999999999999999E-2</v>
      </c>
    </row>
    <row r="622" spans="1:5" x14ac:dyDescent="0.15">
      <c r="A622" s="1">
        <v>40016</v>
      </c>
      <c r="B622">
        <v>0.74009999999999998</v>
      </c>
      <c r="C622">
        <v>2.2359</v>
      </c>
      <c r="D622">
        <v>1.9E-2</v>
      </c>
      <c r="E622">
        <v>1.5800000000000002E-2</v>
      </c>
    </row>
    <row r="623" spans="1:5" x14ac:dyDescent="0.15">
      <c r="A623" s="1">
        <v>40017</v>
      </c>
      <c r="B623">
        <v>0.76180000000000003</v>
      </c>
      <c r="C623">
        <v>2.2524000000000002</v>
      </c>
      <c r="D623">
        <v>1.2500000000000001E-2</v>
      </c>
      <c r="E623">
        <v>5.1000000000000004E-3</v>
      </c>
    </row>
    <row r="624" spans="1:5" x14ac:dyDescent="0.15">
      <c r="A624" s="1">
        <v>40018</v>
      </c>
      <c r="B624">
        <v>0.76929999999999998</v>
      </c>
      <c r="C624">
        <v>2.2138</v>
      </c>
      <c r="D624">
        <v>4.3E-3</v>
      </c>
      <c r="E624">
        <v>-1.1900000000000001E-2</v>
      </c>
    </row>
    <row r="625" spans="1:5" x14ac:dyDescent="0.15">
      <c r="A625" s="1">
        <v>40021</v>
      </c>
      <c r="B625">
        <v>0.80600000000000005</v>
      </c>
      <c r="C625">
        <v>2.2566000000000002</v>
      </c>
      <c r="D625">
        <v>2.07E-2</v>
      </c>
      <c r="E625">
        <v>1.3299999999999999E-2</v>
      </c>
    </row>
    <row r="626" spans="1:5" x14ac:dyDescent="0.15">
      <c r="A626" s="1">
        <v>40022</v>
      </c>
      <c r="B626">
        <v>0.81189999999999996</v>
      </c>
      <c r="C626">
        <v>2.2959000000000001</v>
      </c>
      <c r="D626">
        <v>3.3E-3</v>
      </c>
      <c r="E626">
        <v>1.21E-2</v>
      </c>
    </row>
    <row r="627" spans="1:5" x14ac:dyDescent="0.15">
      <c r="A627" s="1">
        <v>40023</v>
      </c>
      <c r="B627">
        <v>0.7167</v>
      </c>
      <c r="C627">
        <v>2.1415000000000002</v>
      </c>
      <c r="D627">
        <v>-5.2499999999999998E-2</v>
      </c>
      <c r="E627">
        <v>-4.6800000000000001E-2</v>
      </c>
    </row>
    <row r="628" spans="1:5" x14ac:dyDescent="0.15">
      <c r="A628" s="1">
        <v>40024</v>
      </c>
      <c r="B628">
        <v>0.75349999999999995</v>
      </c>
      <c r="C628">
        <v>2.1377999999999999</v>
      </c>
      <c r="D628">
        <v>2.1399999999999999E-2</v>
      </c>
      <c r="E628">
        <v>-1.1999999999999999E-3</v>
      </c>
    </row>
    <row r="629" spans="1:5" x14ac:dyDescent="0.15">
      <c r="A629" s="1">
        <v>40025</v>
      </c>
      <c r="B629">
        <v>0.80169999999999997</v>
      </c>
      <c r="C629">
        <v>2.1989000000000001</v>
      </c>
      <c r="D629">
        <v>2.75E-2</v>
      </c>
      <c r="E629">
        <v>1.95E-2</v>
      </c>
    </row>
    <row r="630" spans="1:5" x14ac:dyDescent="0.15">
      <c r="A630" s="1">
        <v>40028</v>
      </c>
      <c r="B630">
        <v>0.82689999999999997</v>
      </c>
      <c r="C630">
        <v>2.2706</v>
      </c>
      <c r="D630">
        <v>1.4E-2</v>
      </c>
      <c r="E630">
        <v>2.24E-2</v>
      </c>
    </row>
    <row r="631" spans="1:5" x14ac:dyDescent="0.15">
      <c r="A631" s="1">
        <v>40029</v>
      </c>
      <c r="B631">
        <v>0.82669999999999999</v>
      </c>
      <c r="C631">
        <v>2.3384</v>
      </c>
      <c r="D631">
        <v>-1E-4</v>
      </c>
      <c r="E631">
        <v>2.07E-2</v>
      </c>
    </row>
    <row r="632" spans="1:5" x14ac:dyDescent="0.15">
      <c r="A632" s="1">
        <v>40030</v>
      </c>
      <c r="B632">
        <v>0.80469999999999997</v>
      </c>
      <c r="C632">
        <v>2.3788</v>
      </c>
      <c r="D632">
        <v>-1.21E-2</v>
      </c>
      <c r="E632">
        <v>1.21E-2</v>
      </c>
    </row>
    <row r="633" spans="1:5" x14ac:dyDescent="0.15">
      <c r="A633" s="1">
        <v>40031</v>
      </c>
      <c r="B633">
        <v>0.76719999999999999</v>
      </c>
      <c r="C633">
        <v>2.4171999999999998</v>
      </c>
      <c r="D633">
        <v>-2.0799999999999999E-2</v>
      </c>
      <c r="E633">
        <v>1.14E-2</v>
      </c>
    </row>
    <row r="634" spans="1:5" x14ac:dyDescent="0.15">
      <c r="A634" s="1">
        <v>40032</v>
      </c>
      <c r="B634">
        <v>0.71499999999999997</v>
      </c>
      <c r="C634">
        <v>2.3618000000000001</v>
      </c>
      <c r="D634">
        <v>-2.9499999999999998E-2</v>
      </c>
      <c r="E634">
        <v>-1.6199999999999999E-2</v>
      </c>
    </row>
    <row r="635" spans="1:5" x14ac:dyDescent="0.15">
      <c r="A635" s="1">
        <v>40035</v>
      </c>
      <c r="B635">
        <v>0.71</v>
      </c>
      <c r="C635">
        <v>2.3959999999999999</v>
      </c>
      <c r="D635">
        <v>-3.0000000000000001E-3</v>
      </c>
      <c r="E635">
        <v>1.0200000000000001E-2</v>
      </c>
    </row>
    <row r="636" spans="1:5" x14ac:dyDescent="0.15">
      <c r="A636" s="1">
        <v>40036</v>
      </c>
      <c r="B636">
        <v>0.7157</v>
      </c>
      <c r="C636">
        <v>2.3843000000000001</v>
      </c>
      <c r="D636">
        <v>3.3E-3</v>
      </c>
      <c r="E636">
        <v>-3.3999999999999998E-3</v>
      </c>
    </row>
    <row r="637" spans="1:5" x14ac:dyDescent="0.15">
      <c r="A637" s="1">
        <v>40037</v>
      </c>
      <c r="B637">
        <v>0.63900000000000001</v>
      </c>
      <c r="C637">
        <v>2.2627000000000002</v>
      </c>
      <c r="D637">
        <v>-4.4699999999999997E-2</v>
      </c>
      <c r="E637">
        <v>-3.5900000000000001E-2</v>
      </c>
    </row>
    <row r="638" spans="1:5" x14ac:dyDescent="0.15">
      <c r="A638" s="1">
        <v>40038</v>
      </c>
      <c r="B638">
        <v>0.65990000000000004</v>
      </c>
      <c r="C638">
        <v>2.2856000000000001</v>
      </c>
      <c r="D638">
        <v>1.2800000000000001E-2</v>
      </c>
      <c r="E638">
        <v>7.0000000000000001E-3</v>
      </c>
    </row>
    <row r="639" spans="1:5" x14ac:dyDescent="0.15">
      <c r="A639" s="1">
        <v>40039</v>
      </c>
      <c r="B639">
        <v>0.61339999999999995</v>
      </c>
      <c r="C639">
        <v>2.1783000000000001</v>
      </c>
      <c r="D639">
        <v>-2.8000000000000001E-2</v>
      </c>
      <c r="E639">
        <v>-3.27E-2</v>
      </c>
    </row>
    <row r="640" spans="1:5" x14ac:dyDescent="0.15">
      <c r="A640" s="1">
        <v>40042</v>
      </c>
      <c r="B640">
        <v>0.51490000000000002</v>
      </c>
      <c r="C640">
        <v>2.0099</v>
      </c>
      <c r="D640">
        <v>-6.1100000000000002E-2</v>
      </c>
      <c r="E640">
        <v>-5.2999999999999999E-2</v>
      </c>
    </row>
    <row r="641" spans="1:5" x14ac:dyDescent="0.15">
      <c r="A641" s="1">
        <v>40043</v>
      </c>
      <c r="B641">
        <v>0.5302</v>
      </c>
      <c r="C641">
        <v>2.0219</v>
      </c>
      <c r="D641">
        <v>1.01E-2</v>
      </c>
      <c r="E641">
        <v>4.0000000000000001E-3</v>
      </c>
    </row>
    <row r="642" spans="1:5" x14ac:dyDescent="0.15">
      <c r="A642" s="1">
        <v>40044</v>
      </c>
      <c r="B642">
        <v>0.45429999999999998</v>
      </c>
      <c r="C642">
        <v>1.9274</v>
      </c>
      <c r="D642">
        <v>-4.9599999999999998E-2</v>
      </c>
      <c r="E642">
        <v>-3.1300000000000001E-2</v>
      </c>
    </row>
    <row r="643" spans="1:5" x14ac:dyDescent="0.15">
      <c r="A643" s="1">
        <v>40045</v>
      </c>
      <c r="B643">
        <v>0.51690000000000003</v>
      </c>
      <c r="C643">
        <v>2.0116999999999998</v>
      </c>
      <c r="D643">
        <v>4.3099999999999999E-2</v>
      </c>
      <c r="E643">
        <v>2.8799999999999999E-2</v>
      </c>
    </row>
    <row r="644" spans="1:5" x14ac:dyDescent="0.15">
      <c r="A644" s="1">
        <v>40046</v>
      </c>
      <c r="B644">
        <v>0.54549999999999998</v>
      </c>
      <c r="C644">
        <v>2.0945</v>
      </c>
      <c r="D644">
        <v>1.8800000000000001E-2</v>
      </c>
      <c r="E644">
        <v>2.75E-2</v>
      </c>
    </row>
    <row r="645" spans="1:5" x14ac:dyDescent="0.15">
      <c r="A645" s="1">
        <v>40049</v>
      </c>
      <c r="B645">
        <v>0.55800000000000005</v>
      </c>
      <c r="C645">
        <v>2.1556999999999999</v>
      </c>
      <c r="D645">
        <v>8.0999999999999996E-3</v>
      </c>
      <c r="E645">
        <v>1.9800000000000002E-2</v>
      </c>
    </row>
    <row r="646" spans="1:5" x14ac:dyDescent="0.15">
      <c r="A646" s="1">
        <v>40050</v>
      </c>
      <c r="B646">
        <v>0.50019999999999998</v>
      </c>
      <c r="C646">
        <v>2.0722999999999998</v>
      </c>
      <c r="D646">
        <v>-3.7100000000000001E-2</v>
      </c>
      <c r="E646">
        <v>-2.64E-2</v>
      </c>
    </row>
    <row r="647" spans="1:5" x14ac:dyDescent="0.15">
      <c r="A647" s="1">
        <v>40051</v>
      </c>
      <c r="B647">
        <v>0.53039999999999998</v>
      </c>
      <c r="C647">
        <v>2.1436000000000002</v>
      </c>
      <c r="D647">
        <v>2.01E-2</v>
      </c>
      <c r="E647">
        <v>2.3199999999999998E-2</v>
      </c>
    </row>
    <row r="648" spans="1:5" x14ac:dyDescent="0.15">
      <c r="A648" s="1">
        <v>40052</v>
      </c>
      <c r="B648">
        <v>0.52270000000000005</v>
      </c>
      <c r="C648">
        <v>2.222</v>
      </c>
      <c r="D648">
        <v>-5.1000000000000004E-3</v>
      </c>
      <c r="E648">
        <v>2.4899999999999999E-2</v>
      </c>
    </row>
    <row r="649" spans="1:5" x14ac:dyDescent="0.15">
      <c r="A649" s="1">
        <v>40053</v>
      </c>
      <c r="B649">
        <v>0.4698</v>
      </c>
      <c r="C649">
        <v>2.1101999999999999</v>
      </c>
      <c r="D649">
        <v>-3.4700000000000002E-2</v>
      </c>
      <c r="E649">
        <v>-3.4700000000000002E-2</v>
      </c>
    </row>
    <row r="650" spans="1:5" x14ac:dyDescent="0.15">
      <c r="A650" s="1">
        <v>40056</v>
      </c>
      <c r="B650">
        <v>0.3654</v>
      </c>
      <c r="C650">
        <v>1.9482999999999999</v>
      </c>
      <c r="D650">
        <v>-7.1099999999999997E-2</v>
      </c>
      <c r="E650">
        <v>-5.1999999999999998E-2</v>
      </c>
    </row>
    <row r="651" spans="1:5" x14ac:dyDescent="0.15">
      <c r="A651" s="1">
        <v>40057</v>
      </c>
      <c r="B651">
        <v>0.37190000000000001</v>
      </c>
      <c r="C651">
        <v>1.9736</v>
      </c>
      <c r="D651">
        <v>4.7000000000000002E-3</v>
      </c>
      <c r="E651">
        <v>8.6E-3</v>
      </c>
    </row>
    <row r="652" spans="1:5" x14ac:dyDescent="0.15">
      <c r="A652" s="1">
        <v>40058</v>
      </c>
      <c r="B652">
        <v>0.39460000000000001</v>
      </c>
      <c r="C652">
        <v>1.9890000000000001</v>
      </c>
      <c r="D652">
        <v>1.66E-2</v>
      </c>
      <c r="E652">
        <v>5.1999999999999998E-3</v>
      </c>
    </row>
    <row r="653" spans="1:5" x14ac:dyDescent="0.15">
      <c r="A653" s="1">
        <v>40059</v>
      </c>
      <c r="B653">
        <v>0.4723</v>
      </c>
      <c r="C653">
        <v>2.0937000000000001</v>
      </c>
      <c r="D653">
        <v>5.57E-2</v>
      </c>
      <c r="E653">
        <v>3.5000000000000003E-2</v>
      </c>
    </row>
    <row r="654" spans="1:5" x14ac:dyDescent="0.15">
      <c r="A654" s="1">
        <v>40060</v>
      </c>
      <c r="B654">
        <v>0.48449999999999999</v>
      </c>
      <c r="C654">
        <v>2.137</v>
      </c>
      <c r="D654">
        <v>8.2000000000000007E-3</v>
      </c>
      <c r="E654">
        <v>1.4E-2</v>
      </c>
    </row>
    <row r="655" spans="1:5" x14ac:dyDescent="0.15">
      <c r="A655" s="1">
        <v>40063</v>
      </c>
      <c r="B655">
        <v>0.4975</v>
      </c>
      <c r="C655">
        <v>2.1757</v>
      </c>
      <c r="D655">
        <v>8.8000000000000005E-3</v>
      </c>
      <c r="E655">
        <v>1.23E-2</v>
      </c>
    </row>
    <row r="656" spans="1:5" x14ac:dyDescent="0.15">
      <c r="A656" s="1">
        <v>40064</v>
      </c>
      <c r="B656">
        <v>0.52969999999999995</v>
      </c>
      <c r="C656">
        <v>2.2039</v>
      </c>
      <c r="D656">
        <v>2.1499999999999998E-2</v>
      </c>
      <c r="E656">
        <v>8.8999999999999999E-3</v>
      </c>
    </row>
    <row r="657" spans="1:5" x14ac:dyDescent="0.15">
      <c r="A657" s="1">
        <v>40065</v>
      </c>
      <c r="B657">
        <v>0.5413</v>
      </c>
      <c r="C657">
        <v>2.1838000000000002</v>
      </c>
      <c r="D657">
        <v>7.6E-3</v>
      </c>
      <c r="E657">
        <v>-6.3E-3</v>
      </c>
    </row>
    <row r="658" spans="1:5" x14ac:dyDescent="0.15">
      <c r="A658" s="1">
        <v>40066</v>
      </c>
      <c r="B658">
        <v>0.52590000000000003</v>
      </c>
      <c r="C658">
        <v>2.1781999999999999</v>
      </c>
      <c r="D658">
        <v>-0.01</v>
      </c>
      <c r="E658">
        <v>-1.8E-3</v>
      </c>
    </row>
    <row r="659" spans="1:5" x14ac:dyDescent="0.15">
      <c r="A659" s="1">
        <v>40067</v>
      </c>
      <c r="B659">
        <v>0.56210000000000004</v>
      </c>
      <c r="C659">
        <v>2.2772999999999999</v>
      </c>
      <c r="D659">
        <v>2.3800000000000002E-2</v>
      </c>
      <c r="E659">
        <v>3.1199999999999999E-2</v>
      </c>
    </row>
    <row r="660" spans="1:5" x14ac:dyDescent="0.15">
      <c r="A660" s="1">
        <v>40070</v>
      </c>
      <c r="B660">
        <v>0.58879999999999999</v>
      </c>
      <c r="C660">
        <v>2.3418999999999999</v>
      </c>
      <c r="D660">
        <v>1.7100000000000001E-2</v>
      </c>
      <c r="E660">
        <v>1.9699999999999999E-2</v>
      </c>
    </row>
    <row r="661" spans="1:5" x14ac:dyDescent="0.15">
      <c r="A661" s="1">
        <v>40071</v>
      </c>
      <c r="B661">
        <v>0.59330000000000005</v>
      </c>
      <c r="C661">
        <v>2.3584999999999998</v>
      </c>
      <c r="D661">
        <v>2.8E-3</v>
      </c>
      <c r="E661">
        <v>5.0000000000000001E-3</v>
      </c>
    </row>
    <row r="662" spans="1:5" x14ac:dyDescent="0.15">
      <c r="A662" s="1">
        <v>40072</v>
      </c>
      <c r="B662">
        <v>0.57179999999999997</v>
      </c>
      <c r="C662">
        <v>2.3744999999999998</v>
      </c>
      <c r="D662">
        <v>-1.34E-2</v>
      </c>
      <c r="E662">
        <v>4.7000000000000002E-3</v>
      </c>
    </row>
    <row r="663" spans="1:5" x14ac:dyDescent="0.15">
      <c r="A663" s="1">
        <v>40073</v>
      </c>
      <c r="B663">
        <v>0.60170000000000001</v>
      </c>
      <c r="C663">
        <v>2.4577</v>
      </c>
      <c r="D663">
        <v>1.9E-2</v>
      </c>
      <c r="E663">
        <v>2.47E-2</v>
      </c>
    </row>
    <row r="664" spans="1:5" x14ac:dyDescent="0.15">
      <c r="A664" s="1">
        <v>40074</v>
      </c>
      <c r="B664">
        <v>0.54359999999999997</v>
      </c>
      <c r="C664">
        <v>2.3573</v>
      </c>
      <c r="D664">
        <v>-3.6299999999999999E-2</v>
      </c>
      <c r="E664">
        <v>-2.9000000000000001E-2</v>
      </c>
    </row>
    <row r="665" spans="1:5" x14ac:dyDescent="0.15">
      <c r="A665" s="1">
        <v>40077</v>
      </c>
      <c r="B665">
        <v>0.54790000000000005</v>
      </c>
      <c r="C665">
        <v>2.4041000000000001</v>
      </c>
      <c r="D665">
        <v>2.8E-3</v>
      </c>
      <c r="E665">
        <v>1.3899999999999999E-2</v>
      </c>
    </row>
    <row r="666" spans="1:5" x14ac:dyDescent="0.15">
      <c r="A666" s="1">
        <v>40078</v>
      </c>
      <c r="B666">
        <v>0.51049999999999995</v>
      </c>
      <c r="C666">
        <v>2.3405</v>
      </c>
      <c r="D666">
        <v>-2.4199999999999999E-2</v>
      </c>
      <c r="E666">
        <v>-1.8700000000000001E-2</v>
      </c>
    </row>
    <row r="667" spans="1:5" x14ac:dyDescent="0.15">
      <c r="A667" s="1">
        <v>40079</v>
      </c>
      <c r="B667">
        <v>0.47620000000000001</v>
      </c>
      <c r="C667">
        <v>2.2955000000000001</v>
      </c>
      <c r="D667">
        <v>-2.2700000000000001E-2</v>
      </c>
      <c r="E667">
        <v>-1.35E-2</v>
      </c>
    </row>
    <row r="668" spans="1:5" x14ac:dyDescent="0.15">
      <c r="A668" s="1">
        <v>40080</v>
      </c>
      <c r="B668">
        <v>0.48630000000000001</v>
      </c>
      <c r="C668">
        <v>2.2269000000000001</v>
      </c>
      <c r="D668">
        <v>6.7999999999999996E-3</v>
      </c>
      <c r="E668">
        <v>-2.0799999999999999E-2</v>
      </c>
    </row>
    <row r="669" spans="1:5" x14ac:dyDescent="0.15">
      <c r="A669" s="1">
        <v>40081</v>
      </c>
      <c r="B669">
        <v>0.47549999999999998</v>
      </c>
      <c r="C669">
        <v>2.1930999999999998</v>
      </c>
      <c r="D669">
        <v>-7.3000000000000001E-3</v>
      </c>
      <c r="E669">
        <v>-1.0500000000000001E-2</v>
      </c>
    </row>
    <row r="670" spans="1:5" x14ac:dyDescent="0.15">
      <c r="A670" s="1">
        <v>40084</v>
      </c>
      <c r="B670">
        <v>0.43409999999999999</v>
      </c>
      <c r="C670">
        <v>2.1097000000000001</v>
      </c>
      <c r="D670">
        <v>-2.81E-2</v>
      </c>
      <c r="E670">
        <v>-2.6100000000000002E-2</v>
      </c>
    </row>
    <row r="671" spans="1:5" x14ac:dyDescent="0.15">
      <c r="A671" s="1">
        <v>40085</v>
      </c>
      <c r="B671">
        <v>0.43390000000000001</v>
      </c>
      <c r="C671">
        <v>2.0152000000000001</v>
      </c>
      <c r="D671">
        <v>-1E-4</v>
      </c>
      <c r="E671">
        <v>-3.04E-2</v>
      </c>
    </row>
    <row r="672" spans="1:5" x14ac:dyDescent="0.15">
      <c r="A672" s="1">
        <v>40086</v>
      </c>
      <c r="B672">
        <v>0.4496</v>
      </c>
      <c r="C672">
        <v>2.052</v>
      </c>
      <c r="D672">
        <v>1.09E-2</v>
      </c>
      <c r="E672">
        <v>1.2200000000000001E-2</v>
      </c>
    </row>
    <row r="673" spans="1:5" x14ac:dyDescent="0.15">
      <c r="A673" s="1">
        <v>40095</v>
      </c>
      <c r="B673">
        <v>0.5262</v>
      </c>
      <c r="C673">
        <v>2.1698</v>
      </c>
      <c r="D673">
        <v>5.2900000000000003E-2</v>
      </c>
      <c r="E673">
        <v>3.8600000000000002E-2</v>
      </c>
    </row>
    <row r="674" spans="1:5" x14ac:dyDescent="0.15">
      <c r="A674" s="1">
        <v>40098</v>
      </c>
      <c r="B674">
        <v>0.52039999999999997</v>
      </c>
      <c r="C674">
        <v>2.2164000000000001</v>
      </c>
      <c r="D674">
        <v>-3.8E-3</v>
      </c>
      <c r="E674">
        <v>1.47E-2</v>
      </c>
    </row>
    <row r="675" spans="1:5" x14ac:dyDescent="0.15">
      <c r="A675" s="1">
        <v>40099</v>
      </c>
      <c r="B675">
        <v>0.54300000000000004</v>
      </c>
      <c r="C675">
        <v>2.2568000000000001</v>
      </c>
      <c r="D675">
        <v>1.49E-2</v>
      </c>
      <c r="E675">
        <v>1.26E-2</v>
      </c>
    </row>
    <row r="676" spans="1:5" x14ac:dyDescent="0.15">
      <c r="A676" s="1">
        <v>40100</v>
      </c>
      <c r="B676">
        <v>0.55700000000000005</v>
      </c>
      <c r="C676">
        <v>2.2873999999999999</v>
      </c>
      <c r="D676">
        <v>8.9999999999999993E-3</v>
      </c>
      <c r="E676">
        <v>9.4000000000000004E-3</v>
      </c>
    </row>
    <row r="677" spans="1:5" x14ac:dyDescent="0.15">
      <c r="A677" s="1">
        <v>40101</v>
      </c>
      <c r="B677">
        <v>0.56289999999999996</v>
      </c>
      <c r="C677">
        <v>2.3267000000000002</v>
      </c>
      <c r="D677">
        <v>3.8E-3</v>
      </c>
      <c r="E677">
        <v>1.2E-2</v>
      </c>
    </row>
    <row r="678" spans="1:5" x14ac:dyDescent="0.15">
      <c r="A678" s="1">
        <v>40102</v>
      </c>
      <c r="B678">
        <v>0.56389999999999996</v>
      </c>
      <c r="C678">
        <v>2.3689</v>
      </c>
      <c r="D678">
        <v>5.9999999999999995E-4</v>
      </c>
      <c r="E678">
        <v>1.2699999999999999E-2</v>
      </c>
    </row>
    <row r="679" spans="1:5" x14ac:dyDescent="0.15">
      <c r="A679" s="1">
        <v>40105</v>
      </c>
      <c r="B679">
        <v>0.60609999999999997</v>
      </c>
      <c r="C679">
        <v>2.48</v>
      </c>
      <c r="D679">
        <v>2.7E-2</v>
      </c>
      <c r="E679">
        <v>3.3000000000000002E-2</v>
      </c>
    </row>
    <row r="680" spans="1:5" x14ac:dyDescent="0.15">
      <c r="A680" s="1">
        <v>40106</v>
      </c>
      <c r="B680">
        <v>0.62939999999999996</v>
      </c>
      <c r="C680">
        <v>2.5560999999999998</v>
      </c>
      <c r="D680">
        <v>1.4500000000000001E-2</v>
      </c>
      <c r="E680">
        <v>2.1899999999999999E-2</v>
      </c>
    </row>
    <row r="681" spans="1:5" x14ac:dyDescent="0.15">
      <c r="A681" s="1">
        <v>40107</v>
      </c>
      <c r="B681">
        <v>0.62539999999999996</v>
      </c>
      <c r="C681">
        <v>2.5356999999999998</v>
      </c>
      <c r="D681">
        <v>-2.5000000000000001E-3</v>
      </c>
      <c r="E681">
        <v>-5.7000000000000002E-3</v>
      </c>
    </row>
    <row r="682" spans="1:5" x14ac:dyDescent="0.15">
      <c r="A682" s="1">
        <v>40108</v>
      </c>
      <c r="B682">
        <v>0.61480000000000001</v>
      </c>
      <c r="C682">
        <v>2.5579000000000001</v>
      </c>
      <c r="D682">
        <v>-6.4999999999999997E-3</v>
      </c>
      <c r="E682">
        <v>6.3E-3</v>
      </c>
    </row>
    <row r="683" spans="1:5" x14ac:dyDescent="0.15">
      <c r="A683" s="1">
        <v>40109</v>
      </c>
      <c r="B683">
        <v>0.64659999999999995</v>
      </c>
      <c r="C683">
        <v>2.5867</v>
      </c>
      <c r="D683">
        <v>1.9699999999999999E-2</v>
      </c>
      <c r="E683">
        <v>8.0999999999999996E-3</v>
      </c>
    </row>
    <row r="684" spans="1:5" x14ac:dyDescent="0.15">
      <c r="A684" s="1">
        <v>40112</v>
      </c>
      <c r="B684">
        <v>0.64710000000000001</v>
      </c>
      <c r="C684">
        <v>2.5983999999999998</v>
      </c>
      <c r="D684">
        <v>2.9999999999999997E-4</v>
      </c>
      <c r="E684">
        <v>3.3E-3</v>
      </c>
    </row>
    <row r="685" spans="1:5" x14ac:dyDescent="0.15">
      <c r="A685" s="1">
        <v>40113</v>
      </c>
      <c r="B685">
        <v>0.59909999999999997</v>
      </c>
      <c r="C685">
        <v>2.5093000000000001</v>
      </c>
      <c r="D685">
        <v>-2.9100000000000001E-2</v>
      </c>
      <c r="E685">
        <v>-2.4799999999999999E-2</v>
      </c>
    </row>
    <row r="686" spans="1:5" x14ac:dyDescent="0.15">
      <c r="A686" s="1">
        <v>40114</v>
      </c>
      <c r="B686">
        <v>0.60609999999999997</v>
      </c>
      <c r="C686">
        <v>2.5539000000000001</v>
      </c>
      <c r="D686">
        <v>4.4000000000000003E-3</v>
      </c>
      <c r="E686">
        <v>1.2699999999999999E-2</v>
      </c>
    </row>
    <row r="687" spans="1:5" x14ac:dyDescent="0.15">
      <c r="A687" s="1">
        <v>40115</v>
      </c>
      <c r="B687">
        <v>0.56640000000000001</v>
      </c>
      <c r="C687">
        <v>2.5514000000000001</v>
      </c>
      <c r="D687">
        <v>-2.47E-2</v>
      </c>
      <c r="E687">
        <v>-6.9999999999999999E-4</v>
      </c>
    </row>
    <row r="688" spans="1:5" x14ac:dyDescent="0.15">
      <c r="A688" s="1">
        <v>40116</v>
      </c>
      <c r="B688">
        <v>0.58250000000000002</v>
      </c>
      <c r="C688">
        <v>2.5851000000000002</v>
      </c>
      <c r="D688">
        <v>1.03E-2</v>
      </c>
      <c r="E688">
        <v>9.4999999999999998E-3</v>
      </c>
    </row>
    <row r="689" spans="1:5" x14ac:dyDescent="0.15">
      <c r="A689" s="1">
        <v>40119</v>
      </c>
      <c r="B689">
        <v>0.63680000000000003</v>
      </c>
      <c r="C689">
        <v>2.6850999999999998</v>
      </c>
      <c r="D689">
        <v>3.4299999999999997E-2</v>
      </c>
      <c r="E689">
        <v>2.7900000000000001E-2</v>
      </c>
    </row>
    <row r="690" spans="1:5" x14ac:dyDescent="0.15">
      <c r="A690" s="1">
        <v>40120</v>
      </c>
      <c r="B690">
        <v>0.6573</v>
      </c>
      <c r="C690">
        <v>2.7677999999999998</v>
      </c>
      <c r="D690">
        <v>1.26E-2</v>
      </c>
      <c r="E690">
        <v>2.24E-2</v>
      </c>
    </row>
    <row r="691" spans="1:5" x14ac:dyDescent="0.15">
      <c r="A691" s="1">
        <v>40121</v>
      </c>
      <c r="B691">
        <v>0.66620000000000001</v>
      </c>
      <c r="C691">
        <v>2.7570999999999999</v>
      </c>
      <c r="D691">
        <v>5.4000000000000003E-3</v>
      </c>
      <c r="E691">
        <v>-2.8E-3</v>
      </c>
    </row>
    <row r="692" spans="1:5" x14ac:dyDescent="0.15">
      <c r="A692" s="1">
        <v>40122</v>
      </c>
      <c r="B692">
        <v>0.67130000000000001</v>
      </c>
      <c r="C692">
        <v>2.8591000000000002</v>
      </c>
      <c r="D692">
        <v>3.0000000000000001E-3</v>
      </c>
      <c r="E692">
        <v>2.7099999999999999E-2</v>
      </c>
    </row>
    <row r="693" spans="1:5" x14ac:dyDescent="0.15">
      <c r="A693" s="1">
        <v>40123</v>
      </c>
      <c r="B693">
        <v>0.68030000000000002</v>
      </c>
      <c r="C693">
        <v>2.8525</v>
      </c>
      <c r="D693">
        <v>5.4000000000000003E-3</v>
      </c>
      <c r="E693">
        <v>-1.6999999999999999E-3</v>
      </c>
    </row>
    <row r="694" spans="1:5" x14ac:dyDescent="0.15">
      <c r="A694" s="1">
        <v>40126</v>
      </c>
      <c r="B694">
        <v>0.68640000000000001</v>
      </c>
      <c r="C694">
        <v>2.8597999999999999</v>
      </c>
      <c r="D694">
        <v>3.7000000000000002E-3</v>
      </c>
      <c r="E694">
        <v>1.9E-3</v>
      </c>
    </row>
    <row r="695" spans="1:5" x14ac:dyDescent="0.15">
      <c r="A695" s="1">
        <v>40127</v>
      </c>
      <c r="B695">
        <v>0.69030000000000002</v>
      </c>
      <c r="C695">
        <v>2.9298000000000002</v>
      </c>
      <c r="D695">
        <v>2.3E-3</v>
      </c>
      <c r="E695">
        <v>1.8100000000000002E-2</v>
      </c>
    </row>
    <row r="696" spans="1:5" x14ac:dyDescent="0.15">
      <c r="A696" s="1">
        <v>40128</v>
      </c>
      <c r="B696">
        <v>0.68640000000000001</v>
      </c>
      <c r="C696">
        <v>2.9624999999999999</v>
      </c>
      <c r="D696">
        <v>-2.3E-3</v>
      </c>
      <c r="E696">
        <v>8.3000000000000001E-3</v>
      </c>
    </row>
    <row r="697" spans="1:5" x14ac:dyDescent="0.15">
      <c r="A697" s="1">
        <v>40129</v>
      </c>
      <c r="B697">
        <v>0.6885</v>
      </c>
      <c r="C697">
        <v>2.9512</v>
      </c>
      <c r="D697">
        <v>1.1999999999999999E-3</v>
      </c>
      <c r="E697">
        <v>-2.8999999999999998E-3</v>
      </c>
    </row>
    <row r="698" spans="1:5" x14ac:dyDescent="0.15">
      <c r="A698" s="1">
        <v>40130</v>
      </c>
      <c r="B698">
        <v>0.69750000000000001</v>
      </c>
      <c r="C698">
        <v>2.9843999999999999</v>
      </c>
      <c r="D698">
        <v>5.4000000000000003E-3</v>
      </c>
      <c r="E698">
        <v>8.3999999999999995E-3</v>
      </c>
    </row>
    <row r="699" spans="1:5" x14ac:dyDescent="0.15">
      <c r="A699" s="1">
        <v>40133</v>
      </c>
      <c r="B699">
        <v>0.74919999999999998</v>
      </c>
      <c r="C699">
        <v>3.0541999999999998</v>
      </c>
      <c r="D699">
        <v>3.04E-2</v>
      </c>
      <c r="E699">
        <v>1.7500000000000002E-2</v>
      </c>
    </row>
    <row r="700" spans="1:5" x14ac:dyDescent="0.15">
      <c r="A700" s="1">
        <v>40134</v>
      </c>
      <c r="B700">
        <v>0.75039999999999996</v>
      </c>
      <c r="C700">
        <v>3.0659999999999998</v>
      </c>
      <c r="D700">
        <v>6.9999999999999999E-4</v>
      </c>
      <c r="E700">
        <v>2.8999999999999998E-3</v>
      </c>
    </row>
    <row r="701" spans="1:5" x14ac:dyDescent="0.15">
      <c r="A701" s="1">
        <v>40135</v>
      </c>
      <c r="B701">
        <v>0.75129999999999997</v>
      </c>
      <c r="C701">
        <v>3.0613000000000001</v>
      </c>
      <c r="D701">
        <v>5.0000000000000001E-4</v>
      </c>
      <c r="E701">
        <v>-1.1999999999999999E-3</v>
      </c>
    </row>
    <row r="702" spans="1:5" x14ac:dyDescent="0.15">
      <c r="A702" s="1">
        <v>40136</v>
      </c>
      <c r="B702">
        <v>0.75719999999999998</v>
      </c>
      <c r="C702">
        <v>3.1501999999999999</v>
      </c>
      <c r="D702">
        <v>3.3999999999999998E-3</v>
      </c>
      <c r="E702">
        <v>2.1899999999999999E-2</v>
      </c>
    </row>
    <row r="703" spans="1:5" x14ac:dyDescent="0.15">
      <c r="A703" s="1">
        <v>40137</v>
      </c>
      <c r="B703">
        <v>0.75170000000000003</v>
      </c>
      <c r="C703">
        <v>3.1884999999999999</v>
      </c>
      <c r="D703">
        <v>-3.0999999999999999E-3</v>
      </c>
      <c r="E703">
        <v>9.1999999999999998E-3</v>
      </c>
    </row>
    <row r="704" spans="1:5" x14ac:dyDescent="0.15">
      <c r="A704" s="1">
        <v>40140</v>
      </c>
      <c r="B704">
        <v>0.76829999999999998</v>
      </c>
      <c r="C704">
        <v>3.2484000000000002</v>
      </c>
      <c r="D704">
        <v>9.4999999999999998E-3</v>
      </c>
      <c r="E704">
        <v>1.43E-2</v>
      </c>
    </row>
    <row r="705" spans="1:5" x14ac:dyDescent="0.15">
      <c r="A705" s="1">
        <v>40141</v>
      </c>
      <c r="B705">
        <v>0.7117</v>
      </c>
      <c r="C705">
        <v>2.9986000000000002</v>
      </c>
      <c r="D705">
        <v>-3.2000000000000001E-2</v>
      </c>
      <c r="E705">
        <v>-5.8799999999999998E-2</v>
      </c>
    </row>
    <row r="706" spans="1:5" x14ac:dyDescent="0.15">
      <c r="A706" s="1">
        <v>40142</v>
      </c>
      <c r="B706">
        <v>0.751</v>
      </c>
      <c r="C706">
        <v>3.1688999999999998</v>
      </c>
      <c r="D706">
        <v>2.3E-2</v>
      </c>
      <c r="E706">
        <v>4.2599999999999999E-2</v>
      </c>
    </row>
    <row r="707" spans="1:5" x14ac:dyDescent="0.15">
      <c r="A707" s="1">
        <v>40143</v>
      </c>
      <c r="B707">
        <v>0.68159999999999998</v>
      </c>
      <c r="C707">
        <v>3.0680000000000001</v>
      </c>
      <c r="D707">
        <v>-3.9600000000000003E-2</v>
      </c>
      <c r="E707">
        <v>-2.4199999999999999E-2</v>
      </c>
    </row>
    <row r="708" spans="1:5" x14ac:dyDescent="0.15">
      <c r="A708" s="1">
        <v>40144</v>
      </c>
      <c r="B708">
        <v>0.63180000000000003</v>
      </c>
      <c r="C708">
        <v>3.0108999999999999</v>
      </c>
      <c r="D708">
        <v>-2.9600000000000001E-2</v>
      </c>
      <c r="E708">
        <v>-1.4E-2</v>
      </c>
    </row>
    <row r="709" spans="1:5" x14ac:dyDescent="0.15">
      <c r="A709" s="1">
        <v>40147</v>
      </c>
      <c r="B709">
        <v>0.69410000000000005</v>
      </c>
      <c r="C709">
        <v>3.1387</v>
      </c>
      <c r="D709">
        <v>3.8199999999999998E-2</v>
      </c>
      <c r="E709">
        <v>3.1899999999999998E-2</v>
      </c>
    </row>
    <row r="710" spans="1:5" x14ac:dyDescent="0.15">
      <c r="A710" s="1">
        <v>40148</v>
      </c>
      <c r="B710">
        <v>0.71779999999999999</v>
      </c>
      <c r="C710">
        <v>3.2753000000000001</v>
      </c>
      <c r="D710">
        <v>1.4E-2</v>
      </c>
      <c r="E710">
        <v>3.3000000000000002E-2</v>
      </c>
    </row>
    <row r="711" spans="1:5" x14ac:dyDescent="0.15">
      <c r="A711" s="1">
        <v>40149</v>
      </c>
      <c r="B711">
        <v>0.73540000000000005</v>
      </c>
      <c r="C711">
        <v>3.3336000000000001</v>
      </c>
      <c r="D711">
        <v>1.0200000000000001E-2</v>
      </c>
      <c r="E711">
        <v>1.3599999999999999E-2</v>
      </c>
    </row>
    <row r="712" spans="1:5" x14ac:dyDescent="0.15">
      <c r="A712" s="1">
        <v>40150</v>
      </c>
      <c r="B712">
        <v>0.73229999999999995</v>
      </c>
      <c r="C712">
        <v>3.3738999999999999</v>
      </c>
      <c r="D712">
        <v>-1.8E-3</v>
      </c>
      <c r="E712">
        <v>9.2999999999999992E-3</v>
      </c>
    </row>
    <row r="713" spans="1:5" x14ac:dyDescent="0.15">
      <c r="A713" s="1">
        <v>40151</v>
      </c>
      <c r="B713">
        <v>0.75770000000000004</v>
      </c>
      <c r="C713">
        <v>3.1970999999999998</v>
      </c>
      <c r="D713">
        <v>1.47E-2</v>
      </c>
      <c r="E713">
        <v>-4.0399999999999998E-2</v>
      </c>
    </row>
    <row r="714" spans="1:5" x14ac:dyDescent="0.15">
      <c r="A714" s="1">
        <v>40154</v>
      </c>
      <c r="B714">
        <v>0.76990000000000003</v>
      </c>
      <c r="C714">
        <v>3.2509000000000001</v>
      </c>
      <c r="D714">
        <v>7.0000000000000001E-3</v>
      </c>
      <c r="E714">
        <v>1.2800000000000001E-2</v>
      </c>
    </row>
    <row r="715" spans="1:5" x14ac:dyDescent="0.15">
      <c r="A715" s="1">
        <v>40155</v>
      </c>
      <c r="B715">
        <v>0.74829999999999997</v>
      </c>
      <c r="C715">
        <v>3.2814000000000001</v>
      </c>
      <c r="D715">
        <v>-1.2200000000000001E-2</v>
      </c>
      <c r="E715">
        <v>7.1999999999999998E-3</v>
      </c>
    </row>
    <row r="716" spans="1:5" x14ac:dyDescent="0.15">
      <c r="A716" s="1">
        <v>40156</v>
      </c>
      <c r="B716">
        <v>0.71479999999999999</v>
      </c>
      <c r="C716">
        <v>3.2307999999999999</v>
      </c>
      <c r="D716">
        <v>-1.9199999999999998E-2</v>
      </c>
      <c r="E716">
        <v>-1.18E-2</v>
      </c>
    </row>
    <row r="717" spans="1:5" x14ac:dyDescent="0.15">
      <c r="A717" s="1">
        <v>40157</v>
      </c>
      <c r="B717">
        <v>0.72570000000000001</v>
      </c>
      <c r="C717">
        <v>3.3031999999999999</v>
      </c>
      <c r="D717">
        <v>6.4000000000000003E-3</v>
      </c>
      <c r="E717">
        <v>1.7100000000000001E-2</v>
      </c>
    </row>
    <row r="718" spans="1:5" x14ac:dyDescent="0.15">
      <c r="A718" s="1">
        <v>40158</v>
      </c>
      <c r="B718">
        <v>0.72470000000000001</v>
      </c>
      <c r="C718">
        <v>3.2320000000000002</v>
      </c>
      <c r="D718">
        <v>-5.9999999999999995E-4</v>
      </c>
      <c r="E718">
        <v>-1.6500000000000001E-2</v>
      </c>
    </row>
    <row r="719" spans="1:5" x14ac:dyDescent="0.15">
      <c r="A719" s="1">
        <v>40161</v>
      </c>
      <c r="B719">
        <v>0.7429</v>
      </c>
      <c r="C719">
        <v>3.1875</v>
      </c>
      <c r="D719">
        <v>1.06E-2</v>
      </c>
      <c r="E719">
        <v>-1.0500000000000001E-2</v>
      </c>
    </row>
    <row r="720" spans="1:5" x14ac:dyDescent="0.15">
      <c r="A720" s="1">
        <v>40162</v>
      </c>
      <c r="B720">
        <v>0.72870000000000001</v>
      </c>
      <c r="C720">
        <v>3.2610999999999999</v>
      </c>
      <c r="D720">
        <v>-8.0999999999999996E-3</v>
      </c>
      <c r="E720">
        <v>1.7600000000000001E-2</v>
      </c>
    </row>
    <row r="721" spans="1:5" x14ac:dyDescent="0.15">
      <c r="A721" s="1">
        <v>40163</v>
      </c>
      <c r="B721">
        <v>0.71779999999999999</v>
      </c>
      <c r="C721">
        <v>3.2917000000000001</v>
      </c>
      <c r="D721">
        <v>-6.3E-3</v>
      </c>
      <c r="E721">
        <v>7.1999999999999998E-3</v>
      </c>
    </row>
    <row r="722" spans="1:5" x14ac:dyDescent="0.15">
      <c r="A722" s="1">
        <v>40164</v>
      </c>
      <c r="B722">
        <v>0.67889999999999995</v>
      </c>
      <c r="C722">
        <v>3.1753999999999998</v>
      </c>
      <c r="D722">
        <v>-2.2599999999999999E-2</v>
      </c>
      <c r="E722">
        <v>-2.7099999999999999E-2</v>
      </c>
    </row>
    <row r="723" spans="1:5" x14ac:dyDescent="0.15">
      <c r="A723" s="1">
        <v>40165</v>
      </c>
      <c r="B723">
        <v>0.63619999999999999</v>
      </c>
      <c r="C723">
        <v>3.0139</v>
      </c>
      <c r="D723">
        <v>-2.5399999999999999E-2</v>
      </c>
      <c r="E723">
        <v>-3.8699999999999998E-2</v>
      </c>
    </row>
    <row r="724" spans="1:5" x14ac:dyDescent="0.15">
      <c r="A724" s="1">
        <v>40168</v>
      </c>
      <c r="B724">
        <v>0.63859999999999995</v>
      </c>
      <c r="C724">
        <v>3.0741999999999998</v>
      </c>
      <c r="D724">
        <v>1.4E-3</v>
      </c>
      <c r="E724">
        <v>1.4999999999999999E-2</v>
      </c>
    </row>
    <row r="725" spans="1:5" x14ac:dyDescent="0.15">
      <c r="A725" s="1">
        <v>40169</v>
      </c>
      <c r="B725">
        <v>0.59470000000000001</v>
      </c>
      <c r="C725">
        <v>2.9466000000000001</v>
      </c>
      <c r="D725">
        <v>-2.6800000000000001E-2</v>
      </c>
      <c r="E725">
        <v>-3.1300000000000001E-2</v>
      </c>
    </row>
    <row r="726" spans="1:5" x14ac:dyDescent="0.15">
      <c r="A726" s="1">
        <v>40170</v>
      </c>
      <c r="B726">
        <v>0.60960000000000003</v>
      </c>
      <c r="C726">
        <v>2.9658000000000002</v>
      </c>
      <c r="D726">
        <v>9.4000000000000004E-3</v>
      </c>
      <c r="E726">
        <v>4.8999999999999998E-3</v>
      </c>
    </row>
    <row r="727" spans="1:5" x14ac:dyDescent="0.15">
      <c r="A727" s="1">
        <v>40171</v>
      </c>
      <c r="B727">
        <v>0.65900000000000003</v>
      </c>
      <c r="C727">
        <v>3.0754999999999999</v>
      </c>
      <c r="D727">
        <v>3.0700000000000002E-2</v>
      </c>
      <c r="E727">
        <v>2.7699999999999999E-2</v>
      </c>
    </row>
    <row r="728" spans="1:5" x14ac:dyDescent="0.15">
      <c r="A728" s="1">
        <v>40172</v>
      </c>
      <c r="B728">
        <v>0.6522</v>
      </c>
      <c r="C728">
        <v>3.1076999999999999</v>
      </c>
      <c r="D728">
        <v>-4.1000000000000003E-3</v>
      </c>
      <c r="E728">
        <v>7.9000000000000008E-3</v>
      </c>
    </row>
    <row r="729" spans="1:5" x14ac:dyDescent="0.15">
      <c r="A729" s="1">
        <v>40175</v>
      </c>
      <c r="B729">
        <v>0.67810000000000004</v>
      </c>
      <c r="C729">
        <v>3.1600999999999999</v>
      </c>
      <c r="D729">
        <v>1.5699999999999999E-2</v>
      </c>
      <c r="E729">
        <v>1.2800000000000001E-2</v>
      </c>
    </row>
    <row r="730" spans="1:5" x14ac:dyDescent="0.15">
      <c r="A730" s="1">
        <v>40176</v>
      </c>
      <c r="B730">
        <v>0.68879999999999997</v>
      </c>
      <c r="C730">
        <v>3.2869000000000002</v>
      </c>
      <c r="D730">
        <v>6.4000000000000003E-3</v>
      </c>
      <c r="E730">
        <v>3.0499999999999999E-2</v>
      </c>
    </row>
    <row r="731" spans="1:5" x14ac:dyDescent="0.15">
      <c r="A731" s="1">
        <v>40177</v>
      </c>
      <c r="B731">
        <v>0.71689999999999998</v>
      </c>
      <c r="C731">
        <v>3.2988</v>
      </c>
      <c r="D731">
        <v>1.66E-2</v>
      </c>
      <c r="E731">
        <v>2.8E-3</v>
      </c>
    </row>
    <row r="732" spans="1:5" x14ac:dyDescent="0.15">
      <c r="A732" s="1">
        <v>40178</v>
      </c>
      <c r="B732">
        <v>0.72499999999999998</v>
      </c>
      <c r="C732">
        <v>3.2879999999999998</v>
      </c>
      <c r="D732">
        <v>4.7000000000000002E-3</v>
      </c>
      <c r="E732">
        <v>-2.5000000000000001E-3</v>
      </c>
    </row>
    <row r="733" spans="1:5" x14ac:dyDescent="0.15">
      <c r="A733" s="1">
        <v>40182</v>
      </c>
      <c r="B733">
        <v>0.70550000000000002</v>
      </c>
      <c r="C733">
        <v>3.2879</v>
      </c>
      <c r="D733">
        <v>-1.1299999999999999E-2</v>
      </c>
      <c r="E733">
        <v>0</v>
      </c>
    </row>
    <row r="734" spans="1:5" x14ac:dyDescent="0.15">
      <c r="A734" s="1">
        <v>40183</v>
      </c>
      <c r="B734">
        <v>0.71940000000000004</v>
      </c>
      <c r="C734">
        <v>3.3176999999999999</v>
      </c>
      <c r="D734">
        <v>8.0999999999999996E-3</v>
      </c>
      <c r="E734">
        <v>6.8999999999999999E-3</v>
      </c>
    </row>
    <row r="735" spans="1:5" x14ac:dyDescent="0.15">
      <c r="A735" s="1">
        <v>40184</v>
      </c>
      <c r="B735">
        <v>0.70860000000000001</v>
      </c>
      <c r="C735">
        <v>3.2925</v>
      </c>
      <c r="D735">
        <v>-6.3E-3</v>
      </c>
      <c r="E735">
        <v>-5.7999999999999996E-3</v>
      </c>
    </row>
    <row r="736" spans="1:5" x14ac:dyDescent="0.15">
      <c r="A736" s="1">
        <v>40185</v>
      </c>
      <c r="B736">
        <v>0.67469999999999997</v>
      </c>
      <c r="C736">
        <v>3.2435</v>
      </c>
      <c r="D736">
        <v>-1.9800000000000002E-2</v>
      </c>
      <c r="E736">
        <v>-1.14E-2</v>
      </c>
    </row>
    <row r="737" spans="1:5" x14ac:dyDescent="0.15">
      <c r="A737" s="1">
        <v>40186</v>
      </c>
      <c r="B737">
        <v>0.67889999999999995</v>
      </c>
      <c r="C737">
        <v>3.2591999999999999</v>
      </c>
      <c r="D737">
        <v>2.5000000000000001E-3</v>
      </c>
      <c r="E737">
        <v>3.7000000000000002E-3</v>
      </c>
    </row>
    <row r="738" spans="1:5" x14ac:dyDescent="0.15">
      <c r="A738" s="1">
        <v>40189</v>
      </c>
      <c r="B738">
        <v>0.67979999999999996</v>
      </c>
      <c r="C738">
        <v>3.3868</v>
      </c>
      <c r="D738">
        <v>5.9999999999999995E-4</v>
      </c>
      <c r="E738">
        <v>0.03</v>
      </c>
    </row>
    <row r="739" spans="1:5" x14ac:dyDescent="0.15">
      <c r="A739" s="1">
        <v>40190</v>
      </c>
      <c r="B739">
        <v>0.70530000000000004</v>
      </c>
      <c r="C739">
        <v>3.4784000000000002</v>
      </c>
      <c r="D739">
        <v>1.52E-2</v>
      </c>
      <c r="E739">
        <v>2.0899999999999998E-2</v>
      </c>
    </row>
    <row r="740" spans="1:5" x14ac:dyDescent="0.15">
      <c r="A740" s="1">
        <v>40191</v>
      </c>
      <c r="B740">
        <v>0.65039999999999998</v>
      </c>
      <c r="C740">
        <v>3.5318000000000001</v>
      </c>
      <c r="D740">
        <v>-3.2199999999999999E-2</v>
      </c>
      <c r="E740">
        <v>1.1900000000000001E-2</v>
      </c>
    </row>
    <row r="741" spans="1:5" x14ac:dyDescent="0.15">
      <c r="A741" s="1">
        <v>40192</v>
      </c>
      <c r="B741">
        <v>0.67349999999999999</v>
      </c>
      <c r="C741">
        <v>3.6006</v>
      </c>
      <c r="D741">
        <v>1.4E-2</v>
      </c>
      <c r="E741">
        <v>1.52E-2</v>
      </c>
    </row>
    <row r="742" spans="1:5" x14ac:dyDescent="0.15">
      <c r="A742" s="1">
        <v>40193</v>
      </c>
      <c r="B742">
        <v>0.68010000000000004</v>
      </c>
      <c r="C742">
        <v>3.5981999999999998</v>
      </c>
      <c r="D742">
        <v>3.8999999999999998E-3</v>
      </c>
      <c r="E742">
        <v>-5.0000000000000001E-4</v>
      </c>
    </row>
    <row r="743" spans="1:5" x14ac:dyDescent="0.15">
      <c r="A743" s="1">
        <v>40196</v>
      </c>
      <c r="B743">
        <v>0.68879999999999997</v>
      </c>
      <c r="C743">
        <v>3.66</v>
      </c>
      <c r="D743">
        <v>5.1999999999999998E-3</v>
      </c>
      <c r="E743">
        <v>1.34E-2</v>
      </c>
    </row>
    <row r="744" spans="1:5" x14ac:dyDescent="0.15">
      <c r="A744" s="1">
        <v>40197</v>
      </c>
      <c r="B744">
        <v>0.69210000000000005</v>
      </c>
      <c r="C744">
        <v>3.7185999999999999</v>
      </c>
      <c r="D744">
        <v>1.9E-3</v>
      </c>
      <c r="E744">
        <v>1.26E-2</v>
      </c>
    </row>
    <row r="745" spans="1:5" x14ac:dyDescent="0.15">
      <c r="A745" s="1">
        <v>40198</v>
      </c>
      <c r="B745">
        <v>0.63749999999999996</v>
      </c>
      <c r="C745">
        <v>3.5476000000000001</v>
      </c>
      <c r="D745">
        <v>-3.2199999999999999E-2</v>
      </c>
      <c r="E745">
        <v>-3.6200000000000003E-2</v>
      </c>
    </row>
    <row r="746" spans="1:5" x14ac:dyDescent="0.15">
      <c r="A746" s="1">
        <v>40199</v>
      </c>
      <c r="B746">
        <v>0.64439999999999997</v>
      </c>
      <c r="C746">
        <v>3.6421999999999999</v>
      </c>
      <c r="D746">
        <v>4.1999999999999997E-3</v>
      </c>
      <c r="E746">
        <v>2.0799999999999999E-2</v>
      </c>
    </row>
    <row r="747" spans="1:5" x14ac:dyDescent="0.15">
      <c r="A747" s="1">
        <v>40200</v>
      </c>
      <c r="B747">
        <v>0.62390000000000001</v>
      </c>
      <c r="C747">
        <v>3.52</v>
      </c>
      <c r="D747">
        <v>-1.24E-2</v>
      </c>
      <c r="E747">
        <v>-2.63E-2</v>
      </c>
    </row>
    <row r="748" spans="1:5" x14ac:dyDescent="0.15">
      <c r="A748" s="1">
        <v>40203</v>
      </c>
      <c r="B748">
        <v>0.60550000000000004</v>
      </c>
      <c r="C748">
        <v>3.4403999999999999</v>
      </c>
      <c r="D748">
        <v>-1.1299999999999999E-2</v>
      </c>
      <c r="E748">
        <v>-1.7600000000000001E-2</v>
      </c>
    </row>
    <row r="749" spans="1:5" x14ac:dyDescent="0.15">
      <c r="A749" s="1">
        <v>40204</v>
      </c>
      <c r="B749">
        <v>0.56440000000000001</v>
      </c>
      <c r="C749">
        <v>3.3090999999999999</v>
      </c>
      <c r="D749">
        <v>-2.5600000000000001E-2</v>
      </c>
      <c r="E749">
        <v>-2.9600000000000001E-2</v>
      </c>
    </row>
    <row r="750" spans="1:5" x14ac:dyDescent="0.15">
      <c r="A750" s="1">
        <v>40205</v>
      </c>
      <c r="B750">
        <v>0.54310000000000003</v>
      </c>
      <c r="C750">
        <v>3.2481</v>
      </c>
      <c r="D750">
        <v>-1.3599999999999999E-2</v>
      </c>
      <c r="E750">
        <v>-1.4200000000000001E-2</v>
      </c>
    </row>
    <row r="751" spans="1:5" x14ac:dyDescent="0.15">
      <c r="A751" s="1">
        <v>40206</v>
      </c>
      <c r="B751">
        <v>0.54690000000000005</v>
      </c>
      <c r="C751">
        <v>3.2484999999999999</v>
      </c>
      <c r="D751">
        <v>2.5000000000000001E-3</v>
      </c>
      <c r="E751">
        <v>1E-4</v>
      </c>
    </row>
    <row r="752" spans="1:5" x14ac:dyDescent="0.15">
      <c r="A752" s="1">
        <v>40207</v>
      </c>
      <c r="B752">
        <v>0.54569999999999996</v>
      </c>
      <c r="C752">
        <v>3.2995999999999999</v>
      </c>
      <c r="D752">
        <v>-8.0000000000000004E-4</v>
      </c>
      <c r="E752">
        <v>1.2E-2</v>
      </c>
    </row>
    <row r="753" spans="1:5" x14ac:dyDescent="0.15">
      <c r="A753" s="1">
        <v>40210</v>
      </c>
      <c r="B753">
        <v>0.52090000000000003</v>
      </c>
      <c r="C753">
        <v>3.3441999999999998</v>
      </c>
      <c r="D753">
        <v>-1.61E-2</v>
      </c>
      <c r="E753">
        <v>1.04E-2</v>
      </c>
    </row>
    <row r="754" spans="1:5" x14ac:dyDescent="0.15">
      <c r="A754" s="1">
        <v>40211</v>
      </c>
      <c r="B754">
        <v>0.51780000000000004</v>
      </c>
      <c r="C754">
        <v>3.3973</v>
      </c>
      <c r="D754">
        <v>-2.0999999999999999E-3</v>
      </c>
      <c r="E754">
        <v>1.2200000000000001E-2</v>
      </c>
    </row>
    <row r="755" spans="1:5" x14ac:dyDescent="0.15">
      <c r="A755" s="1">
        <v>40212</v>
      </c>
      <c r="B755">
        <v>0.55859999999999999</v>
      </c>
      <c r="C755">
        <v>3.4727000000000001</v>
      </c>
      <c r="D755">
        <v>2.69E-2</v>
      </c>
      <c r="E755">
        <v>1.7100000000000001E-2</v>
      </c>
    </row>
    <row r="756" spans="1:5" x14ac:dyDescent="0.15">
      <c r="A756" s="1">
        <v>40213</v>
      </c>
      <c r="B756">
        <v>0.55279999999999996</v>
      </c>
      <c r="C756">
        <v>3.5190999999999999</v>
      </c>
      <c r="D756">
        <v>-3.7000000000000002E-3</v>
      </c>
      <c r="E756">
        <v>1.04E-2</v>
      </c>
    </row>
    <row r="757" spans="1:5" x14ac:dyDescent="0.15">
      <c r="A757" s="1">
        <v>40214</v>
      </c>
      <c r="B757">
        <v>0.52110000000000001</v>
      </c>
      <c r="C757">
        <v>3.4927000000000001</v>
      </c>
      <c r="D757">
        <v>-2.0400000000000001E-2</v>
      </c>
      <c r="E757">
        <v>-5.7999999999999996E-3</v>
      </c>
    </row>
    <row r="758" spans="1:5" x14ac:dyDescent="0.15">
      <c r="A758" s="1">
        <v>40217</v>
      </c>
      <c r="B758">
        <v>0.52010000000000001</v>
      </c>
      <c r="C758">
        <v>3.4323999999999999</v>
      </c>
      <c r="D758">
        <v>-6.9999999999999999E-4</v>
      </c>
      <c r="E758">
        <v>-1.34E-2</v>
      </c>
    </row>
    <row r="759" spans="1:5" x14ac:dyDescent="0.15">
      <c r="A759" s="1">
        <v>40218</v>
      </c>
      <c r="B759">
        <v>0.52890000000000004</v>
      </c>
      <c r="C759">
        <v>3.4605000000000001</v>
      </c>
      <c r="D759">
        <v>5.7999999999999996E-3</v>
      </c>
      <c r="E759">
        <v>6.4000000000000003E-3</v>
      </c>
    </row>
    <row r="760" spans="1:5" x14ac:dyDescent="0.15">
      <c r="A760" s="1">
        <v>40219</v>
      </c>
      <c r="B760">
        <v>0.55059999999999998</v>
      </c>
      <c r="C760">
        <v>3.5175000000000001</v>
      </c>
      <c r="D760">
        <v>1.4200000000000001E-2</v>
      </c>
      <c r="E760">
        <v>1.2800000000000001E-2</v>
      </c>
    </row>
    <row r="761" spans="1:5" x14ac:dyDescent="0.15">
      <c r="A761" s="1">
        <v>40220</v>
      </c>
      <c r="B761">
        <v>0.55359999999999998</v>
      </c>
      <c r="C761">
        <v>3.4611999999999998</v>
      </c>
      <c r="D761">
        <v>2E-3</v>
      </c>
      <c r="E761">
        <v>-1.2500000000000001E-2</v>
      </c>
    </row>
    <row r="762" spans="1:5" x14ac:dyDescent="0.15">
      <c r="A762" s="1">
        <v>40221</v>
      </c>
      <c r="B762">
        <v>0.56850000000000001</v>
      </c>
      <c r="C762">
        <v>3.5019</v>
      </c>
      <c r="D762">
        <v>9.5999999999999992E-3</v>
      </c>
      <c r="E762">
        <v>9.1000000000000004E-3</v>
      </c>
    </row>
    <row r="763" spans="1:5" x14ac:dyDescent="0.15">
      <c r="A763" s="1">
        <v>40231</v>
      </c>
      <c r="B763">
        <v>0.55979999999999996</v>
      </c>
      <c r="C763">
        <v>3.5171999999999999</v>
      </c>
      <c r="D763">
        <v>-5.4999999999999997E-3</v>
      </c>
      <c r="E763">
        <v>3.3999999999999998E-3</v>
      </c>
    </row>
    <row r="764" spans="1:5" x14ac:dyDescent="0.15">
      <c r="A764" s="1">
        <v>40232</v>
      </c>
      <c r="B764">
        <v>0.54310000000000003</v>
      </c>
      <c r="C764">
        <v>3.5785</v>
      </c>
      <c r="D764">
        <v>-1.0699999999999999E-2</v>
      </c>
      <c r="E764">
        <v>1.3599999999999999E-2</v>
      </c>
    </row>
    <row r="765" spans="1:5" x14ac:dyDescent="0.15">
      <c r="A765" s="1">
        <v>40233</v>
      </c>
      <c r="B765">
        <v>0.56520000000000004</v>
      </c>
      <c r="C765">
        <v>3.7109000000000001</v>
      </c>
      <c r="D765">
        <v>1.43E-2</v>
      </c>
      <c r="E765">
        <v>2.8899999999999999E-2</v>
      </c>
    </row>
    <row r="766" spans="1:5" x14ac:dyDescent="0.15">
      <c r="A766" s="1">
        <v>40234</v>
      </c>
      <c r="B766">
        <v>0.58819999999999995</v>
      </c>
      <c r="C766">
        <v>3.7997000000000001</v>
      </c>
      <c r="D766">
        <v>1.47E-2</v>
      </c>
      <c r="E766">
        <v>1.89E-2</v>
      </c>
    </row>
    <row r="767" spans="1:5" x14ac:dyDescent="0.15">
      <c r="A767" s="1">
        <v>40235</v>
      </c>
      <c r="B767">
        <v>0.58309999999999995</v>
      </c>
      <c r="C767">
        <v>3.8012999999999999</v>
      </c>
      <c r="D767">
        <v>-3.2000000000000002E-3</v>
      </c>
      <c r="E767">
        <v>2.9999999999999997E-4</v>
      </c>
    </row>
    <row r="768" spans="1:5" x14ac:dyDescent="0.15">
      <c r="A768" s="1">
        <v>40238</v>
      </c>
      <c r="B768">
        <v>0.6038</v>
      </c>
      <c r="C768">
        <v>3.8651</v>
      </c>
      <c r="D768">
        <v>1.2999999999999999E-2</v>
      </c>
      <c r="E768">
        <v>1.3299999999999999E-2</v>
      </c>
    </row>
    <row r="769" spans="1:5" x14ac:dyDescent="0.15">
      <c r="A769" s="1">
        <v>40239</v>
      </c>
      <c r="B769">
        <v>0.59740000000000004</v>
      </c>
      <c r="C769">
        <v>3.9196</v>
      </c>
      <c r="D769">
        <v>-4.0000000000000001E-3</v>
      </c>
      <c r="E769">
        <v>1.12E-2</v>
      </c>
    </row>
    <row r="770" spans="1:5" x14ac:dyDescent="0.15">
      <c r="A770" s="1">
        <v>40240</v>
      </c>
      <c r="B770">
        <v>0.6089</v>
      </c>
      <c r="C770">
        <v>3.9474</v>
      </c>
      <c r="D770">
        <v>7.1999999999999998E-3</v>
      </c>
      <c r="E770">
        <v>5.7000000000000002E-3</v>
      </c>
    </row>
    <row r="771" spans="1:5" x14ac:dyDescent="0.15">
      <c r="A771" s="1">
        <v>40241</v>
      </c>
      <c r="B771">
        <v>0.56810000000000005</v>
      </c>
      <c r="C771">
        <v>3.8414999999999999</v>
      </c>
      <c r="D771">
        <v>-2.53E-2</v>
      </c>
      <c r="E771">
        <v>-2.1399999999999999E-2</v>
      </c>
    </row>
    <row r="772" spans="1:5" x14ac:dyDescent="0.15">
      <c r="A772" s="1">
        <v>40242</v>
      </c>
      <c r="B772">
        <v>0.5726</v>
      </c>
      <c r="C772">
        <v>3.8753000000000002</v>
      </c>
      <c r="D772">
        <v>2.8E-3</v>
      </c>
      <c r="E772">
        <v>7.0000000000000001E-3</v>
      </c>
    </row>
    <row r="773" spans="1:5" x14ac:dyDescent="0.15">
      <c r="A773" s="1">
        <v>40245</v>
      </c>
      <c r="B773">
        <v>0.58530000000000004</v>
      </c>
      <c r="C773">
        <v>3.9706000000000001</v>
      </c>
      <c r="D773">
        <v>8.0999999999999996E-3</v>
      </c>
      <c r="E773">
        <v>1.95E-2</v>
      </c>
    </row>
    <row r="774" spans="1:5" x14ac:dyDescent="0.15">
      <c r="A774" s="1">
        <v>40246</v>
      </c>
      <c r="B774">
        <v>0.5948</v>
      </c>
      <c r="C774">
        <v>4.0004</v>
      </c>
      <c r="D774">
        <v>6.0000000000000001E-3</v>
      </c>
      <c r="E774">
        <v>6.0000000000000001E-3</v>
      </c>
    </row>
    <row r="775" spans="1:5" x14ac:dyDescent="0.15">
      <c r="A775" s="1">
        <v>40247</v>
      </c>
      <c r="B775">
        <v>0.58220000000000005</v>
      </c>
      <c r="C775">
        <v>4.0026999999999999</v>
      </c>
      <c r="D775">
        <v>-7.9000000000000008E-3</v>
      </c>
      <c r="E775">
        <v>5.0000000000000001E-4</v>
      </c>
    </row>
    <row r="776" spans="1:5" x14ac:dyDescent="0.15">
      <c r="A776" s="1">
        <v>40248</v>
      </c>
      <c r="B776">
        <v>0.58069999999999999</v>
      </c>
      <c r="C776">
        <v>4.0433000000000003</v>
      </c>
      <c r="D776">
        <v>-8.9999999999999998E-4</v>
      </c>
      <c r="E776">
        <v>8.0999999999999996E-3</v>
      </c>
    </row>
    <row r="777" spans="1:5" x14ac:dyDescent="0.15">
      <c r="A777" s="1">
        <v>40249</v>
      </c>
      <c r="B777">
        <v>0.55969999999999998</v>
      </c>
      <c r="C777">
        <v>3.8771</v>
      </c>
      <c r="D777">
        <v>-1.3299999999999999E-2</v>
      </c>
      <c r="E777">
        <v>-3.2899999999999999E-2</v>
      </c>
    </row>
    <row r="778" spans="1:5" x14ac:dyDescent="0.15">
      <c r="A778" s="1">
        <v>40252</v>
      </c>
      <c r="B778">
        <v>0.53559999999999997</v>
      </c>
      <c r="C778">
        <v>3.7875999999999999</v>
      </c>
      <c r="D778">
        <v>-1.54E-2</v>
      </c>
      <c r="E778">
        <v>-1.84E-2</v>
      </c>
    </row>
    <row r="779" spans="1:5" x14ac:dyDescent="0.15">
      <c r="A779" s="1">
        <v>40253</v>
      </c>
      <c r="B779">
        <v>0.54569999999999996</v>
      </c>
      <c r="C779">
        <v>3.8502000000000001</v>
      </c>
      <c r="D779">
        <v>6.4999999999999997E-3</v>
      </c>
      <c r="E779">
        <v>1.3100000000000001E-2</v>
      </c>
    </row>
    <row r="780" spans="1:5" x14ac:dyDescent="0.15">
      <c r="A780" s="1">
        <v>40254</v>
      </c>
      <c r="B780">
        <v>0.57940000000000003</v>
      </c>
      <c r="C780">
        <v>3.9740000000000002</v>
      </c>
      <c r="D780">
        <v>2.18E-2</v>
      </c>
      <c r="E780">
        <v>2.5499999999999998E-2</v>
      </c>
    </row>
    <row r="781" spans="1:5" x14ac:dyDescent="0.15">
      <c r="A781" s="1">
        <v>40255</v>
      </c>
      <c r="B781">
        <v>0.57630000000000003</v>
      </c>
      <c r="C781">
        <v>4.0278</v>
      </c>
      <c r="D781">
        <v>-1.9E-3</v>
      </c>
      <c r="E781">
        <v>1.0800000000000001E-2</v>
      </c>
    </row>
    <row r="782" spans="1:5" x14ac:dyDescent="0.15">
      <c r="A782" s="1">
        <v>40256</v>
      </c>
      <c r="B782">
        <v>0.58899999999999997</v>
      </c>
      <c r="C782">
        <v>4.0848000000000004</v>
      </c>
      <c r="D782">
        <v>8.0999999999999996E-3</v>
      </c>
      <c r="E782">
        <v>1.1299999999999999E-2</v>
      </c>
    </row>
    <row r="783" spans="1:5" x14ac:dyDescent="0.15">
      <c r="A783" s="1">
        <v>40259</v>
      </c>
      <c r="B783">
        <v>0.59330000000000005</v>
      </c>
      <c r="C783">
        <v>4.1521999999999997</v>
      </c>
      <c r="D783">
        <v>2.7000000000000001E-3</v>
      </c>
      <c r="E783">
        <v>1.3299999999999999E-2</v>
      </c>
    </row>
    <row r="784" spans="1:5" x14ac:dyDescent="0.15">
      <c r="A784" s="1">
        <v>40260</v>
      </c>
      <c r="B784">
        <v>0.58020000000000005</v>
      </c>
      <c r="C784">
        <v>4.1863999999999999</v>
      </c>
      <c r="D784">
        <v>-8.2000000000000007E-3</v>
      </c>
      <c r="E784">
        <v>6.6E-3</v>
      </c>
    </row>
    <row r="785" spans="1:5" x14ac:dyDescent="0.15">
      <c r="A785" s="1">
        <v>40261</v>
      </c>
      <c r="B785">
        <v>0.58069999999999999</v>
      </c>
      <c r="C785">
        <v>4.2278000000000002</v>
      </c>
      <c r="D785">
        <v>2.9999999999999997E-4</v>
      </c>
      <c r="E785">
        <v>8.0000000000000002E-3</v>
      </c>
    </row>
    <row r="786" spans="1:5" x14ac:dyDescent="0.15">
      <c r="A786" s="1">
        <v>40262</v>
      </c>
      <c r="B786">
        <v>0.55779999999999996</v>
      </c>
      <c r="C786">
        <v>4.1101999999999999</v>
      </c>
      <c r="D786">
        <v>-1.4500000000000001E-2</v>
      </c>
      <c r="E786">
        <v>-2.2499999999999999E-2</v>
      </c>
    </row>
    <row r="787" spans="1:5" x14ac:dyDescent="0.15">
      <c r="A787" s="1">
        <v>40263</v>
      </c>
      <c r="B787">
        <v>0.57989999999999997</v>
      </c>
      <c r="C787">
        <v>4.1332000000000004</v>
      </c>
      <c r="D787">
        <v>1.4200000000000001E-2</v>
      </c>
      <c r="E787">
        <v>4.4999999999999997E-3</v>
      </c>
    </row>
    <row r="788" spans="1:5" x14ac:dyDescent="0.15">
      <c r="A788" s="1">
        <v>40266</v>
      </c>
      <c r="B788">
        <v>0.62019999999999997</v>
      </c>
      <c r="C788">
        <v>4.1558000000000002</v>
      </c>
      <c r="D788">
        <v>2.5499999999999998E-2</v>
      </c>
      <c r="E788">
        <v>4.4000000000000003E-3</v>
      </c>
    </row>
    <row r="789" spans="1:5" x14ac:dyDescent="0.15">
      <c r="A789" s="1">
        <v>40267</v>
      </c>
      <c r="B789">
        <v>0.62419999999999998</v>
      </c>
      <c r="C789">
        <v>4.1695000000000002</v>
      </c>
      <c r="D789">
        <v>2.3999999999999998E-3</v>
      </c>
      <c r="E789">
        <v>2.7000000000000001E-3</v>
      </c>
    </row>
    <row r="790" spans="1:5" x14ac:dyDescent="0.15">
      <c r="A790" s="1">
        <v>40268</v>
      </c>
      <c r="B790">
        <v>0.61399999999999999</v>
      </c>
      <c r="C790">
        <v>4.2866999999999997</v>
      </c>
      <c r="D790">
        <v>-6.3E-3</v>
      </c>
      <c r="E790">
        <v>2.2700000000000001E-2</v>
      </c>
    </row>
    <row r="791" spans="1:5" x14ac:dyDescent="0.15">
      <c r="A791" s="1">
        <v>40269</v>
      </c>
      <c r="B791">
        <v>0.63629999999999998</v>
      </c>
      <c r="C791">
        <v>4.3461999999999996</v>
      </c>
      <c r="D791">
        <v>1.38E-2</v>
      </c>
      <c r="E791">
        <v>1.1299999999999999E-2</v>
      </c>
    </row>
    <row r="792" spans="1:5" x14ac:dyDescent="0.15">
      <c r="A792" s="1">
        <v>40270</v>
      </c>
      <c r="B792">
        <v>0.64380000000000004</v>
      </c>
      <c r="C792">
        <v>4.3352000000000004</v>
      </c>
      <c r="D792">
        <v>4.4999999999999997E-3</v>
      </c>
      <c r="E792">
        <v>-2.0999999999999999E-3</v>
      </c>
    </row>
    <row r="793" spans="1:5" x14ac:dyDescent="0.15">
      <c r="A793" s="1">
        <v>40274</v>
      </c>
      <c r="B793">
        <v>0.64270000000000005</v>
      </c>
      <c r="C793">
        <v>4.3716999999999997</v>
      </c>
      <c r="D793">
        <v>-5.9999999999999995E-4</v>
      </c>
      <c r="E793">
        <v>6.7999999999999996E-3</v>
      </c>
    </row>
    <row r="794" spans="1:5" x14ac:dyDescent="0.15">
      <c r="A794" s="1">
        <v>40275</v>
      </c>
      <c r="B794">
        <v>0.63390000000000002</v>
      </c>
      <c r="C794">
        <v>4.4162999999999997</v>
      </c>
      <c r="D794">
        <v>-5.3E-3</v>
      </c>
      <c r="E794">
        <v>8.3000000000000001E-3</v>
      </c>
    </row>
    <row r="795" spans="1:5" x14ac:dyDescent="0.15">
      <c r="A795" s="1">
        <v>40276</v>
      </c>
      <c r="B795">
        <v>0.61450000000000005</v>
      </c>
      <c r="C795">
        <v>4.3826999999999998</v>
      </c>
      <c r="D795">
        <v>-1.1900000000000001E-2</v>
      </c>
      <c r="E795">
        <v>-6.1999999999999998E-3</v>
      </c>
    </row>
    <row r="796" spans="1:5" x14ac:dyDescent="0.15">
      <c r="A796" s="1">
        <v>40277</v>
      </c>
      <c r="B796">
        <v>0.63019999999999998</v>
      </c>
      <c r="C796">
        <v>4.4188000000000001</v>
      </c>
      <c r="D796">
        <v>9.7000000000000003E-3</v>
      </c>
      <c r="E796">
        <v>6.7000000000000002E-3</v>
      </c>
    </row>
    <row r="797" spans="1:5" x14ac:dyDescent="0.15">
      <c r="A797" s="1">
        <v>40280</v>
      </c>
      <c r="B797">
        <v>0.61680000000000001</v>
      </c>
      <c r="C797">
        <v>4.4279000000000002</v>
      </c>
      <c r="D797">
        <v>-8.2000000000000007E-3</v>
      </c>
      <c r="E797">
        <v>1.6999999999999999E-3</v>
      </c>
    </row>
    <row r="798" spans="1:5" x14ac:dyDescent="0.15">
      <c r="A798" s="1">
        <v>40281</v>
      </c>
      <c r="B798">
        <v>0.63619999999999999</v>
      </c>
      <c r="C798">
        <v>4.2541000000000002</v>
      </c>
      <c r="D798">
        <v>1.2E-2</v>
      </c>
      <c r="E798">
        <v>-3.2000000000000001E-2</v>
      </c>
    </row>
    <row r="799" spans="1:5" x14ac:dyDescent="0.15">
      <c r="A799" s="1">
        <v>40282</v>
      </c>
      <c r="B799">
        <v>0.64200000000000002</v>
      </c>
      <c r="C799">
        <v>4.3015999999999996</v>
      </c>
      <c r="D799">
        <v>3.5000000000000001E-3</v>
      </c>
      <c r="E799">
        <v>8.9999999999999993E-3</v>
      </c>
    </row>
    <row r="800" spans="1:5" x14ac:dyDescent="0.15">
      <c r="A800" s="1">
        <v>40283</v>
      </c>
      <c r="B800">
        <v>0.63759999999999994</v>
      </c>
      <c r="C800">
        <v>4.3014999999999999</v>
      </c>
      <c r="D800">
        <v>-2.7000000000000001E-3</v>
      </c>
      <c r="E800">
        <v>0</v>
      </c>
    </row>
    <row r="801" spans="1:5" x14ac:dyDescent="0.15">
      <c r="A801" s="1">
        <v>40284</v>
      </c>
      <c r="B801">
        <v>0.61919999999999997</v>
      </c>
      <c r="C801">
        <v>4.3010000000000002</v>
      </c>
      <c r="D801">
        <v>-1.1299999999999999E-2</v>
      </c>
      <c r="E801">
        <v>-1E-4</v>
      </c>
    </row>
    <row r="802" spans="1:5" x14ac:dyDescent="0.15">
      <c r="A802" s="1">
        <v>40287</v>
      </c>
      <c r="B802">
        <v>0.53239999999999998</v>
      </c>
      <c r="C802">
        <v>4.0685000000000002</v>
      </c>
      <c r="D802">
        <v>-5.3600000000000002E-2</v>
      </c>
      <c r="E802">
        <v>-4.3900000000000002E-2</v>
      </c>
    </row>
    <row r="803" spans="1:5" x14ac:dyDescent="0.15">
      <c r="A803" s="1">
        <v>40288</v>
      </c>
      <c r="B803">
        <v>0.53090000000000004</v>
      </c>
      <c r="C803">
        <v>4.0654000000000003</v>
      </c>
      <c r="D803">
        <v>-1E-3</v>
      </c>
      <c r="E803">
        <v>-5.9999999999999995E-4</v>
      </c>
    </row>
    <row r="804" spans="1:5" x14ac:dyDescent="0.15">
      <c r="A804" s="1">
        <v>40289</v>
      </c>
      <c r="B804">
        <v>0.56140000000000001</v>
      </c>
      <c r="C804">
        <v>4.1928000000000001</v>
      </c>
      <c r="D804">
        <v>1.9900000000000001E-2</v>
      </c>
      <c r="E804">
        <v>2.52E-2</v>
      </c>
    </row>
    <row r="805" spans="1:5" x14ac:dyDescent="0.15">
      <c r="A805" s="1">
        <v>40290</v>
      </c>
      <c r="B805">
        <v>0.54449999999999998</v>
      </c>
      <c r="C805">
        <v>4.2380000000000004</v>
      </c>
      <c r="D805">
        <v>-1.09E-2</v>
      </c>
      <c r="E805">
        <v>8.6999999999999994E-3</v>
      </c>
    </row>
    <row r="806" spans="1:5" x14ac:dyDescent="0.15">
      <c r="A806" s="1">
        <v>40291</v>
      </c>
      <c r="B806">
        <v>0.53890000000000005</v>
      </c>
      <c r="C806">
        <v>4.2401</v>
      </c>
      <c r="D806">
        <v>-3.5999999999999999E-3</v>
      </c>
      <c r="E806">
        <v>4.0000000000000002E-4</v>
      </c>
    </row>
    <row r="807" spans="1:5" x14ac:dyDescent="0.15">
      <c r="A807" s="1">
        <v>40294</v>
      </c>
      <c r="B807">
        <v>0.5302</v>
      </c>
      <c r="C807">
        <v>4.1657000000000002</v>
      </c>
      <c r="D807">
        <v>-5.5999999999999999E-3</v>
      </c>
      <c r="E807">
        <v>-1.4200000000000001E-2</v>
      </c>
    </row>
    <row r="808" spans="1:5" x14ac:dyDescent="0.15">
      <c r="A808" s="1">
        <v>40295</v>
      </c>
      <c r="B808">
        <v>0.49959999999999999</v>
      </c>
      <c r="C808">
        <v>3.9773000000000001</v>
      </c>
      <c r="D808">
        <v>-0.02</v>
      </c>
      <c r="E808">
        <v>-3.6499999999999998E-2</v>
      </c>
    </row>
    <row r="809" spans="1:5" x14ac:dyDescent="0.15">
      <c r="A809" s="1">
        <v>40296</v>
      </c>
      <c r="B809">
        <v>0.49419999999999997</v>
      </c>
      <c r="C809">
        <v>3.9727000000000001</v>
      </c>
      <c r="D809">
        <v>-3.5999999999999999E-3</v>
      </c>
      <c r="E809">
        <v>-8.9999999999999998E-4</v>
      </c>
    </row>
    <row r="810" spans="1:5" x14ac:dyDescent="0.15">
      <c r="A810" s="1">
        <v>40297</v>
      </c>
      <c r="B810">
        <v>0.47620000000000001</v>
      </c>
      <c r="C810">
        <v>3.8738000000000001</v>
      </c>
      <c r="D810">
        <v>-1.2E-2</v>
      </c>
      <c r="E810">
        <v>-1.9900000000000001E-2</v>
      </c>
    </row>
    <row r="811" spans="1:5" x14ac:dyDescent="0.15">
      <c r="A811" s="1">
        <v>40298</v>
      </c>
      <c r="B811">
        <v>0.4798</v>
      </c>
      <c r="C811">
        <v>3.6991000000000001</v>
      </c>
      <c r="D811">
        <v>2.3999999999999998E-3</v>
      </c>
      <c r="E811">
        <v>-3.5799999999999998E-2</v>
      </c>
    </row>
    <row r="812" spans="1:5" x14ac:dyDescent="0.15">
      <c r="A812" s="1">
        <v>40302</v>
      </c>
      <c r="B812">
        <v>0.45660000000000001</v>
      </c>
      <c r="C812">
        <v>3.6316000000000002</v>
      </c>
      <c r="D812">
        <v>-1.5599999999999999E-2</v>
      </c>
      <c r="E812">
        <v>-1.44E-2</v>
      </c>
    </row>
    <row r="813" spans="1:5" x14ac:dyDescent="0.15">
      <c r="A813" s="1">
        <v>40303</v>
      </c>
      <c r="B813">
        <v>0.46479999999999999</v>
      </c>
      <c r="C813">
        <v>3.7925</v>
      </c>
      <c r="D813">
        <v>5.5999999999999999E-3</v>
      </c>
      <c r="E813">
        <v>3.4799999999999998E-2</v>
      </c>
    </row>
    <row r="814" spans="1:5" x14ac:dyDescent="0.15">
      <c r="A814" s="1">
        <v>40304</v>
      </c>
      <c r="B814">
        <v>0.39750000000000002</v>
      </c>
      <c r="C814">
        <v>3.6467999999999998</v>
      </c>
      <c r="D814">
        <v>-4.5999999999999999E-2</v>
      </c>
      <c r="E814">
        <v>-3.04E-2</v>
      </c>
    </row>
    <row r="815" spans="1:5" x14ac:dyDescent="0.15">
      <c r="A815" s="1">
        <v>40305</v>
      </c>
      <c r="B815">
        <v>0.36849999999999999</v>
      </c>
      <c r="C815">
        <v>3.6000999999999999</v>
      </c>
      <c r="D815">
        <v>-2.07E-2</v>
      </c>
      <c r="E815">
        <v>-1.01E-2</v>
      </c>
    </row>
    <row r="816" spans="1:5" x14ac:dyDescent="0.15">
      <c r="A816" s="1">
        <v>40308</v>
      </c>
      <c r="B816">
        <v>0.37890000000000001</v>
      </c>
      <c r="C816">
        <v>3.5945</v>
      </c>
      <c r="D816">
        <v>7.6E-3</v>
      </c>
      <c r="E816">
        <v>-1.1999999999999999E-3</v>
      </c>
    </row>
    <row r="817" spans="1:5" x14ac:dyDescent="0.15">
      <c r="A817" s="1">
        <v>40309</v>
      </c>
      <c r="B817">
        <v>0.35120000000000001</v>
      </c>
      <c r="C817">
        <v>3.4824999999999999</v>
      </c>
      <c r="D817">
        <v>-2.01E-2</v>
      </c>
      <c r="E817">
        <v>-2.4400000000000002E-2</v>
      </c>
    </row>
    <row r="818" spans="1:5" x14ac:dyDescent="0.15">
      <c r="A818" s="1">
        <v>40310</v>
      </c>
      <c r="B818">
        <v>0.35949999999999999</v>
      </c>
      <c r="C818">
        <v>3.2957999999999998</v>
      </c>
      <c r="D818">
        <v>6.1999999999999998E-3</v>
      </c>
      <c r="E818">
        <v>-4.1599999999999998E-2</v>
      </c>
    </row>
    <row r="819" spans="1:5" x14ac:dyDescent="0.15">
      <c r="A819" s="1">
        <v>40311</v>
      </c>
      <c r="B819">
        <v>0.39269999999999999</v>
      </c>
      <c r="C819">
        <v>3.3713000000000002</v>
      </c>
      <c r="D819">
        <v>2.4400000000000002E-2</v>
      </c>
      <c r="E819">
        <v>1.7600000000000001E-2</v>
      </c>
    </row>
    <row r="820" spans="1:5" x14ac:dyDescent="0.15">
      <c r="A820" s="1">
        <v>40312</v>
      </c>
      <c r="B820">
        <v>0.3836</v>
      </c>
      <c r="C820">
        <v>3.4287999999999998</v>
      </c>
      <c r="D820">
        <v>-6.4999999999999997E-3</v>
      </c>
      <c r="E820">
        <v>1.3100000000000001E-2</v>
      </c>
    </row>
    <row r="821" spans="1:5" x14ac:dyDescent="0.15">
      <c r="A821" s="1">
        <v>40315</v>
      </c>
      <c r="B821">
        <v>0.30959999999999999</v>
      </c>
      <c r="C821">
        <v>3.1246</v>
      </c>
      <c r="D821">
        <v>-5.3499999999999999E-2</v>
      </c>
      <c r="E821">
        <v>-6.8699999999999997E-2</v>
      </c>
    </row>
    <row r="822" spans="1:5" x14ac:dyDescent="0.15">
      <c r="A822" s="1">
        <v>40316</v>
      </c>
      <c r="B822">
        <v>0.33700000000000002</v>
      </c>
      <c r="C822">
        <v>3.1688999999999998</v>
      </c>
      <c r="D822">
        <v>2.0899999999999998E-2</v>
      </c>
      <c r="E822">
        <v>1.0699999999999999E-2</v>
      </c>
    </row>
    <row r="823" spans="1:5" x14ac:dyDescent="0.15">
      <c r="A823" s="1">
        <v>40317</v>
      </c>
      <c r="B823">
        <v>0.33250000000000002</v>
      </c>
      <c r="C823">
        <v>3.1764000000000001</v>
      </c>
      <c r="D823">
        <v>-3.3E-3</v>
      </c>
      <c r="E823">
        <v>1.8E-3</v>
      </c>
    </row>
    <row r="824" spans="1:5" x14ac:dyDescent="0.15">
      <c r="A824" s="1">
        <v>40318</v>
      </c>
      <c r="B824">
        <v>0.31509999999999999</v>
      </c>
      <c r="C824">
        <v>3.1004999999999998</v>
      </c>
      <c r="D824">
        <v>-1.3100000000000001E-2</v>
      </c>
      <c r="E824">
        <v>-1.8200000000000001E-2</v>
      </c>
    </row>
    <row r="825" spans="1:5" x14ac:dyDescent="0.15">
      <c r="A825" s="1">
        <v>40319</v>
      </c>
      <c r="B825">
        <v>0.3357</v>
      </c>
      <c r="C825">
        <v>3.1760999999999999</v>
      </c>
      <c r="D825">
        <v>1.5699999999999999E-2</v>
      </c>
      <c r="E825">
        <v>1.8499999999999999E-2</v>
      </c>
    </row>
    <row r="826" spans="1:5" x14ac:dyDescent="0.15">
      <c r="A826" s="1">
        <v>40322</v>
      </c>
      <c r="B826">
        <v>0.38619999999999999</v>
      </c>
      <c r="C826">
        <v>3.3675999999999999</v>
      </c>
      <c r="D826">
        <v>3.78E-2</v>
      </c>
      <c r="E826">
        <v>4.58E-2</v>
      </c>
    </row>
    <row r="827" spans="1:5" x14ac:dyDescent="0.15">
      <c r="A827" s="1">
        <v>40323</v>
      </c>
      <c r="B827">
        <v>0.35749999999999998</v>
      </c>
      <c r="C827">
        <v>3.3287</v>
      </c>
      <c r="D827">
        <v>-2.07E-2</v>
      </c>
      <c r="E827">
        <v>-8.8999999999999999E-3</v>
      </c>
    </row>
    <row r="828" spans="1:5" x14ac:dyDescent="0.15">
      <c r="A828" s="1">
        <v>40324</v>
      </c>
      <c r="B828">
        <v>0.35749999999999998</v>
      </c>
      <c r="C828">
        <v>3.3818000000000001</v>
      </c>
      <c r="D828">
        <v>0</v>
      </c>
      <c r="E828">
        <v>1.23E-2</v>
      </c>
    </row>
    <row r="829" spans="1:5" x14ac:dyDescent="0.15">
      <c r="A829" s="1">
        <v>40325</v>
      </c>
      <c r="B829">
        <v>0.37969999999999998</v>
      </c>
      <c r="C829">
        <v>3.4790000000000001</v>
      </c>
      <c r="D829">
        <v>1.6400000000000001E-2</v>
      </c>
      <c r="E829">
        <v>2.2200000000000001E-2</v>
      </c>
    </row>
    <row r="830" spans="1:5" x14ac:dyDescent="0.15">
      <c r="A830" s="1">
        <v>40326</v>
      </c>
      <c r="B830">
        <v>0.375</v>
      </c>
      <c r="C830">
        <v>3.5253000000000001</v>
      </c>
      <c r="D830">
        <v>-3.3999999999999998E-3</v>
      </c>
      <c r="E830">
        <v>1.03E-2</v>
      </c>
    </row>
    <row r="831" spans="1:5" x14ac:dyDescent="0.15">
      <c r="A831" s="1">
        <v>40329</v>
      </c>
      <c r="B831">
        <v>0.33789999999999998</v>
      </c>
      <c r="C831">
        <v>3.4142000000000001</v>
      </c>
      <c r="D831">
        <v>-2.7E-2</v>
      </c>
      <c r="E831">
        <v>-2.46E-2</v>
      </c>
    </row>
    <row r="832" spans="1:5" x14ac:dyDescent="0.15">
      <c r="A832" s="1">
        <v>40330</v>
      </c>
      <c r="B832">
        <v>0.32379999999999998</v>
      </c>
      <c r="C832">
        <v>3.3864000000000001</v>
      </c>
      <c r="D832">
        <v>-1.0500000000000001E-2</v>
      </c>
      <c r="E832">
        <v>-6.3E-3</v>
      </c>
    </row>
    <row r="833" spans="1:5" x14ac:dyDescent="0.15">
      <c r="A833" s="1">
        <v>40331</v>
      </c>
      <c r="B833">
        <v>0.33029999999999998</v>
      </c>
      <c r="C833">
        <v>3.4129999999999998</v>
      </c>
      <c r="D833">
        <v>4.8999999999999998E-3</v>
      </c>
      <c r="E833">
        <v>6.1000000000000004E-3</v>
      </c>
    </row>
    <row r="834" spans="1:5" x14ac:dyDescent="0.15">
      <c r="A834" s="1">
        <v>40332</v>
      </c>
      <c r="B834">
        <v>0.31990000000000002</v>
      </c>
      <c r="C834">
        <v>3.4121999999999999</v>
      </c>
      <c r="D834">
        <v>-7.7999999999999996E-3</v>
      </c>
      <c r="E834">
        <v>-2.0000000000000001E-4</v>
      </c>
    </row>
    <row r="835" spans="1:5" x14ac:dyDescent="0.15">
      <c r="A835" s="1">
        <v>40333</v>
      </c>
      <c r="B835">
        <v>0.32390000000000002</v>
      </c>
      <c r="C835">
        <v>3.4493999999999998</v>
      </c>
      <c r="D835">
        <v>3.0000000000000001E-3</v>
      </c>
      <c r="E835">
        <v>8.3999999999999995E-3</v>
      </c>
    </row>
    <row r="836" spans="1:5" x14ac:dyDescent="0.15">
      <c r="A836" s="1">
        <v>40336</v>
      </c>
      <c r="B836">
        <v>0.30049999999999999</v>
      </c>
      <c r="C836">
        <v>3.4403999999999999</v>
      </c>
      <c r="D836">
        <v>-1.77E-2</v>
      </c>
      <c r="E836">
        <v>-2E-3</v>
      </c>
    </row>
    <row r="837" spans="1:5" x14ac:dyDescent="0.15">
      <c r="A837" s="1">
        <v>40337</v>
      </c>
      <c r="B837">
        <v>0.30220000000000002</v>
      </c>
      <c r="C837">
        <v>3.5167999999999999</v>
      </c>
      <c r="D837">
        <v>1.2999999999999999E-3</v>
      </c>
      <c r="E837">
        <v>1.72E-2</v>
      </c>
    </row>
    <row r="838" spans="1:5" x14ac:dyDescent="0.15">
      <c r="A838" s="1">
        <v>40338</v>
      </c>
      <c r="B838">
        <v>0.3422</v>
      </c>
      <c r="C838">
        <v>3.6297999999999999</v>
      </c>
      <c r="D838">
        <v>3.0700000000000002E-2</v>
      </c>
      <c r="E838">
        <v>2.5000000000000001E-2</v>
      </c>
    </row>
    <row r="839" spans="1:5" x14ac:dyDescent="0.15">
      <c r="A839" s="1">
        <v>40339</v>
      </c>
      <c r="B839">
        <v>0.32669999999999999</v>
      </c>
      <c r="C839">
        <v>3.6515</v>
      </c>
      <c r="D839">
        <v>-1.15E-2</v>
      </c>
      <c r="E839">
        <v>4.7000000000000002E-3</v>
      </c>
    </row>
    <row r="840" spans="1:5" x14ac:dyDescent="0.15">
      <c r="A840" s="1">
        <v>40340</v>
      </c>
      <c r="B840">
        <v>0.33090000000000003</v>
      </c>
      <c r="C840">
        <v>3.6524999999999999</v>
      </c>
      <c r="D840">
        <v>3.2000000000000002E-3</v>
      </c>
      <c r="E840">
        <v>2.0000000000000001E-4</v>
      </c>
    </row>
    <row r="841" spans="1:5" x14ac:dyDescent="0.15">
      <c r="A841" s="1">
        <v>40346</v>
      </c>
      <c r="B841">
        <v>0.3231</v>
      </c>
      <c r="C841">
        <v>3.6267999999999998</v>
      </c>
      <c r="D841">
        <v>-5.7999999999999996E-3</v>
      </c>
      <c r="E841">
        <v>-5.4999999999999997E-3</v>
      </c>
    </row>
    <row r="842" spans="1:5" x14ac:dyDescent="0.15">
      <c r="A842" s="1">
        <v>40347</v>
      </c>
      <c r="B842">
        <v>0.30070000000000002</v>
      </c>
      <c r="C842">
        <v>3.4295</v>
      </c>
      <c r="D842">
        <v>-1.7000000000000001E-2</v>
      </c>
      <c r="E842">
        <v>-4.2599999999999999E-2</v>
      </c>
    </row>
    <row r="843" spans="1:5" x14ac:dyDescent="0.15">
      <c r="A843" s="1">
        <v>40350</v>
      </c>
      <c r="B843">
        <v>0.34139999999999998</v>
      </c>
      <c r="C843">
        <v>3.5609000000000002</v>
      </c>
      <c r="D843">
        <v>3.1300000000000001E-2</v>
      </c>
      <c r="E843">
        <v>2.9700000000000001E-2</v>
      </c>
    </row>
    <row r="844" spans="1:5" x14ac:dyDescent="0.15">
      <c r="A844" s="1">
        <v>40351</v>
      </c>
      <c r="B844">
        <v>0.34289999999999998</v>
      </c>
      <c r="C844">
        <v>3.6189</v>
      </c>
      <c r="D844">
        <v>1.1000000000000001E-3</v>
      </c>
      <c r="E844">
        <v>1.2699999999999999E-2</v>
      </c>
    </row>
    <row r="845" spans="1:5" x14ac:dyDescent="0.15">
      <c r="A845" s="1">
        <v>40352</v>
      </c>
      <c r="B845">
        <v>0.33079999999999998</v>
      </c>
      <c r="C845">
        <v>3.5981000000000001</v>
      </c>
      <c r="D845">
        <v>-9.1000000000000004E-3</v>
      </c>
      <c r="E845">
        <v>-4.4999999999999997E-3</v>
      </c>
    </row>
    <row r="846" spans="1:5" x14ac:dyDescent="0.15">
      <c r="A846" s="1">
        <v>40353</v>
      </c>
      <c r="B846">
        <v>0.33029999999999998</v>
      </c>
      <c r="C846">
        <v>3.637</v>
      </c>
      <c r="D846">
        <v>-4.0000000000000002E-4</v>
      </c>
      <c r="E846">
        <v>8.5000000000000006E-3</v>
      </c>
    </row>
    <row r="847" spans="1:5" x14ac:dyDescent="0.15">
      <c r="A847" s="1">
        <v>40354</v>
      </c>
      <c r="B847">
        <v>0.32</v>
      </c>
      <c r="C847">
        <v>3.5674000000000001</v>
      </c>
      <c r="D847">
        <v>-7.7000000000000002E-3</v>
      </c>
      <c r="E847">
        <v>-1.4999999999999999E-2</v>
      </c>
    </row>
    <row r="848" spans="1:5" x14ac:dyDescent="0.15">
      <c r="A848" s="1">
        <v>40357</v>
      </c>
      <c r="B848">
        <v>0.31059999999999999</v>
      </c>
      <c r="C848">
        <v>3.4874000000000001</v>
      </c>
      <c r="D848">
        <v>-7.1000000000000004E-3</v>
      </c>
      <c r="E848">
        <v>-1.7500000000000002E-2</v>
      </c>
    </row>
    <row r="849" spans="1:5" x14ac:dyDescent="0.15">
      <c r="A849" s="1">
        <v>40358</v>
      </c>
      <c r="B849">
        <v>0.25040000000000001</v>
      </c>
      <c r="C849">
        <v>3.2692000000000001</v>
      </c>
      <c r="D849">
        <v>-4.5900000000000003E-2</v>
      </c>
      <c r="E849">
        <v>-4.8599999999999997E-2</v>
      </c>
    </row>
    <row r="850" spans="1:5" x14ac:dyDescent="0.15">
      <c r="A850" s="1">
        <v>40359</v>
      </c>
      <c r="B850">
        <v>0.23649999999999999</v>
      </c>
      <c r="C850">
        <v>3.1233</v>
      </c>
      <c r="D850">
        <v>-1.12E-2</v>
      </c>
      <c r="E850">
        <v>-3.4200000000000001E-2</v>
      </c>
    </row>
    <row r="851" spans="1:5" x14ac:dyDescent="0.15">
      <c r="A851" s="1">
        <v>40360</v>
      </c>
      <c r="B851">
        <v>0.21859999999999999</v>
      </c>
      <c r="C851">
        <v>3.0815999999999999</v>
      </c>
      <c r="D851">
        <v>-1.44E-2</v>
      </c>
      <c r="E851">
        <v>-1.01E-2</v>
      </c>
    </row>
    <row r="852" spans="1:5" x14ac:dyDescent="0.15">
      <c r="A852" s="1">
        <v>40361</v>
      </c>
      <c r="B852">
        <v>0.2225</v>
      </c>
      <c r="C852">
        <v>3.1242999999999999</v>
      </c>
      <c r="D852">
        <v>3.2000000000000002E-3</v>
      </c>
      <c r="E852">
        <v>1.04E-2</v>
      </c>
    </row>
    <row r="853" spans="1:5" x14ac:dyDescent="0.15">
      <c r="A853" s="1">
        <v>40364</v>
      </c>
      <c r="B853">
        <v>0.2122</v>
      </c>
      <c r="C853">
        <v>3.1371000000000002</v>
      </c>
      <c r="D853">
        <v>-8.5000000000000006E-3</v>
      </c>
      <c r="E853">
        <v>3.0999999999999999E-3</v>
      </c>
    </row>
    <row r="854" spans="1:5" x14ac:dyDescent="0.15">
      <c r="A854" s="1">
        <v>40365</v>
      </c>
      <c r="B854">
        <v>0.2364</v>
      </c>
      <c r="C854">
        <v>3.2406000000000001</v>
      </c>
      <c r="D854">
        <v>0.02</v>
      </c>
      <c r="E854">
        <v>2.5000000000000001E-2</v>
      </c>
    </row>
    <row r="855" spans="1:5" x14ac:dyDescent="0.15">
      <c r="A855" s="1">
        <v>40366</v>
      </c>
      <c r="B855">
        <v>0.24490000000000001</v>
      </c>
      <c r="C855">
        <v>3.2629000000000001</v>
      </c>
      <c r="D855">
        <v>6.8999999999999999E-3</v>
      </c>
      <c r="E855">
        <v>5.3E-3</v>
      </c>
    </row>
    <row r="856" spans="1:5" x14ac:dyDescent="0.15">
      <c r="A856" s="1">
        <v>40367</v>
      </c>
      <c r="B856">
        <v>0.2427</v>
      </c>
      <c r="C856">
        <v>3.2421000000000002</v>
      </c>
      <c r="D856">
        <v>-1.8E-3</v>
      </c>
      <c r="E856">
        <v>-4.8999999999999998E-3</v>
      </c>
    </row>
    <row r="857" spans="1:5" x14ac:dyDescent="0.15">
      <c r="A857" s="1">
        <v>40368</v>
      </c>
      <c r="B857">
        <v>0.27700000000000002</v>
      </c>
      <c r="C857">
        <v>3.3753000000000002</v>
      </c>
      <c r="D857">
        <v>2.76E-2</v>
      </c>
      <c r="E857">
        <v>3.1399999999999997E-2</v>
      </c>
    </row>
    <row r="858" spans="1:5" x14ac:dyDescent="0.15">
      <c r="A858" s="1">
        <v>40371</v>
      </c>
      <c r="B858">
        <v>0.29110000000000003</v>
      </c>
      <c r="C858">
        <v>3.4276</v>
      </c>
      <c r="D858">
        <v>1.0999999999999999E-2</v>
      </c>
      <c r="E858">
        <v>1.1900000000000001E-2</v>
      </c>
    </row>
    <row r="859" spans="1:5" x14ac:dyDescent="0.15">
      <c r="A859" s="1">
        <v>40372</v>
      </c>
      <c r="B859">
        <v>0.27100000000000002</v>
      </c>
      <c r="C859">
        <v>3.4447999999999999</v>
      </c>
      <c r="D859">
        <v>-1.5599999999999999E-2</v>
      </c>
      <c r="E859">
        <v>3.8999999999999998E-3</v>
      </c>
    </row>
    <row r="860" spans="1:5" x14ac:dyDescent="0.15">
      <c r="A860" s="1">
        <v>40373</v>
      </c>
      <c r="B860">
        <v>0.2802</v>
      </c>
      <c r="C860">
        <v>3.5836000000000001</v>
      </c>
      <c r="D860">
        <v>7.1999999999999998E-3</v>
      </c>
      <c r="E860">
        <v>3.1199999999999999E-2</v>
      </c>
    </row>
    <row r="861" spans="1:5" x14ac:dyDescent="0.15">
      <c r="A861" s="1">
        <v>40374</v>
      </c>
      <c r="B861">
        <v>0.25840000000000002</v>
      </c>
      <c r="C861">
        <v>3.4889999999999999</v>
      </c>
      <c r="D861">
        <v>-1.7000000000000001E-2</v>
      </c>
      <c r="E861">
        <v>-2.07E-2</v>
      </c>
    </row>
    <row r="862" spans="1:5" x14ac:dyDescent="0.15">
      <c r="A862" s="1">
        <v>40375</v>
      </c>
      <c r="B862">
        <v>0.2621</v>
      </c>
      <c r="C862">
        <v>3.5131000000000001</v>
      </c>
      <c r="D862">
        <v>2.8999999999999998E-3</v>
      </c>
      <c r="E862">
        <v>5.4000000000000003E-3</v>
      </c>
    </row>
    <row r="863" spans="1:5" x14ac:dyDescent="0.15">
      <c r="A863" s="1">
        <v>40378</v>
      </c>
      <c r="B863">
        <v>0.29409999999999997</v>
      </c>
      <c r="C863">
        <v>3.5966</v>
      </c>
      <c r="D863">
        <v>2.5399999999999999E-2</v>
      </c>
      <c r="E863">
        <v>1.8499999999999999E-2</v>
      </c>
    </row>
    <row r="864" spans="1:5" x14ac:dyDescent="0.15">
      <c r="A864" s="1">
        <v>40379</v>
      </c>
      <c r="B864">
        <v>0.3226</v>
      </c>
      <c r="C864">
        <v>3.6852</v>
      </c>
      <c r="D864">
        <v>2.1999999999999999E-2</v>
      </c>
      <c r="E864">
        <v>1.9300000000000001E-2</v>
      </c>
    </row>
    <row r="865" spans="1:5" x14ac:dyDescent="0.15">
      <c r="A865" s="1">
        <v>40380</v>
      </c>
      <c r="B865">
        <v>0.32540000000000002</v>
      </c>
      <c r="C865">
        <v>3.6608999999999998</v>
      </c>
      <c r="D865">
        <v>2.0999999999999999E-3</v>
      </c>
      <c r="E865">
        <v>-5.1999999999999998E-3</v>
      </c>
    </row>
    <row r="866" spans="1:5" x14ac:dyDescent="0.15">
      <c r="A866" s="1">
        <v>40381</v>
      </c>
      <c r="B866">
        <v>0.3417</v>
      </c>
      <c r="C866">
        <v>3.7429999999999999</v>
      </c>
      <c r="D866">
        <v>1.24E-2</v>
      </c>
      <c r="E866">
        <v>1.7600000000000001E-2</v>
      </c>
    </row>
    <row r="867" spans="1:5" x14ac:dyDescent="0.15">
      <c r="A867" s="1">
        <v>40382</v>
      </c>
      <c r="B867">
        <v>0.34739999999999999</v>
      </c>
      <c r="C867">
        <v>3.7755999999999998</v>
      </c>
      <c r="D867">
        <v>4.1999999999999997E-3</v>
      </c>
      <c r="E867">
        <v>6.8999999999999999E-3</v>
      </c>
    </row>
    <row r="868" spans="1:5" x14ac:dyDescent="0.15">
      <c r="A868" s="1">
        <v>40385</v>
      </c>
      <c r="B868">
        <v>0.35610000000000003</v>
      </c>
      <c r="C868">
        <v>3.843</v>
      </c>
      <c r="D868">
        <v>6.4000000000000003E-3</v>
      </c>
      <c r="E868">
        <v>1.41E-2</v>
      </c>
    </row>
    <row r="869" spans="1:5" x14ac:dyDescent="0.15">
      <c r="A869" s="1">
        <v>40386</v>
      </c>
      <c r="B869">
        <v>0.34870000000000001</v>
      </c>
      <c r="C869">
        <v>3.8224</v>
      </c>
      <c r="D869">
        <v>-5.4999999999999997E-3</v>
      </c>
      <c r="E869">
        <v>-4.3E-3</v>
      </c>
    </row>
    <row r="870" spans="1:5" x14ac:dyDescent="0.15">
      <c r="A870" s="1">
        <v>40387</v>
      </c>
      <c r="B870">
        <v>0.38150000000000001</v>
      </c>
      <c r="C870">
        <v>3.9746000000000001</v>
      </c>
      <c r="D870">
        <v>2.4299999999999999E-2</v>
      </c>
      <c r="E870">
        <v>3.1600000000000003E-2</v>
      </c>
    </row>
    <row r="871" spans="1:5" x14ac:dyDescent="0.15">
      <c r="A871" s="1">
        <v>40388</v>
      </c>
      <c r="B871">
        <v>0.38840000000000002</v>
      </c>
      <c r="C871">
        <v>4.0460000000000003</v>
      </c>
      <c r="D871">
        <v>5.0000000000000001E-3</v>
      </c>
      <c r="E871">
        <v>1.44E-2</v>
      </c>
    </row>
    <row r="872" spans="1:5" x14ac:dyDescent="0.15">
      <c r="A872" s="1">
        <v>40389</v>
      </c>
      <c r="B872">
        <v>0.38400000000000001</v>
      </c>
      <c r="C872">
        <v>4.0052000000000003</v>
      </c>
      <c r="D872">
        <v>-3.2000000000000002E-3</v>
      </c>
      <c r="E872">
        <v>-8.0999999999999996E-3</v>
      </c>
    </row>
    <row r="873" spans="1:5" x14ac:dyDescent="0.15">
      <c r="A873" s="1">
        <v>40392</v>
      </c>
      <c r="B873">
        <v>0.40739999999999998</v>
      </c>
      <c r="C873">
        <v>4.1191000000000004</v>
      </c>
      <c r="D873">
        <v>1.6899999999999998E-2</v>
      </c>
      <c r="E873">
        <v>2.2800000000000001E-2</v>
      </c>
    </row>
    <row r="874" spans="1:5" x14ac:dyDescent="0.15">
      <c r="A874" s="1">
        <v>40393</v>
      </c>
      <c r="B874">
        <v>0.3826</v>
      </c>
      <c r="C874">
        <v>3.9939</v>
      </c>
      <c r="D874">
        <v>-1.7600000000000001E-2</v>
      </c>
      <c r="E874">
        <v>-2.4500000000000001E-2</v>
      </c>
    </row>
    <row r="875" spans="1:5" x14ac:dyDescent="0.15">
      <c r="A875" s="1">
        <v>40394</v>
      </c>
      <c r="B875">
        <v>0.3876</v>
      </c>
      <c r="C875">
        <v>4.0357000000000003</v>
      </c>
      <c r="D875">
        <v>3.7000000000000002E-3</v>
      </c>
      <c r="E875">
        <v>8.3999999999999995E-3</v>
      </c>
    </row>
    <row r="876" spans="1:5" x14ac:dyDescent="0.15">
      <c r="A876" s="1">
        <v>40395</v>
      </c>
      <c r="B876">
        <v>0.37530000000000002</v>
      </c>
      <c r="C876">
        <v>4.0932000000000004</v>
      </c>
      <c r="D876">
        <v>-8.8999999999999999E-3</v>
      </c>
      <c r="E876">
        <v>1.14E-2</v>
      </c>
    </row>
    <row r="877" spans="1:5" x14ac:dyDescent="0.15">
      <c r="A877" s="1">
        <v>40396</v>
      </c>
      <c r="B877">
        <v>0.39789999999999998</v>
      </c>
      <c r="C877">
        <v>4.1783999999999999</v>
      </c>
      <c r="D877">
        <v>1.6400000000000001E-2</v>
      </c>
      <c r="E877">
        <v>1.67E-2</v>
      </c>
    </row>
    <row r="878" spans="1:5" x14ac:dyDescent="0.15">
      <c r="A878" s="1">
        <v>40399</v>
      </c>
      <c r="B878">
        <v>0.4078</v>
      </c>
      <c r="C878">
        <v>4.2342000000000004</v>
      </c>
      <c r="D878">
        <v>7.1000000000000004E-3</v>
      </c>
      <c r="E878">
        <v>1.0800000000000001E-2</v>
      </c>
    </row>
    <row r="879" spans="1:5" x14ac:dyDescent="0.15">
      <c r="A879" s="1">
        <v>40400</v>
      </c>
      <c r="B879">
        <v>0.36649999999999999</v>
      </c>
      <c r="C879">
        <v>4.0964</v>
      </c>
      <c r="D879">
        <v>-2.93E-2</v>
      </c>
      <c r="E879">
        <v>-2.63E-2</v>
      </c>
    </row>
    <row r="880" spans="1:5" x14ac:dyDescent="0.15">
      <c r="A880" s="1">
        <v>40401</v>
      </c>
      <c r="B880">
        <v>0.375</v>
      </c>
      <c r="C880">
        <v>4.1637000000000004</v>
      </c>
      <c r="D880">
        <v>6.1999999999999998E-3</v>
      </c>
      <c r="E880">
        <v>1.32E-2</v>
      </c>
    </row>
    <row r="881" spans="1:5" x14ac:dyDescent="0.15">
      <c r="A881" s="1">
        <v>40402</v>
      </c>
      <c r="B881">
        <v>0.35870000000000002</v>
      </c>
      <c r="C881">
        <v>4.1052</v>
      </c>
      <c r="D881">
        <v>-1.1900000000000001E-2</v>
      </c>
      <c r="E881">
        <v>-1.1299999999999999E-2</v>
      </c>
    </row>
    <row r="882" spans="1:5" x14ac:dyDescent="0.15">
      <c r="A882" s="1">
        <v>40403</v>
      </c>
      <c r="B882">
        <v>0.37759999999999999</v>
      </c>
      <c r="C882">
        <v>4.1496000000000004</v>
      </c>
      <c r="D882">
        <v>1.3899999999999999E-2</v>
      </c>
      <c r="E882">
        <v>8.6999999999999994E-3</v>
      </c>
    </row>
    <row r="883" spans="1:5" x14ac:dyDescent="0.15">
      <c r="A883" s="1">
        <v>40406</v>
      </c>
      <c r="B883">
        <v>0.40970000000000001</v>
      </c>
      <c r="C883">
        <v>4.2206999999999999</v>
      </c>
      <c r="D883">
        <v>2.3300000000000001E-2</v>
      </c>
      <c r="E883">
        <v>1.38E-2</v>
      </c>
    </row>
    <row r="884" spans="1:5" x14ac:dyDescent="0.15">
      <c r="A884" s="1">
        <v>40407</v>
      </c>
      <c r="B884">
        <v>0.4194</v>
      </c>
      <c r="C884">
        <v>4.2441000000000004</v>
      </c>
      <c r="D884">
        <v>6.8999999999999999E-3</v>
      </c>
      <c r="E884">
        <v>4.4999999999999997E-3</v>
      </c>
    </row>
    <row r="885" spans="1:5" x14ac:dyDescent="0.15">
      <c r="A885" s="1">
        <v>40408</v>
      </c>
      <c r="B885">
        <v>0.41699999999999998</v>
      </c>
      <c r="C885">
        <v>4.2477</v>
      </c>
      <c r="D885">
        <v>-1.6999999999999999E-3</v>
      </c>
      <c r="E885">
        <v>6.9999999999999999E-4</v>
      </c>
    </row>
    <row r="886" spans="1:5" x14ac:dyDescent="0.15">
      <c r="A886" s="1">
        <v>40409</v>
      </c>
      <c r="B886">
        <v>0.42570000000000002</v>
      </c>
      <c r="C886">
        <v>4.2667000000000002</v>
      </c>
      <c r="D886">
        <v>6.1000000000000004E-3</v>
      </c>
      <c r="E886">
        <v>3.5999999999999999E-3</v>
      </c>
    </row>
    <row r="887" spans="1:5" x14ac:dyDescent="0.15">
      <c r="A887" s="1">
        <v>40410</v>
      </c>
      <c r="B887">
        <v>0.3982</v>
      </c>
      <c r="C887">
        <v>4.2999000000000001</v>
      </c>
      <c r="D887">
        <v>-1.9300000000000001E-2</v>
      </c>
      <c r="E887">
        <v>6.3E-3</v>
      </c>
    </row>
    <row r="888" spans="1:5" x14ac:dyDescent="0.15">
      <c r="A888" s="1">
        <v>40413</v>
      </c>
      <c r="B888">
        <v>0.3972</v>
      </c>
      <c r="C888">
        <v>4.3773999999999997</v>
      </c>
      <c r="D888">
        <v>-6.9999999999999999E-4</v>
      </c>
      <c r="E888">
        <v>1.46E-2</v>
      </c>
    </row>
    <row r="889" spans="1:5" x14ac:dyDescent="0.15">
      <c r="A889" s="1">
        <v>40414</v>
      </c>
      <c r="B889">
        <v>0.4047</v>
      </c>
      <c r="C889">
        <v>4.3822999999999999</v>
      </c>
      <c r="D889">
        <v>5.4000000000000003E-3</v>
      </c>
      <c r="E889">
        <v>8.9999999999999998E-4</v>
      </c>
    </row>
    <row r="890" spans="1:5" x14ac:dyDescent="0.15">
      <c r="A890" s="1">
        <v>40415</v>
      </c>
      <c r="B890">
        <v>0.3715</v>
      </c>
      <c r="C890">
        <v>4.2760999999999996</v>
      </c>
      <c r="D890">
        <v>-2.3599999999999999E-2</v>
      </c>
      <c r="E890">
        <v>-1.9699999999999999E-2</v>
      </c>
    </row>
    <row r="891" spans="1:5" x14ac:dyDescent="0.15">
      <c r="A891" s="1">
        <v>40416</v>
      </c>
      <c r="B891">
        <v>0.37490000000000001</v>
      </c>
      <c r="C891">
        <v>4.3190999999999997</v>
      </c>
      <c r="D891">
        <v>2.5000000000000001E-3</v>
      </c>
      <c r="E891">
        <v>8.0999999999999996E-3</v>
      </c>
    </row>
    <row r="892" spans="1:5" x14ac:dyDescent="0.15">
      <c r="A892" s="1">
        <v>40417</v>
      </c>
      <c r="B892">
        <v>0.379</v>
      </c>
      <c r="C892">
        <v>4.3935000000000004</v>
      </c>
      <c r="D892">
        <v>3.0000000000000001E-3</v>
      </c>
      <c r="E892">
        <v>1.4E-2</v>
      </c>
    </row>
    <row r="893" spans="1:5" x14ac:dyDescent="0.15">
      <c r="A893" s="1">
        <v>40420</v>
      </c>
      <c r="B893">
        <v>0.40629999999999999</v>
      </c>
      <c r="C893">
        <v>4.5213999999999999</v>
      </c>
      <c r="D893">
        <v>1.9699999999999999E-2</v>
      </c>
      <c r="E893">
        <v>2.3699999999999999E-2</v>
      </c>
    </row>
    <row r="894" spans="1:5" x14ac:dyDescent="0.15">
      <c r="A894" s="1">
        <v>40421</v>
      </c>
      <c r="B894">
        <v>0.40060000000000001</v>
      </c>
      <c r="C894">
        <v>4.6174999999999997</v>
      </c>
      <c r="D894">
        <v>-4.1000000000000003E-3</v>
      </c>
      <c r="E894">
        <v>1.7399999999999999E-2</v>
      </c>
    </row>
    <row r="895" spans="1:5" x14ac:dyDescent="0.15">
      <c r="A895" s="1">
        <v>40422</v>
      </c>
      <c r="B895">
        <v>0.39129999999999998</v>
      </c>
      <c r="C895">
        <v>4.5594000000000001</v>
      </c>
      <c r="D895">
        <v>-6.6E-3</v>
      </c>
      <c r="E895">
        <v>-1.03E-2</v>
      </c>
    </row>
    <row r="896" spans="1:5" x14ac:dyDescent="0.15">
      <c r="A896" s="1">
        <v>40423</v>
      </c>
      <c r="B896">
        <v>0.4093</v>
      </c>
      <c r="C896">
        <v>4.6581000000000001</v>
      </c>
      <c r="D896">
        <v>1.2999999999999999E-2</v>
      </c>
      <c r="E896">
        <v>1.78E-2</v>
      </c>
    </row>
    <row r="897" spans="1:5" x14ac:dyDescent="0.15">
      <c r="A897" s="1">
        <v>40424</v>
      </c>
      <c r="B897">
        <v>0.4088</v>
      </c>
      <c r="C897">
        <v>4.7218999999999998</v>
      </c>
      <c r="D897">
        <v>-4.0000000000000002E-4</v>
      </c>
      <c r="E897">
        <v>1.1299999999999999E-2</v>
      </c>
    </row>
    <row r="898" spans="1:5" x14ac:dyDescent="0.15">
      <c r="A898" s="1">
        <v>40427</v>
      </c>
      <c r="B898">
        <v>0.43519999999999998</v>
      </c>
      <c r="C898">
        <v>4.6660000000000004</v>
      </c>
      <c r="D898">
        <v>1.8800000000000001E-2</v>
      </c>
      <c r="E898">
        <v>-9.7999999999999997E-3</v>
      </c>
    </row>
    <row r="899" spans="1:5" x14ac:dyDescent="0.15">
      <c r="A899" s="1">
        <v>40428</v>
      </c>
      <c r="B899">
        <v>0.43909999999999999</v>
      </c>
      <c r="C899">
        <v>4.7507000000000001</v>
      </c>
      <c r="D899">
        <v>2.7000000000000001E-3</v>
      </c>
      <c r="E899">
        <v>1.49E-2</v>
      </c>
    </row>
    <row r="900" spans="1:5" x14ac:dyDescent="0.15">
      <c r="A900" s="1">
        <v>40429</v>
      </c>
      <c r="B900">
        <v>0.43809999999999999</v>
      </c>
      <c r="C900">
        <v>4.8182999999999998</v>
      </c>
      <c r="D900">
        <v>-6.9999999999999999E-4</v>
      </c>
      <c r="E900">
        <v>1.18E-2</v>
      </c>
    </row>
    <row r="901" spans="1:5" x14ac:dyDescent="0.15">
      <c r="A901" s="1">
        <v>40430</v>
      </c>
      <c r="B901">
        <v>0.4118</v>
      </c>
      <c r="C901">
        <v>4.7130000000000001</v>
      </c>
      <c r="D901">
        <v>-1.83E-2</v>
      </c>
      <c r="E901">
        <v>-1.8100000000000002E-2</v>
      </c>
    </row>
    <row r="902" spans="1:5" x14ac:dyDescent="0.15">
      <c r="A902" s="1">
        <v>40431</v>
      </c>
      <c r="B902">
        <v>0.41470000000000001</v>
      </c>
      <c r="C902">
        <v>4.7149999999999999</v>
      </c>
      <c r="D902">
        <v>2.0999999999999999E-3</v>
      </c>
      <c r="E902">
        <v>2.9999999999999997E-4</v>
      </c>
    </row>
    <row r="903" spans="1:5" x14ac:dyDescent="0.15">
      <c r="A903" s="1">
        <v>40434</v>
      </c>
      <c r="B903">
        <v>0.42909999999999998</v>
      </c>
      <c r="C903">
        <v>4.7872000000000003</v>
      </c>
      <c r="D903">
        <v>1.01E-2</v>
      </c>
      <c r="E903">
        <v>1.26E-2</v>
      </c>
    </row>
    <row r="904" spans="1:5" x14ac:dyDescent="0.15">
      <c r="A904" s="1">
        <v>40435</v>
      </c>
      <c r="B904">
        <v>0.4304</v>
      </c>
      <c r="C904">
        <v>4.7991000000000001</v>
      </c>
      <c r="D904">
        <v>8.9999999999999998E-4</v>
      </c>
      <c r="E904">
        <v>2.0999999999999999E-3</v>
      </c>
    </row>
    <row r="905" spans="1:5" x14ac:dyDescent="0.15">
      <c r="A905" s="1">
        <v>40436</v>
      </c>
      <c r="B905">
        <v>0.40539999999999998</v>
      </c>
      <c r="C905">
        <v>4.8345000000000002</v>
      </c>
      <c r="D905">
        <v>-1.7500000000000002E-2</v>
      </c>
      <c r="E905">
        <v>6.1000000000000004E-3</v>
      </c>
    </row>
    <row r="906" spans="1:5" x14ac:dyDescent="0.15">
      <c r="A906" s="1">
        <v>40437</v>
      </c>
      <c r="B906">
        <v>0.37869999999999998</v>
      </c>
      <c r="C906">
        <v>4.8334000000000001</v>
      </c>
      <c r="D906">
        <v>-1.9E-2</v>
      </c>
      <c r="E906">
        <v>-2.0000000000000001E-4</v>
      </c>
    </row>
    <row r="907" spans="1:5" x14ac:dyDescent="0.15">
      <c r="A907" s="1">
        <v>40438</v>
      </c>
      <c r="B907">
        <v>0.38040000000000002</v>
      </c>
      <c r="C907">
        <v>4.9413999999999998</v>
      </c>
      <c r="D907">
        <v>1.2999999999999999E-3</v>
      </c>
      <c r="E907">
        <v>1.8499999999999999E-2</v>
      </c>
    </row>
    <row r="908" spans="1:5" x14ac:dyDescent="0.15">
      <c r="A908" s="1">
        <v>40441</v>
      </c>
      <c r="B908">
        <v>0.37480000000000002</v>
      </c>
      <c r="C908">
        <v>4.8291000000000004</v>
      </c>
      <c r="D908">
        <v>-4.0000000000000001E-3</v>
      </c>
      <c r="E908">
        <v>-1.89E-2</v>
      </c>
    </row>
    <row r="909" spans="1:5" x14ac:dyDescent="0.15">
      <c r="A909" s="1">
        <v>40442</v>
      </c>
      <c r="B909">
        <v>0.3785</v>
      </c>
      <c r="C909">
        <v>4.7619999999999996</v>
      </c>
      <c r="D909">
        <v>2.7000000000000001E-3</v>
      </c>
      <c r="E909">
        <v>-1.15E-2</v>
      </c>
    </row>
    <row r="910" spans="1:5" x14ac:dyDescent="0.15">
      <c r="A910" s="1">
        <v>40448</v>
      </c>
      <c r="B910">
        <v>0.40139999999999998</v>
      </c>
      <c r="C910">
        <v>4.9257999999999997</v>
      </c>
      <c r="D910">
        <v>1.66E-2</v>
      </c>
      <c r="E910">
        <v>2.8400000000000002E-2</v>
      </c>
    </row>
    <row r="911" spans="1:5" x14ac:dyDescent="0.15">
      <c r="A911" s="1">
        <v>40449</v>
      </c>
      <c r="B911">
        <v>0.38979999999999998</v>
      </c>
      <c r="C911">
        <v>4.7954999999999997</v>
      </c>
      <c r="D911">
        <v>-8.3000000000000001E-3</v>
      </c>
      <c r="E911">
        <v>-2.1999999999999999E-2</v>
      </c>
    </row>
    <row r="912" spans="1:5" x14ac:dyDescent="0.15">
      <c r="A912" s="1">
        <v>40450</v>
      </c>
      <c r="B912">
        <v>0.38690000000000002</v>
      </c>
      <c r="C912">
        <v>4.6577000000000002</v>
      </c>
      <c r="D912">
        <v>-2.0999999999999999E-3</v>
      </c>
      <c r="E912">
        <v>-2.3800000000000002E-2</v>
      </c>
    </row>
    <row r="913" spans="1:5" x14ac:dyDescent="0.15">
      <c r="A913" s="1">
        <v>40451</v>
      </c>
      <c r="B913">
        <v>0.41620000000000001</v>
      </c>
      <c r="C913">
        <v>4.6898</v>
      </c>
      <c r="D913">
        <v>2.1100000000000001E-2</v>
      </c>
      <c r="E913">
        <v>5.7000000000000002E-3</v>
      </c>
    </row>
    <row r="914" spans="1:5" x14ac:dyDescent="0.15">
      <c r="A914" s="1">
        <v>40459</v>
      </c>
      <c r="B914">
        <v>0.46860000000000002</v>
      </c>
      <c r="C914">
        <v>4.7962999999999996</v>
      </c>
      <c r="D914">
        <v>3.6999999999999998E-2</v>
      </c>
      <c r="E914">
        <v>1.8700000000000001E-2</v>
      </c>
    </row>
    <row r="915" spans="1:5" x14ac:dyDescent="0.15">
      <c r="A915" s="1">
        <v>40462</v>
      </c>
      <c r="B915">
        <v>0.51139999999999997</v>
      </c>
      <c r="C915">
        <v>4.8597000000000001</v>
      </c>
      <c r="D915">
        <v>2.9100000000000001E-2</v>
      </c>
      <c r="E915">
        <v>1.09E-2</v>
      </c>
    </row>
    <row r="916" spans="1:5" x14ac:dyDescent="0.15">
      <c r="A916" s="1">
        <v>40463</v>
      </c>
      <c r="B916">
        <v>0.53059999999999996</v>
      </c>
      <c r="C916">
        <v>4.9149000000000003</v>
      </c>
      <c r="D916">
        <v>1.2699999999999999E-2</v>
      </c>
      <c r="E916">
        <v>9.4000000000000004E-3</v>
      </c>
    </row>
    <row r="917" spans="1:5" x14ac:dyDescent="0.15">
      <c r="A917" s="1">
        <v>40464</v>
      </c>
      <c r="B917">
        <v>0.55220000000000002</v>
      </c>
      <c r="C917">
        <v>4.9325000000000001</v>
      </c>
      <c r="D917">
        <v>1.41E-2</v>
      </c>
      <c r="E917">
        <v>3.0000000000000001E-3</v>
      </c>
    </row>
    <row r="918" spans="1:5" x14ac:dyDescent="0.15">
      <c r="A918" s="1">
        <v>40465</v>
      </c>
      <c r="B918">
        <v>0.5554</v>
      </c>
      <c r="C918">
        <v>4.6581999999999999</v>
      </c>
      <c r="D918">
        <v>2E-3</v>
      </c>
      <c r="E918">
        <v>-4.6199999999999998E-2</v>
      </c>
    </row>
    <row r="919" spans="1:5" x14ac:dyDescent="0.15">
      <c r="A919" s="1">
        <v>40466</v>
      </c>
      <c r="B919">
        <v>0.60529999999999995</v>
      </c>
      <c r="C919">
        <v>4.5453999999999999</v>
      </c>
      <c r="D919">
        <v>3.2099999999999997E-2</v>
      </c>
      <c r="E919">
        <v>-1.9900000000000001E-2</v>
      </c>
    </row>
    <row r="920" spans="1:5" x14ac:dyDescent="0.15">
      <c r="A920" s="1">
        <v>40469</v>
      </c>
      <c r="B920">
        <v>0.59499999999999997</v>
      </c>
      <c r="C920">
        <v>4.3146000000000004</v>
      </c>
      <c r="D920">
        <v>-6.4999999999999997E-3</v>
      </c>
      <c r="E920">
        <v>-4.1599999999999998E-2</v>
      </c>
    </row>
    <row r="921" spans="1:5" x14ac:dyDescent="0.15">
      <c r="A921" s="1">
        <v>40470</v>
      </c>
      <c r="B921">
        <v>0.62849999999999995</v>
      </c>
      <c r="C921">
        <v>4.5858999999999996</v>
      </c>
      <c r="D921">
        <v>2.1000000000000001E-2</v>
      </c>
      <c r="E921">
        <v>5.11E-2</v>
      </c>
    </row>
    <row r="922" spans="1:5" x14ac:dyDescent="0.15">
      <c r="A922" s="1">
        <v>40471</v>
      </c>
      <c r="B922">
        <v>0.63870000000000005</v>
      </c>
      <c r="C922">
        <v>4.6106999999999996</v>
      </c>
      <c r="D922">
        <v>6.3E-3</v>
      </c>
      <c r="E922">
        <v>4.4000000000000003E-3</v>
      </c>
    </row>
    <row r="923" spans="1:5" x14ac:dyDescent="0.15">
      <c r="A923" s="1">
        <v>40472</v>
      </c>
      <c r="B923">
        <v>0.628</v>
      </c>
      <c r="C923">
        <v>4.6683000000000003</v>
      </c>
      <c r="D923">
        <v>-6.4999999999999997E-3</v>
      </c>
      <c r="E923">
        <v>1.03E-2</v>
      </c>
    </row>
    <row r="924" spans="1:5" x14ac:dyDescent="0.15">
      <c r="A924" s="1">
        <v>40473</v>
      </c>
      <c r="B924">
        <v>0.62990000000000002</v>
      </c>
      <c r="C924">
        <v>4.7633999999999999</v>
      </c>
      <c r="D924">
        <v>1.1999999999999999E-3</v>
      </c>
      <c r="E924">
        <v>1.6799999999999999E-2</v>
      </c>
    </row>
    <row r="925" spans="1:5" x14ac:dyDescent="0.15">
      <c r="A925" s="1">
        <v>40476</v>
      </c>
      <c r="B925">
        <v>0.67930000000000001</v>
      </c>
      <c r="C925">
        <v>4.8769</v>
      </c>
      <c r="D925">
        <v>3.0300000000000001E-2</v>
      </c>
      <c r="E925">
        <v>1.9699999999999999E-2</v>
      </c>
    </row>
    <row r="926" spans="1:5" x14ac:dyDescent="0.15">
      <c r="A926" s="1">
        <v>40477</v>
      </c>
      <c r="B926">
        <v>0.67210000000000003</v>
      </c>
      <c r="C926">
        <v>4.8799000000000001</v>
      </c>
      <c r="D926">
        <v>-4.3E-3</v>
      </c>
      <c r="E926">
        <v>5.0000000000000001E-4</v>
      </c>
    </row>
    <row r="927" spans="1:5" x14ac:dyDescent="0.15">
      <c r="A927" s="1">
        <v>40478</v>
      </c>
      <c r="B927">
        <v>0.6421</v>
      </c>
      <c r="C927">
        <v>4.8627000000000002</v>
      </c>
      <c r="D927">
        <v>-1.7899999999999999E-2</v>
      </c>
      <c r="E927">
        <v>-2.8999999999999998E-3</v>
      </c>
    </row>
    <row r="928" spans="1:5" x14ac:dyDescent="0.15">
      <c r="A928" s="1">
        <v>40479</v>
      </c>
      <c r="B928">
        <v>0.6391</v>
      </c>
      <c r="C928">
        <v>4.9448999999999996</v>
      </c>
      <c r="D928">
        <v>-1.8E-3</v>
      </c>
      <c r="E928">
        <v>1.4E-2</v>
      </c>
    </row>
    <row r="929" spans="1:5" x14ac:dyDescent="0.15">
      <c r="A929" s="1">
        <v>40480</v>
      </c>
      <c r="B929">
        <v>0.63060000000000005</v>
      </c>
      <c r="C929">
        <v>5.0157999999999996</v>
      </c>
      <c r="D929">
        <v>-5.1999999999999998E-3</v>
      </c>
      <c r="E929">
        <v>1.1900000000000001E-2</v>
      </c>
    </row>
    <row r="930" spans="1:5" x14ac:dyDescent="0.15">
      <c r="A930" s="1">
        <v>40483</v>
      </c>
      <c r="B930">
        <v>0.6754</v>
      </c>
      <c r="C930">
        <v>5.0991</v>
      </c>
      <c r="D930">
        <v>2.75E-2</v>
      </c>
      <c r="E930">
        <v>1.38E-2</v>
      </c>
    </row>
    <row r="931" spans="1:5" x14ac:dyDescent="0.15">
      <c r="A931" s="1">
        <v>40484</v>
      </c>
      <c r="B931">
        <v>0.67069999999999996</v>
      </c>
      <c r="C931">
        <v>5.1325000000000003</v>
      </c>
      <c r="D931">
        <v>-2.8E-3</v>
      </c>
      <c r="E931">
        <v>5.4999999999999997E-3</v>
      </c>
    </row>
    <row r="932" spans="1:5" x14ac:dyDescent="0.15">
      <c r="A932" s="1">
        <v>40485</v>
      </c>
      <c r="B932">
        <v>0.65</v>
      </c>
      <c r="C932">
        <v>5.1295999999999999</v>
      </c>
      <c r="D932">
        <v>-1.24E-2</v>
      </c>
      <c r="E932">
        <v>-5.0000000000000001E-4</v>
      </c>
    </row>
    <row r="933" spans="1:5" x14ac:dyDescent="0.15">
      <c r="A933" s="1">
        <v>40486</v>
      </c>
      <c r="B933">
        <v>0.67910000000000004</v>
      </c>
      <c r="C933">
        <v>5.2656000000000001</v>
      </c>
      <c r="D933">
        <v>1.7600000000000001E-2</v>
      </c>
      <c r="E933">
        <v>2.2200000000000001E-2</v>
      </c>
    </row>
    <row r="934" spans="1:5" x14ac:dyDescent="0.15">
      <c r="A934" s="1">
        <v>40487</v>
      </c>
      <c r="B934">
        <v>0.69850000000000001</v>
      </c>
      <c r="C934">
        <v>5.3594999999999997</v>
      </c>
      <c r="D934">
        <v>1.1599999999999999E-2</v>
      </c>
      <c r="E934">
        <v>1.4999999999999999E-2</v>
      </c>
    </row>
    <row r="935" spans="1:5" x14ac:dyDescent="0.15">
      <c r="A935" s="1">
        <v>40490</v>
      </c>
      <c r="B935">
        <v>0.71189999999999998</v>
      </c>
      <c r="C935">
        <v>5.5095000000000001</v>
      </c>
      <c r="D935">
        <v>7.9000000000000008E-3</v>
      </c>
      <c r="E935">
        <v>2.3599999999999999E-2</v>
      </c>
    </row>
    <row r="936" spans="1:5" x14ac:dyDescent="0.15">
      <c r="A936" s="1">
        <v>40491</v>
      </c>
      <c r="B936">
        <v>0.7</v>
      </c>
      <c r="C936">
        <v>5.4794</v>
      </c>
      <c r="D936">
        <v>-6.8999999999999999E-3</v>
      </c>
      <c r="E936">
        <v>-4.5999999999999999E-3</v>
      </c>
    </row>
    <row r="937" spans="1:5" x14ac:dyDescent="0.15">
      <c r="A937" s="1">
        <v>40492</v>
      </c>
      <c r="B937">
        <v>0.68799999999999994</v>
      </c>
      <c r="C937">
        <v>5.5407999999999999</v>
      </c>
      <c r="D937">
        <v>-7.0000000000000001E-3</v>
      </c>
      <c r="E937">
        <v>9.4999999999999998E-3</v>
      </c>
    </row>
    <row r="938" spans="1:5" x14ac:dyDescent="0.15">
      <c r="A938" s="1">
        <v>40493</v>
      </c>
      <c r="B938">
        <v>0.69330000000000003</v>
      </c>
      <c r="C938">
        <v>5.3981000000000003</v>
      </c>
      <c r="D938">
        <v>3.0999999999999999E-3</v>
      </c>
      <c r="E938">
        <v>-2.18E-2</v>
      </c>
    </row>
    <row r="939" spans="1:5" x14ac:dyDescent="0.15">
      <c r="A939" s="1">
        <v>40494</v>
      </c>
      <c r="B939">
        <v>0.58799999999999997</v>
      </c>
      <c r="C939">
        <v>4.9615999999999998</v>
      </c>
      <c r="D939">
        <v>-6.2100000000000002E-2</v>
      </c>
      <c r="E939">
        <v>-6.8199999999999997E-2</v>
      </c>
    </row>
    <row r="940" spans="1:5" x14ac:dyDescent="0.15">
      <c r="A940" s="1">
        <v>40497</v>
      </c>
      <c r="B940">
        <v>0.59919999999999995</v>
      </c>
      <c r="C940">
        <v>5.1148999999999996</v>
      </c>
      <c r="D940">
        <v>7.0000000000000001E-3</v>
      </c>
      <c r="E940">
        <v>2.5700000000000001E-2</v>
      </c>
    </row>
    <row r="941" spans="1:5" x14ac:dyDescent="0.15">
      <c r="A941" s="1">
        <v>40498</v>
      </c>
      <c r="B941">
        <v>0.52900000000000003</v>
      </c>
      <c r="C941">
        <v>4.9873000000000003</v>
      </c>
      <c r="D941">
        <v>-4.3799999999999999E-2</v>
      </c>
      <c r="E941">
        <v>-2.0899999999999998E-2</v>
      </c>
    </row>
    <row r="942" spans="1:5" x14ac:dyDescent="0.15">
      <c r="A942" s="1">
        <v>40499</v>
      </c>
      <c r="B942">
        <v>0.49740000000000001</v>
      </c>
      <c r="C942">
        <v>4.8319999999999999</v>
      </c>
      <c r="D942">
        <v>-2.07E-2</v>
      </c>
      <c r="E942">
        <v>-2.5899999999999999E-2</v>
      </c>
    </row>
    <row r="943" spans="1:5" x14ac:dyDescent="0.15">
      <c r="A943" s="1">
        <v>40500</v>
      </c>
      <c r="B943">
        <v>0.51859999999999995</v>
      </c>
      <c r="C943">
        <v>4.9211</v>
      </c>
      <c r="D943">
        <v>1.4200000000000001E-2</v>
      </c>
      <c r="E943">
        <v>1.5299999999999999E-2</v>
      </c>
    </row>
    <row r="944" spans="1:5" x14ac:dyDescent="0.15">
      <c r="A944" s="1">
        <v>40501</v>
      </c>
      <c r="B944">
        <v>0.53349999999999997</v>
      </c>
      <c r="C944">
        <v>5.0107999999999997</v>
      </c>
      <c r="D944">
        <v>9.7999999999999997E-3</v>
      </c>
      <c r="E944">
        <v>1.52E-2</v>
      </c>
    </row>
    <row r="945" spans="1:5" x14ac:dyDescent="0.15">
      <c r="A945" s="1">
        <v>40504</v>
      </c>
      <c r="B945">
        <v>0.5302</v>
      </c>
      <c r="C945">
        <v>5.1616999999999997</v>
      </c>
      <c r="D945">
        <v>-2.2000000000000001E-3</v>
      </c>
      <c r="E945">
        <v>2.5100000000000001E-2</v>
      </c>
    </row>
    <row r="946" spans="1:5" x14ac:dyDescent="0.15">
      <c r="A946" s="1">
        <v>40505</v>
      </c>
      <c r="B946">
        <v>0.499</v>
      </c>
      <c r="C946">
        <v>5.1265000000000001</v>
      </c>
      <c r="D946">
        <v>-2.0400000000000001E-2</v>
      </c>
      <c r="E946">
        <v>-5.7000000000000002E-3</v>
      </c>
    </row>
    <row r="947" spans="1:5" x14ac:dyDescent="0.15">
      <c r="A947" s="1">
        <v>40506</v>
      </c>
      <c r="B947">
        <v>0.53269999999999995</v>
      </c>
      <c r="C947">
        <v>5.2229999999999999</v>
      </c>
      <c r="D947">
        <v>2.2499999999999999E-2</v>
      </c>
      <c r="E947">
        <v>1.5699999999999999E-2</v>
      </c>
    </row>
    <row r="948" spans="1:5" x14ac:dyDescent="0.15">
      <c r="A948" s="1">
        <v>40507</v>
      </c>
      <c r="B948">
        <v>0.55510000000000004</v>
      </c>
      <c r="C948">
        <v>5.2803000000000004</v>
      </c>
      <c r="D948">
        <v>1.46E-2</v>
      </c>
      <c r="E948">
        <v>9.1999999999999998E-3</v>
      </c>
    </row>
    <row r="949" spans="1:5" x14ac:dyDescent="0.15">
      <c r="A949" s="1">
        <v>40508</v>
      </c>
      <c r="B949">
        <v>0.5413</v>
      </c>
      <c r="C949">
        <v>5.1970000000000001</v>
      </c>
      <c r="D949">
        <v>-8.8999999999999999E-3</v>
      </c>
      <c r="E949">
        <v>-1.3299999999999999E-2</v>
      </c>
    </row>
    <row r="950" spans="1:5" x14ac:dyDescent="0.15">
      <c r="A950" s="1">
        <v>40511</v>
      </c>
      <c r="B950">
        <v>0.53890000000000005</v>
      </c>
      <c r="C950">
        <v>5.3098999999999998</v>
      </c>
      <c r="D950">
        <v>-1.5E-3</v>
      </c>
      <c r="E950">
        <v>1.8200000000000001E-2</v>
      </c>
    </row>
    <row r="951" spans="1:5" x14ac:dyDescent="0.15">
      <c r="A951" s="1">
        <v>40512</v>
      </c>
      <c r="B951">
        <v>0.51329999999999998</v>
      </c>
      <c r="C951">
        <v>5.0838999999999999</v>
      </c>
      <c r="D951">
        <v>-1.66E-2</v>
      </c>
      <c r="E951">
        <v>-3.5799999999999998E-2</v>
      </c>
    </row>
    <row r="952" spans="1:5" x14ac:dyDescent="0.15">
      <c r="A952" s="1">
        <v>40513</v>
      </c>
      <c r="B952">
        <v>0.51290000000000002</v>
      </c>
      <c r="C952">
        <v>5.1505999999999998</v>
      </c>
      <c r="D952">
        <v>-2.9999999999999997E-4</v>
      </c>
      <c r="E952">
        <v>1.0999999999999999E-2</v>
      </c>
    </row>
    <row r="953" spans="1:5" x14ac:dyDescent="0.15">
      <c r="A953" s="1">
        <v>40514</v>
      </c>
      <c r="B953">
        <v>0.52210000000000001</v>
      </c>
      <c r="C953">
        <v>5.3611000000000004</v>
      </c>
      <c r="D953">
        <v>6.1000000000000004E-3</v>
      </c>
      <c r="E953">
        <v>3.4200000000000001E-2</v>
      </c>
    </row>
    <row r="954" spans="1:5" x14ac:dyDescent="0.15">
      <c r="A954" s="1">
        <v>40515</v>
      </c>
      <c r="B954">
        <v>0.52359999999999995</v>
      </c>
      <c r="C954">
        <v>5.3789999999999996</v>
      </c>
      <c r="D954">
        <v>1E-3</v>
      </c>
      <c r="E954">
        <v>2.8E-3</v>
      </c>
    </row>
    <row r="955" spans="1:5" x14ac:dyDescent="0.15">
      <c r="A955" s="1">
        <v>40518</v>
      </c>
      <c r="B955">
        <v>0.52710000000000001</v>
      </c>
      <c r="C955">
        <v>5.2660999999999998</v>
      </c>
      <c r="D955">
        <v>2.3E-3</v>
      </c>
      <c r="E955">
        <v>-1.77E-2</v>
      </c>
    </row>
    <row r="956" spans="1:5" x14ac:dyDescent="0.15">
      <c r="A956" s="1">
        <v>40519</v>
      </c>
      <c r="B956">
        <v>0.54390000000000005</v>
      </c>
      <c r="C956">
        <v>5.335</v>
      </c>
      <c r="D956">
        <v>1.0999999999999999E-2</v>
      </c>
      <c r="E956">
        <v>1.0999999999999999E-2</v>
      </c>
    </row>
    <row r="957" spans="1:5" x14ac:dyDescent="0.15">
      <c r="A957" s="1">
        <v>40520</v>
      </c>
      <c r="B957">
        <v>0.5302</v>
      </c>
      <c r="C957">
        <v>5.2596999999999996</v>
      </c>
      <c r="D957">
        <v>-8.8999999999999999E-3</v>
      </c>
      <c r="E957">
        <v>-1.1900000000000001E-2</v>
      </c>
    </row>
    <row r="958" spans="1:5" x14ac:dyDescent="0.15">
      <c r="A958" s="1">
        <v>40521</v>
      </c>
      <c r="B958">
        <v>0.50680000000000003</v>
      </c>
      <c r="C958">
        <v>5.1341000000000001</v>
      </c>
      <c r="D958">
        <v>-1.5299999999999999E-2</v>
      </c>
      <c r="E958">
        <v>-2.01E-2</v>
      </c>
    </row>
    <row r="959" spans="1:5" x14ac:dyDescent="0.15">
      <c r="A959" s="1">
        <v>40522</v>
      </c>
      <c r="B959">
        <v>0.52539999999999998</v>
      </c>
      <c r="C959">
        <v>5.2012</v>
      </c>
      <c r="D959">
        <v>1.24E-2</v>
      </c>
      <c r="E959">
        <v>1.09E-2</v>
      </c>
    </row>
    <row r="960" spans="1:5" x14ac:dyDescent="0.15">
      <c r="A960" s="1">
        <v>40525</v>
      </c>
      <c r="B960">
        <v>0.57320000000000004</v>
      </c>
      <c r="C960">
        <v>5.3872999999999998</v>
      </c>
      <c r="D960">
        <v>3.1300000000000001E-2</v>
      </c>
      <c r="E960">
        <v>0.03</v>
      </c>
    </row>
    <row r="961" spans="1:5" x14ac:dyDescent="0.15">
      <c r="A961" s="1">
        <v>40526</v>
      </c>
      <c r="B961">
        <v>0.57730000000000004</v>
      </c>
      <c r="C961">
        <v>5.4641000000000002</v>
      </c>
      <c r="D961">
        <v>2.5999999999999999E-3</v>
      </c>
      <c r="E961">
        <v>1.2E-2</v>
      </c>
    </row>
    <row r="962" spans="1:5" x14ac:dyDescent="0.15">
      <c r="A962" s="1">
        <v>40527</v>
      </c>
      <c r="B962">
        <v>0.56669999999999998</v>
      </c>
      <c r="C962">
        <v>5.4116999999999997</v>
      </c>
      <c r="D962">
        <v>-6.7000000000000002E-3</v>
      </c>
      <c r="E962">
        <v>-8.0999999999999996E-3</v>
      </c>
    </row>
    <row r="963" spans="1:5" x14ac:dyDescent="0.15">
      <c r="A963" s="1">
        <v>40528</v>
      </c>
      <c r="B963">
        <v>0.5585</v>
      </c>
      <c r="C963">
        <v>5.4457000000000004</v>
      </c>
      <c r="D963">
        <v>-5.1999999999999998E-3</v>
      </c>
      <c r="E963">
        <v>5.3E-3</v>
      </c>
    </row>
    <row r="964" spans="1:5" x14ac:dyDescent="0.15">
      <c r="A964" s="1">
        <v>40529</v>
      </c>
      <c r="B964">
        <v>0.55610000000000004</v>
      </c>
      <c r="C964">
        <v>5.4543999999999997</v>
      </c>
      <c r="D964">
        <v>-1.5E-3</v>
      </c>
      <c r="E964">
        <v>1.2999999999999999E-3</v>
      </c>
    </row>
    <row r="965" spans="1:5" x14ac:dyDescent="0.15">
      <c r="A965" s="1">
        <v>40532</v>
      </c>
      <c r="B965">
        <v>0.53339999999999999</v>
      </c>
      <c r="C965">
        <v>5.4267000000000003</v>
      </c>
      <c r="D965">
        <v>-1.46E-2</v>
      </c>
      <c r="E965">
        <v>-4.3E-3</v>
      </c>
    </row>
    <row r="966" spans="1:5" x14ac:dyDescent="0.15">
      <c r="A966" s="1">
        <v>40533</v>
      </c>
      <c r="B966">
        <v>0.56759999999999999</v>
      </c>
      <c r="C966">
        <v>5.5987</v>
      </c>
      <c r="D966">
        <v>2.23E-2</v>
      </c>
      <c r="E966">
        <v>2.6800000000000001E-2</v>
      </c>
    </row>
    <row r="967" spans="1:5" x14ac:dyDescent="0.15">
      <c r="A967" s="1">
        <v>40534</v>
      </c>
      <c r="B967">
        <v>0.55120000000000002</v>
      </c>
      <c r="C967">
        <v>5.5301</v>
      </c>
      <c r="D967">
        <v>-1.0500000000000001E-2</v>
      </c>
      <c r="E967">
        <v>-1.04E-2</v>
      </c>
    </row>
    <row r="968" spans="1:5" x14ac:dyDescent="0.15">
      <c r="A968" s="1">
        <v>40535</v>
      </c>
      <c r="B968">
        <v>0.53820000000000001</v>
      </c>
      <c r="C968">
        <v>5.4002999999999997</v>
      </c>
      <c r="D968">
        <v>-8.3000000000000001E-3</v>
      </c>
      <c r="E968">
        <v>-1.9900000000000001E-2</v>
      </c>
    </row>
    <row r="969" spans="1:5" x14ac:dyDescent="0.15">
      <c r="A969" s="1">
        <v>40536</v>
      </c>
      <c r="B969">
        <v>0.52590000000000003</v>
      </c>
      <c r="C969">
        <v>5.3480999999999996</v>
      </c>
      <c r="D969">
        <v>-8.0000000000000002E-3</v>
      </c>
      <c r="E969">
        <v>-8.2000000000000007E-3</v>
      </c>
    </row>
    <row r="970" spans="1:5" x14ac:dyDescent="0.15">
      <c r="A970" s="1">
        <v>40539</v>
      </c>
      <c r="B970">
        <v>0.49540000000000001</v>
      </c>
      <c r="C970">
        <v>5.2798999999999996</v>
      </c>
      <c r="D970">
        <v>-0.02</v>
      </c>
      <c r="E970">
        <v>-1.0699999999999999E-2</v>
      </c>
    </row>
    <row r="971" spans="1:5" x14ac:dyDescent="0.15">
      <c r="A971" s="1">
        <v>40540</v>
      </c>
      <c r="B971">
        <v>0.46889999999999998</v>
      </c>
      <c r="C971">
        <v>5.1356000000000002</v>
      </c>
      <c r="D971">
        <v>-1.77E-2</v>
      </c>
      <c r="E971">
        <v>-2.3E-2</v>
      </c>
    </row>
    <row r="972" spans="1:5" x14ac:dyDescent="0.15">
      <c r="A972" s="1">
        <v>40541</v>
      </c>
      <c r="B972">
        <v>0.47710000000000002</v>
      </c>
      <c r="C972">
        <v>5.2568000000000001</v>
      </c>
      <c r="D972">
        <v>5.4999999999999997E-3</v>
      </c>
      <c r="E972">
        <v>1.9699999999999999E-2</v>
      </c>
    </row>
    <row r="973" spans="1:5" x14ac:dyDescent="0.15">
      <c r="A973" s="1">
        <v>40542</v>
      </c>
      <c r="B973">
        <v>0.47820000000000001</v>
      </c>
      <c r="C973">
        <v>5.3642000000000003</v>
      </c>
      <c r="D973">
        <v>6.9999999999999999E-4</v>
      </c>
      <c r="E973">
        <v>1.72E-2</v>
      </c>
    </row>
    <row r="974" spans="1:5" x14ac:dyDescent="0.15">
      <c r="A974" s="1">
        <v>40543</v>
      </c>
      <c r="B974">
        <v>0.5091</v>
      </c>
      <c r="C974">
        <v>5.4649999999999999</v>
      </c>
      <c r="D974">
        <v>2.0899999999999998E-2</v>
      </c>
      <c r="E974">
        <v>1.5800000000000002E-2</v>
      </c>
    </row>
    <row r="975" spans="1:5" x14ac:dyDescent="0.15">
      <c r="A975" s="1">
        <v>40547</v>
      </c>
      <c r="B975">
        <v>0.53879999999999995</v>
      </c>
      <c r="C975">
        <v>5.6092000000000004</v>
      </c>
      <c r="D975">
        <v>1.9599999999999999E-2</v>
      </c>
      <c r="E975">
        <v>2.23E-2</v>
      </c>
    </row>
    <row r="976" spans="1:5" x14ac:dyDescent="0.15">
      <c r="A976" s="1">
        <v>40548</v>
      </c>
      <c r="B976">
        <v>0.53200000000000003</v>
      </c>
      <c r="C976">
        <v>5.577</v>
      </c>
      <c r="D976">
        <v>-4.4000000000000003E-3</v>
      </c>
      <c r="E976">
        <v>-4.8999999999999998E-3</v>
      </c>
    </row>
    <row r="977" spans="1:5" x14ac:dyDescent="0.15">
      <c r="A977" s="1">
        <v>40549</v>
      </c>
      <c r="B977">
        <v>0.52429999999999999</v>
      </c>
      <c r="C977">
        <v>5.6359000000000004</v>
      </c>
      <c r="D977">
        <v>-5.0000000000000001E-3</v>
      </c>
      <c r="E977">
        <v>8.9999999999999993E-3</v>
      </c>
    </row>
    <row r="978" spans="1:5" x14ac:dyDescent="0.15">
      <c r="A978" s="1">
        <v>40550</v>
      </c>
      <c r="B978">
        <v>0.52759999999999996</v>
      </c>
      <c r="C978">
        <v>5.6028000000000002</v>
      </c>
      <c r="D978">
        <v>2.2000000000000001E-3</v>
      </c>
      <c r="E978">
        <v>-5.0000000000000001E-3</v>
      </c>
    </row>
    <row r="979" spans="1:5" x14ac:dyDescent="0.15">
      <c r="A979" s="1">
        <v>40553</v>
      </c>
      <c r="B979">
        <v>0.4995</v>
      </c>
      <c r="C979">
        <v>5.5884999999999998</v>
      </c>
      <c r="D979">
        <v>-1.8499999999999999E-2</v>
      </c>
      <c r="E979">
        <v>-2.2000000000000001E-3</v>
      </c>
    </row>
    <row r="980" spans="1:5" x14ac:dyDescent="0.15">
      <c r="A980" s="1">
        <v>40554</v>
      </c>
      <c r="B980">
        <v>0.50749999999999995</v>
      </c>
      <c r="C980">
        <v>5.5654000000000003</v>
      </c>
      <c r="D980">
        <v>5.4000000000000003E-3</v>
      </c>
      <c r="E980">
        <v>-3.5000000000000001E-3</v>
      </c>
    </row>
    <row r="981" spans="1:5" x14ac:dyDescent="0.15">
      <c r="A981" s="1">
        <v>40555</v>
      </c>
      <c r="B981">
        <v>0.51590000000000003</v>
      </c>
      <c r="C981">
        <v>5.6144999999999996</v>
      </c>
      <c r="D981">
        <v>5.5999999999999999E-3</v>
      </c>
      <c r="E981">
        <v>7.4999999999999997E-3</v>
      </c>
    </row>
    <row r="982" spans="1:5" x14ac:dyDescent="0.15">
      <c r="A982" s="1">
        <v>40556</v>
      </c>
      <c r="B982">
        <v>0.51539999999999997</v>
      </c>
      <c r="C982">
        <v>5.5609000000000002</v>
      </c>
      <c r="D982">
        <v>-2.9999999999999997E-4</v>
      </c>
      <c r="E982">
        <v>-8.0999999999999996E-3</v>
      </c>
    </row>
    <row r="983" spans="1:5" x14ac:dyDescent="0.15">
      <c r="A983" s="1">
        <v>40557</v>
      </c>
      <c r="B983">
        <v>0.49159999999999998</v>
      </c>
      <c r="C983">
        <v>5.3787000000000003</v>
      </c>
      <c r="D983">
        <v>-1.5699999999999999E-2</v>
      </c>
      <c r="E983">
        <v>-2.7799999999999998E-2</v>
      </c>
    </row>
    <row r="984" spans="1:5" x14ac:dyDescent="0.15">
      <c r="A984" s="1">
        <v>40560</v>
      </c>
      <c r="B984">
        <v>0.43490000000000001</v>
      </c>
      <c r="C984">
        <v>5.218</v>
      </c>
      <c r="D984">
        <v>-3.7999999999999999E-2</v>
      </c>
      <c r="E984">
        <v>-2.52E-2</v>
      </c>
    </row>
    <row r="985" spans="1:5" x14ac:dyDescent="0.15">
      <c r="A985" s="1">
        <v>40561</v>
      </c>
      <c r="B985">
        <v>0.4365</v>
      </c>
      <c r="C985">
        <v>5.3098999999999998</v>
      </c>
      <c r="D985">
        <v>1.1000000000000001E-3</v>
      </c>
      <c r="E985">
        <v>1.4800000000000001E-2</v>
      </c>
    </row>
    <row r="986" spans="1:5" x14ac:dyDescent="0.15">
      <c r="A986" s="1">
        <v>40562</v>
      </c>
      <c r="B986">
        <v>0.46889999999999998</v>
      </c>
      <c r="C986">
        <v>5.4234</v>
      </c>
      <c r="D986">
        <v>2.2599999999999999E-2</v>
      </c>
      <c r="E986">
        <v>1.7999999999999999E-2</v>
      </c>
    </row>
    <row r="987" spans="1:5" x14ac:dyDescent="0.15">
      <c r="A987" s="1">
        <v>40563</v>
      </c>
      <c r="B987">
        <v>0.42059999999999997</v>
      </c>
      <c r="C987">
        <v>5.2159000000000004</v>
      </c>
      <c r="D987">
        <v>-3.2899999999999999E-2</v>
      </c>
      <c r="E987">
        <v>-3.2300000000000002E-2</v>
      </c>
    </row>
    <row r="988" spans="1:5" x14ac:dyDescent="0.15">
      <c r="A988" s="1">
        <v>40564</v>
      </c>
      <c r="B988">
        <v>0.43930000000000002</v>
      </c>
      <c r="C988">
        <v>5.1813000000000002</v>
      </c>
      <c r="D988">
        <v>1.32E-2</v>
      </c>
      <c r="E988">
        <v>-5.5999999999999999E-3</v>
      </c>
    </row>
    <row r="989" spans="1:5" x14ac:dyDescent="0.15">
      <c r="A989" s="1">
        <v>40567</v>
      </c>
      <c r="B989">
        <v>0.42520000000000002</v>
      </c>
      <c r="C989">
        <v>5.0037000000000003</v>
      </c>
      <c r="D989">
        <v>-9.7999999999999997E-3</v>
      </c>
      <c r="E989">
        <v>-2.87E-2</v>
      </c>
    </row>
    <row r="990" spans="1:5" x14ac:dyDescent="0.15">
      <c r="A990" s="1">
        <v>40568</v>
      </c>
      <c r="B990">
        <v>0.41770000000000002</v>
      </c>
      <c r="C990">
        <v>4.7991000000000001</v>
      </c>
      <c r="D990">
        <v>-5.3E-3</v>
      </c>
      <c r="E990">
        <v>-3.4099999999999998E-2</v>
      </c>
    </row>
    <row r="991" spans="1:5" x14ac:dyDescent="0.15">
      <c r="A991" s="1">
        <v>40569</v>
      </c>
      <c r="B991">
        <v>0.43690000000000001</v>
      </c>
      <c r="C991">
        <v>4.8803000000000001</v>
      </c>
      <c r="D991">
        <v>1.35E-2</v>
      </c>
      <c r="E991">
        <v>1.4E-2</v>
      </c>
    </row>
    <row r="992" spans="1:5" x14ac:dyDescent="0.15">
      <c r="A992" s="1">
        <v>40570</v>
      </c>
      <c r="B992">
        <v>0.46</v>
      </c>
      <c r="C992">
        <v>4.9531999999999998</v>
      </c>
      <c r="D992">
        <v>1.61E-2</v>
      </c>
      <c r="E992">
        <v>1.24E-2</v>
      </c>
    </row>
    <row r="993" spans="1:5" x14ac:dyDescent="0.15">
      <c r="A993" s="1">
        <v>40571</v>
      </c>
      <c r="B993">
        <v>0.46500000000000002</v>
      </c>
      <c r="C993">
        <v>5.0406000000000004</v>
      </c>
      <c r="D993">
        <v>3.3999999999999998E-3</v>
      </c>
      <c r="E993">
        <v>1.47E-2</v>
      </c>
    </row>
    <row r="994" spans="1:5" x14ac:dyDescent="0.15">
      <c r="A994" s="1">
        <v>40574</v>
      </c>
      <c r="B994">
        <v>0.48420000000000002</v>
      </c>
      <c r="C994">
        <v>5.0803000000000003</v>
      </c>
      <c r="D994">
        <v>1.3100000000000001E-2</v>
      </c>
      <c r="E994">
        <v>6.6E-3</v>
      </c>
    </row>
    <row r="995" spans="1:5" x14ac:dyDescent="0.15">
      <c r="A995" s="1">
        <v>40575</v>
      </c>
      <c r="B995">
        <v>0.48449999999999999</v>
      </c>
      <c r="C995">
        <v>5.0580999999999996</v>
      </c>
      <c r="D995">
        <v>2.9999999999999997E-4</v>
      </c>
      <c r="E995">
        <v>-3.5999999999999999E-3</v>
      </c>
    </row>
    <row r="996" spans="1:5" x14ac:dyDescent="0.15">
      <c r="A996" s="1">
        <v>40583</v>
      </c>
      <c r="B996">
        <v>0.46700000000000003</v>
      </c>
      <c r="C996">
        <v>5.0788000000000002</v>
      </c>
      <c r="D996">
        <v>-1.18E-2</v>
      </c>
      <c r="E996">
        <v>3.3999999999999998E-3</v>
      </c>
    </row>
    <row r="997" spans="1:5" x14ac:dyDescent="0.15">
      <c r="A997" s="1">
        <v>40584</v>
      </c>
      <c r="B997">
        <v>0.4975</v>
      </c>
      <c r="C997">
        <v>5.2050999999999998</v>
      </c>
      <c r="D997">
        <v>2.0799999999999999E-2</v>
      </c>
      <c r="E997">
        <v>2.0799999999999999E-2</v>
      </c>
    </row>
    <row r="998" spans="1:5" x14ac:dyDescent="0.15">
      <c r="A998" s="1">
        <v>40585</v>
      </c>
      <c r="B998">
        <v>0.50560000000000005</v>
      </c>
      <c r="C998">
        <v>5.3091999999999997</v>
      </c>
      <c r="D998">
        <v>5.4000000000000003E-3</v>
      </c>
      <c r="E998">
        <v>1.6799999999999999E-2</v>
      </c>
    </row>
    <row r="999" spans="1:5" x14ac:dyDescent="0.15">
      <c r="A999" s="1">
        <v>40588</v>
      </c>
      <c r="B999">
        <v>0.55300000000000005</v>
      </c>
      <c r="C999">
        <v>5.3701999999999996</v>
      </c>
      <c r="D999">
        <v>3.15E-2</v>
      </c>
      <c r="E999">
        <v>9.7000000000000003E-3</v>
      </c>
    </row>
    <row r="1000" spans="1:5" x14ac:dyDescent="0.15">
      <c r="A1000" s="1">
        <v>40589</v>
      </c>
      <c r="B1000">
        <v>0.55230000000000001</v>
      </c>
      <c r="C1000">
        <v>5.3346</v>
      </c>
      <c r="D1000">
        <v>-5.0000000000000001E-4</v>
      </c>
      <c r="E1000">
        <v>-5.5999999999999999E-3</v>
      </c>
    </row>
    <row r="1001" spans="1:5" x14ac:dyDescent="0.15">
      <c r="A1001" s="1">
        <v>40590</v>
      </c>
      <c r="B1001">
        <v>0.56720000000000004</v>
      </c>
      <c r="C1001">
        <v>5.4649000000000001</v>
      </c>
      <c r="D1001">
        <v>9.5999999999999992E-3</v>
      </c>
      <c r="E1001">
        <v>2.06E-2</v>
      </c>
    </row>
    <row r="1002" spans="1:5" x14ac:dyDescent="0.15">
      <c r="A1002" s="1">
        <v>40591</v>
      </c>
      <c r="B1002">
        <v>0.56589999999999996</v>
      </c>
      <c r="C1002">
        <v>5.4785000000000004</v>
      </c>
      <c r="D1002">
        <v>-8.0000000000000004E-4</v>
      </c>
      <c r="E1002">
        <v>2.0999999999999999E-3</v>
      </c>
    </row>
    <row r="1003" spans="1:5" x14ac:dyDescent="0.15">
      <c r="A1003" s="1">
        <v>40592</v>
      </c>
      <c r="B1003">
        <v>0.54949999999999999</v>
      </c>
      <c r="C1003">
        <v>5.4794999999999998</v>
      </c>
      <c r="D1003">
        <v>-1.0500000000000001E-2</v>
      </c>
      <c r="E1003">
        <v>2.0000000000000001E-4</v>
      </c>
    </row>
    <row r="1004" spans="1:5" x14ac:dyDescent="0.15">
      <c r="A1004" s="1">
        <v>40595</v>
      </c>
      <c r="B1004">
        <v>0.57169999999999999</v>
      </c>
      <c r="C1004">
        <v>5.6725000000000003</v>
      </c>
      <c r="D1004">
        <v>1.43E-2</v>
      </c>
      <c r="E1004">
        <v>2.98E-2</v>
      </c>
    </row>
    <row r="1005" spans="1:5" x14ac:dyDescent="0.15">
      <c r="A1005" s="1">
        <v>40596</v>
      </c>
      <c r="B1005">
        <v>0.5262</v>
      </c>
      <c r="C1005">
        <v>5.4970999999999997</v>
      </c>
      <c r="D1005">
        <v>-2.9000000000000001E-2</v>
      </c>
      <c r="E1005">
        <v>-2.63E-2</v>
      </c>
    </row>
    <row r="1006" spans="1:5" x14ac:dyDescent="0.15">
      <c r="A1006" s="1">
        <v>40597</v>
      </c>
      <c r="B1006">
        <v>0.53159999999999996</v>
      </c>
      <c r="C1006">
        <v>5.6589</v>
      </c>
      <c r="D1006">
        <v>3.5000000000000001E-3</v>
      </c>
      <c r="E1006">
        <v>2.4899999999999999E-2</v>
      </c>
    </row>
    <row r="1007" spans="1:5" x14ac:dyDescent="0.15">
      <c r="A1007" s="1">
        <v>40598</v>
      </c>
      <c r="B1007">
        <v>0.53939999999999999</v>
      </c>
      <c r="C1007">
        <v>5.8365</v>
      </c>
      <c r="D1007">
        <v>5.1000000000000004E-3</v>
      </c>
      <c r="E1007">
        <v>2.6700000000000002E-2</v>
      </c>
    </row>
    <row r="1008" spans="1:5" x14ac:dyDescent="0.15">
      <c r="A1008" s="1">
        <v>40599</v>
      </c>
      <c r="B1008">
        <v>0.54259999999999997</v>
      </c>
      <c r="C1008">
        <v>5.8574999999999999</v>
      </c>
      <c r="D1008">
        <v>2.0999999999999999E-3</v>
      </c>
      <c r="E1008">
        <v>3.0999999999999999E-3</v>
      </c>
    </row>
    <row r="1009" spans="1:5" x14ac:dyDescent="0.15">
      <c r="A1009" s="1">
        <v>40602</v>
      </c>
      <c r="B1009">
        <v>0.56279999999999997</v>
      </c>
      <c r="C1009">
        <v>5.94</v>
      </c>
      <c r="D1009">
        <v>1.3100000000000001E-2</v>
      </c>
      <c r="E1009">
        <v>1.2E-2</v>
      </c>
    </row>
    <row r="1010" spans="1:5" x14ac:dyDescent="0.15">
      <c r="A1010" s="1">
        <v>40603</v>
      </c>
      <c r="B1010">
        <v>0.57020000000000004</v>
      </c>
      <c r="C1010">
        <v>5.9682000000000004</v>
      </c>
      <c r="D1010">
        <v>4.7000000000000002E-3</v>
      </c>
      <c r="E1010">
        <v>4.1000000000000003E-3</v>
      </c>
    </row>
    <row r="1011" spans="1:5" x14ac:dyDescent="0.15">
      <c r="A1011" s="1">
        <v>40604</v>
      </c>
      <c r="B1011">
        <v>0.56459999999999999</v>
      </c>
      <c r="C1011">
        <v>5.9551999999999996</v>
      </c>
      <c r="D1011">
        <v>-3.5999999999999999E-3</v>
      </c>
      <c r="E1011">
        <v>-1.9E-3</v>
      </c>
    </row>
    <row r="1012" spans="1:5" x14ac:dyDescent="0.15">
      <c r="A1012" s="1">
        <v>40605</v>
      </c>
      <c r="B1012">
        <v>0.55420000000000003</v>
      </c>
      <c r="C1012">
        <v>5.9377000000000004</v>
      </c>
      <c r="D1012">
        <v>-6.7000000000000002E-3</v>
      </c>
      <c r="E1012">
        <v>-2.5000000000000001E-3</v>
      </c>
    </row>
    <row r="1013" spans="1:5" x14ac:dyDescent="0.15">
      <c r="A1013" s="1">
        <v>40606</v>
      </c>
      <c r="B1013">
        <v>0.57779999999999998</v>
      </c>
      <c r="C1013">
        <v>6.0007999999999999</v>
      </c>
      <c r="D1013">
        <v>1.52E-2</v>
      </c>
      <c r="E1013">
        <v>9.1000000000000004E-3</v>
      </c>
    </row>
    <row r="1014" spans="1:5" x14ac:dyDescent="0.15">
      <c r="A1014" s="1">
        <v>40609</v>
      </c>
      <c r="B1014">
        <v>0.60860000000000003</v>
      </c>
      <c r="C1014">
        <v>6.0609999999999999</v>
      </c>
      <c r="D1014">
        <v>1.95E-2</v>
      </c>
      <c r="E1014">
        <v>8.6E-3</v>
      </c>
    </row>
    <row r="1015" spans="1:5" x14ac:dyDescent="0.15">
      <c r="A1015" s="1">
        <v>40610</v>
      </c>
      <c r="B1015">
        <v>0.61009999999999998</v>
      </c>
      <c r="C1015">
        <v>6.1429</v>
      </c>
      <c r="D1015">
        <v>8.9999999999999998E-4</v>
      </c>
      <c r="E1015">
        <v>1.1599999999999999E-2</v>
      </c>
    </row>
    <row r="1016" spans="1:5" x14ac:dyDescent="0.15">
      <c r="A1016" s="1">
        <v>40611</v>
      </c>
      <c r="B1016">
        <v>0.61070000000000002</v>
      </c>
      <c r="C1016">
        <v>6.1555</v>
      </c>
      <c r="D1016">
        <v>4.0000000000000002E-4</v>
      </c>
      <c r="E1016">
        <v>1.8E-3</v>
      </c>
    </row>
    <row r="1017" spans="1:5" x14ac:dyDescent="0.15">
      <c r="A1017" s="1">
        <v>40612</v>
      </c>
      <c r="B1017">
        <v>0.58250000000000002</v>
      </c>
      <c r="C1017">
        <v>6.1746999999999996</v>
      </c>
      <c r="D1017">
        <v>-1.7600000000000001E-2</v>
      </c>
      <c r="E1017">
        <v>2.7000000000000001E-3</v>
      </c>
    </row>
    <row r="1018" spans="1:5" x14ac:dyDescent="0.15">
      <c r="A1018" s="1">
        <v>40613</v>
      </c>
      <c r="B1018">
        <v>0.56659999999999999</v>
      </c>
      <c r="C1018">
        <v>6.3392999999999997</v>
      </c>
      <c r="D1018">
        <v>-0.01</v>
      </c>
      <c r="E1018">
        <v>2.29E-2</v>
      </c>
    </row>
    <row r="1019" spans="1:5" x14ac:dyDescent="0.15">
      <c r="A1019" s="1">
        <v>40616</v>
      </c>
      <c r="B1019">
        <v>0.57410000000000005</v>
      </c>
      <c r="C1019">
        <v>6.4943999999999997</v>
      </c>
      <c r="D1019">
        <v>4.7999999999999996E-3</v>
      </c>
      <c r="E1019">
        <v>2.1100000000000001E-2</v>
      </c>
    </row>
    <row r="1020" spans="1:5" x14ac:dyDescent="0.15">
      <c r="A1020" s="1">
        <v>40617</v>
      </c>
      <c r="B1020">
        <v>0.54569999999999996</v>
      </c>
      <c r="C1020">
        <v>6.4164000000000003</v>
      </c>
      <c r="D1020">
        <v>-1.8100000000000002E-2</v>
      </c>
      <c r="E1020">
        <v>-1.04E-2</v>
      </c>
    </row>
    <row r="1021" spans="1:5" x14ac:dyDescent="0.15">
      <c r="A1021" s="1">
        <v>40618</v>
      </c>
      <c r="B1021">
        <v>0.56699999999999995</v>
      </c>
      <c r="C1021">
        <v>6.5416999999999996</v>
      </c>
      <c r="D1021">
        <v>1.38E-2</v>
      </c>
      <c r="E1021">
        <v>1.6899999999999998E-2</v>
      </c>
    </row>
    <row r="1022" spans="1:5" x14ac:dyDescent="0.15">
      <c r="A1022" s="1">
        <v>40619</v>
      </c>
      <c r="B1022">
        <v>0.5423</v>
      </c>
      <c r="C1022">
        <v>6.4089</v>
      </c>
      <c r="D1022">
        <v>-1.5699999999999999E-2</v>
      </c>
      <c r="E1022">
        <v>-1.7600000000000001E-2</v>
      </c>
    </row>
    <row r="1023" spans="1:5" x14ac:dyDescent="0.15">
      <c r="A1023" s="1">
        <v>40620</v>
      </c>
      <c r="B1023">
        <v>0.55130000000000001</v>
      </c>
      <c r="C1023">
        <v>6.4821</v>
      </c>
      <c r="D1023">
        <v>5.7999999999999996E-3</v>
      </c>
      <c r="E1023">
        <v>9.9000000000000008E-3</v>
      </c>
    </row>
    <row r="1024" spans="1:5" x14ac:dyDescent="0.15">
      <c r="A1024" s="1">
        <v>40623</v>
      </c>
      <c r="B1024">
        <v>0.54720000000000002</v>
      </c>
      <c r="C1024">
        <v>6.4922000000000004</v>
      </c>
      <c r="D1024">
        <v>-2.7000000000000001E-3</v>
      </c>
      <c r="E1024">
        <v>1.4E-3</v>
      </c>
    </row>
    <row r="1025" spans="1:5" x14ac:dyDescent="0.15">
      <c r="A1025" s="1">
        <v>40624</v>
      </c>
      <c r="B1025">
        <v>0.55479999999999996</v>
      </c>
      <c r="C1025">
        <v>6.4730999999999996</v>
      </c>
      <c r="D1025">
        <v>4.8999999999999998E-3</v>
      </c>
      <c r="E1025">
        <v>-2.5999999999999999E-3</v>
      </c>
    </row>
    <row r="1026" spans="1:5" x14ac:dyDescent="0.15">
      <c r="A1026" s="1">
        <v>40625</v>
      </c>
      <c r="B1026">
        <v>0.57509999999999994</v>
      </c>
      <c r="C1026">
        <v>6.5465</v>
      </c>
      <c r="D1026">
        <v>1.2999999999999999E-2</v>
      </c>
      <c r="E1026">
        <v>9.7999999999999997E-3</v>
      </c>
    </row>
    <row r="1027" spans="1:5" x14ac:dyDescent="0.15">
      <c r="A1027" s="1">
        <v>40626</v>
      </c>
      <c r="B1027">
        <v>0.56850000000000001</v>
      </c>
      <c r="C1027">
        <v>6.5393999999999997</v>
      </c>
      <c r="D1027">
        <v>-4.1999999999999997E-3</v>
      </c>
      <c r="E1027">
        <v>-8.9999999999999998E-4</v>
      </c>
    </row>
    <row r="1028" spans="1:5" x14ac:dyDescent="0.15">
      <c r="A1028" s="1">
        <v>40627</v>
      </c>
      <c r="B1028">
        <v>0.58930000000000005</v>
      </c>
      <c r="C1028">
        <v>6.5831</v>
      </c>
      <c r="D1028">
        <v>1.3299999999999999E-2</v>
      </c>
      <c r="E1028">
        <v>5.7999999999999996E-3</v>
      </c>
    </row>
    <row r="1029" spans="1:5" x14ac:dyDescent="0.15">
      <c r="A1029" s="1">
        <v>40630</v>
      </c>
      <c r="B1029">
        <v>0.58740000000000003</v>
      </c>
      <c r="C1029">
        <v>6.5909000000000004</v>
      </c>
      <c r="D1029">
        <v>-1.1999999999999999E-3</v>
      </c>
      <c r="E1029">
        <v>1E-3</v>
      </c>
    </row>
    <row r="1030" spans="1:5" x14ac:dyDescent="0.15">
      <c r="A1030" s="1">
        <v>40631</v>
      </c>
      <c r="B1030">
        <v>0.57169999999999999</v>
      </c>
      <c r="C1030">
        <v>6.5610999999999997</v>
      </c>
      <c r="D1030">
        <v>-9.9000000000000008E-3</v>
      </c>
      <c r="E1030">
        <v>-3.8999999999999998E-3</v>
      </c>
    </row>
    <row r="1031" spans="1:5" x14ac:dyDescent="0.15">
      <c r="A1031" s="1">
        <v>40632</v>
      </c>
      <c r="B1031">
        <v>0.57079999999999997</v>
      </c>
      <c r="C1031">
        <v>6.5488999999999997</v>
      </c>
      <c r="D1031">
        <v>-5.9999999999999995E-4</v>
      </c>
      <c r="E1031">
        <v>-1.6000000000000001E-3</v>
      </c>
    </row>
    <row r="1032" spans="1:5" x14ac:dyDescent="0.15">
      <c r="A1032" s="1">
        <v>40633</v>
      </c>
      <c r="B1032">
        <v>0.55500000000000005</v>
      </c>
      <c r="C1032">
        <v>6.5233999999999996</v>
      </c>
      <c r="D1032">
        <v>-1.01E-2</v>
      </c>
      <c r="E1032">
        <v>-3.3999999999999998E-3</v>
      </c>
    </row>
    <row r="1033" spans="1:5" x14ac:dyDescent="0.15">
      <c r="A1033" s="1">
        <v>40634</v>
      </c>
      <c r="B1033">
        <v>0.57879999999999998</v>
      </c>
      <c r="C1033">
        <v>6.6695000000000002</v>
      </c>
      <c r="D1033">
        <v>1.5299999999999999E-2</v>
      </c>
      <c r="E1033">
        <v>1.9400000000000001E-2</v>
      </c>
    </row>
    <row r="1034" spans="1:5" x14ac:dyDescent="0.15">
      <c r="A1034" s="1">
        <v>40639</v>
      </c>
      <c r="B1034">
        <v>0.59730000000000005</v>
      </c>
      <c r="C1034">
        <v>6.7845000000000004</v>
      </c>
      <c r="D1034">
        <v>1.17E-2</v>
      </c>
      <c r="E1034">
        <v>1.4999999999999999E-2</v>
      </c>
    </row>
    <row r="1035" spans="1:5" x14ac:dyDescent="0.15">
      <c r="A1035" s="1">
        <v>40640</v>
      </c>
      <c r="B1035">
        <v>0.6038</v>
      </c>
      <c r="C1035">
        <v>6.9425999999999997</v>
      </c>
      <c r="D1035">
        <v>4.0000000000000001E-3</v>
      </c>
      <c r="E1035">
        <v>2.0299999999999999E-2</v>
      </c>
    </row>
    <row r="1036" spans="1:5" x14ac:dyDescent="0.15">
      <c r="A1036" s="1">
        <v>40641</v>
      </c>
      <c r="B1036">
        <v>0.61770000000000003</v>
      </c>
      <c r="C1036">
        <v>7.0392000000000001</v>
      </c>
      <c r="D1036">
        <v>8.6999999999999994E-3</v>
      </c>
      <c r="E1036">
        <v>1.2200000000000001E-2</v>
      </c>
    </row>
    <row r="1037" spans="1:5" x14ac:dyDescent="0.15">
      <c r="A1037" s="1">
        <v>40644</v>
      </c>
      <c r="B1037">
        <v>0.60809999999999997</v>
      </c>
      <c r="C1037">
        <v>6.9805999999999999</v>
      </c>
      <c r="D1037">
        <v>-5.8999999999999999E-3</v>
      </c>
      <c r="E1037">
        <v>-7.3000000000000001E-3</v>
      </c>
    </row>
    <row r="1038" spans="1:5" x14ac:dyDescent="0.15">
      <c r="A1038" s="1">
        <v>40645</v>
      </c>
      <c r="B1038">
        <v>0.60489999999999999</v>
      </c>
      <c r="C1038">
        <v>7.0119999999999996</v>
      </c>
      <c r="D1038">
        <v>-2E-3</v>
      </c>
      <c r="E1038">
        <v>3.8999999999999998E-3</v>
      </c>
    </row>
    <row r="1039" spans="1:5" x14ac:dyDescent="0.15">
      <c r="A1039" s="1">
        <v>40646</v>
      </c>
      <c r="B1039">
        <v>0.62670000000000003</v>
      </c>
      <c r="C1039">
        <v>7.0582000000000003</v>
      </c>
      <c r="D1039">
        <v>1.3599999999999999E-2</v>
      </c>
      <c r="E1039">
        <v>5.7999999999999996E-3</v>
      </c>
    </row>
    <row r="1040" spans="1:5" x14ac:dyDescent="0.15">
      <c r="A1040" s="1">
        <v>40647</v>
      </c>
      <c r="B1040">
        <v>0.61780000000000002</v>
      </c>
      <c r="C1040">
        <v>7.1996000000000002</v>
      </c>
      <c r="D1040">
        <v>-5.4999999999999997E-3</v>
      </c>
      <c r="E1040">
        <v>1.7500000000000002E-2</v>
      </c>
    </row>
    <row r="1041" spans="1:5" x14ac:dyDescent="0.15">
      <c r="A1041" s="1">
        <v>40648</v>
      </c>
      <c r="B1041">
        <v>0.62039999999999995</v>
      </c>
      <c r="C1041">
        <v>7.5148999999999999</v>
      </c>
      <c r="D1041">
        <v>1.6000000000000001E-3</v>
      </c>
      <c r="E1041">
        <v>3.85E-2</v>
      </c>
    </row>
    <row r="1042" spans="1:5" x14ac:dyDescent="0.15">
      <c r="A1042" s="1">
        <v>40651</v>
      </c>
      <c r="B1042">
        <v>0.62070000000000003</v>
      </c>
      <c r="C1042">
        <v>7.7146999999999997</v>
      </c>
      <c r="D1042">
        <v>1E-4</v>
      </c>
      <c r="E1042">
        <v>2.35E-2</v>
      </c>
    </row>
    <row r="1043" spans="1:5" x14ac:dyDescent="0.15">
      <c r="A1043" s="1">
        <v>40652</v>
      </c>
      <c r="B1043">
        <v>0.59</v>
      </c>
      <c r="C1043">
        <v>7.6044999999999998</v>
      </c>
      <c r="D1043">
        <v>-1.89E-2</v>
      </c>
      <c r="E1043">
        <v>-1.2699999999999999E-2</v>
      </c>
    </row>
    <row r="1044" spans="1:5" x14ac:dyDescent="0.15">
      <c r="A1044" s="1">
        <v>40653</v>
      </c>
      <c r="B1044">
        <v>0.58989999999999998</v>
      </c>
      <c r="C1044">
        <v>7.5332999999999997</v>
      </c>
      <c r="D1044">
        <v>0</v>
      </c>
      <c r="E1044">
        <v>-8.3000000000000001E-3</v>
      </c>
    </row>
    <row r="1045" spans="1:5" x14ac:dyDescent="0.15">
      <c r="A1045" s="1">
        <v>40654</v>
      </c>
      <c r="B1045">
        <v>0.60040000000000004</v>
      </c>
      <c r="C1045">
        <v>7.6120000000000001</v>
      </c>
      <c r="D1045">
        <v>6.6E-3</v>
      </c>
      <c r="E1045">
        <v>9.1999999999999998E-3</v>
      </c>
    </row>
    <row r="1046" spans="1:5" x14ac:dyDescent="0.15">
      <c r="A1046" s="1">
        <v>40655</v>
      </c>
      <c r="B1046">
        <v>0.59199999999999997</v>
      </c>
      <c r="C1046">
        <v>7.7664</v>
      </c>
      <c r="D1046">
        <v>-5.3E-3</v>
      </c>
      <c r="E1046">
        <v>1.7899999999999999E-2</v>
      </c>
    </row>
    <row r="1047" spans="1:5" x14ac:dyDescent="0.15">
      <c r="A1047" s="1">
        <v>40658</v>
      </c>
      <c r="B1047">
        <v>0.56769999999999998</v>
      </c>
      <c r="C1047">
        <v>7.6661000000000001</v>
      </c>
      <c r="D1047">
        <v>-1.5299999999999999E-2</v>
      </c>
      <c r="E1047">
        <v>-1.14E-2</v>
      </c>
    </row>
    <row r="1048" spans="1:5" x14ac:dyDescent="0.15">
      <c r="A1048" s="1">
        <v>40659</v>
      </c>
      <c r="B1048">
        <v>0.55869999999999997</v>
      </c>
      <c r="C1048">
        <v>7.4409999999999998</v>
      </c>
      <c r="D1048">
        <v>-5.7000000000000002E-3</v>
      </c>
      <c r="E1048">
        <v>-2.5999999999999999E-2</v>
      </c>
    </row>
    <row r="1049" spans="1:5" x14ac:dyDescent="0.15">
      <c r="A1049" s="1">
        <v>40660</v>
      </c>
      <c r="B1049">
        <v>0.54830000000000001</v>
      </c>
      <c r="C1049">
        <v>7.3883000000000001</v>
      </c>
      <c r="D1049">
        <v>-6.6E-3</v>
      </c>
      <c r="E1049">
        <v>-6.1999999999999998E-3</v>
      </c>
    </row>
    <row r="1050" spans="1:5" x14ac:dyDescent="0.15">
      <c r="A1050" s="1">
        <v>40661</v>
      </c>
      <c r="B1050">
        <v>0.52529999999999999</v>
      </c>
      <c r="C1050">
        <v>7.0758999999999999</v>
      </c>
      <c r="D1050">
        <v>-1.49E-2</v>
      </c>
      <c r="E1050">
        <v>-3.7199999999999997E-2</v>
      </c>
    </row>
    <row r="1051" spans="1:5" x14ac:dyDescent="0.15">
      <c r="A1051" s="1">
        <v>40662</v>
      </c>
      <c r="B1051">
        <v>0.54020000000000001</v>
      </c>
      <c r="C1051">
        <v>7.1967999999999996</v>
      </c>
      <c r="D1051">
        <v>9.7999999999999997E-3</v>
      </c>
      <c r="E1051">
        <v>1.4999999999999999E-2</v>
      </c>
    </row>
    <row r="1052" spans="1:5" x14ac:dyDescent="0.15">
      <c r="A1052" s="1">
        <v>40666</v>
      </c>
      <c r="B1052">
        <v>0.54910000000000003</v>
      </c>
      <c r="C1052">
        <v>7.3186</v>
      </c>
      <c r="D1052">
        <v>5.7999999999999996E-3</v>
      </c>
      <c r="E1052">
        <v>1.49E-2</v>
      </c>
    </row>
    <row r="1053" spans="1:5" x14ac:dyDescent="0.15">
      <c r="A1053" s="1">
        <v>40667</v>
      </c>
      <c r="B1053">
        <v>0.50949999999999995</v>
      </c>
      <c r="C1053">
        <v>7.1719999999999997</v>
      </c>
      <c r="D1053">
        <v>-2.5600000000000001E-2</v>
      </c>
      <c r="E1053">
        <v>-1.7600000000000001E-2</v>
      </c>
    </row>
    <row r="1054" spans="1:5" x14ac:dyDescent="0.15">
      <c r="A1054" s="1">
        <v>40668</v>
      </c>
      <c r="B1054">
        <v>0.5081</v>
      </c>
      <c r="C1054">
        <v>7.1882000000000001</v>
      </c>
      <c r="D1054">
        <v>-8.9999999999999998E-4</v>
      </c>
      <c r="E1054">
        <v>2E-3</v>
      </c>
    </row>
    <row r="1055" spans="1:5" x14ac:dyDescent="0.15">
      <c r="A1055" s="1">
        <v>40669</v>
      </c>
      <c r="B1055">
        <v>0.50580000000000003</v>
      </c>
      <c r="C1055">
        <v>7.1623000000000001</v>
      </c>
      <c r="D1055">
        <v>-1.5E-3</v>
      </c>
      <c r="E1055">
        <v>-3.2000000000000002E-3</v>
      </c>
    </row>
    <row r="1056" spans="1:5" x14ac:dyDescent="0.15">
      <c r="A1056" s="1">
        <v>40672</v>
      </c>
      <c r="B1056">
        <v>0.50990000000000002</v>
      </c>
      <c r="C1056">
        <v>7.3083</v>
      </c>
      <c r="D1056">
        <v>2.7000000000000001E-3</v>
      </c>
      <c r="E1056">
        <v>1.7899999999999999E-2</v>
      </c>
    </row>
    <row r="1057" spans="1:5" x14ac:dyDescent="0.15">
      <c r="A1057" s="1">
        <v>40673</v>
      </c>
      <c r="B1057">
        <v>0.5212</v>
      </c>
      <c r="C1057">
        <v>7.4310999999999998</v>
      </c>
      <c r="D1057">
        <v>7.4999999999999997E-3</v>
      </c>
      <c r="E1057">
        <v>1.4800000000000001E-2</v>
      </c>
    </row>
    <row r="1058" spans="1:5" x14ac:dyDescent="0.15">
      <c r="A1058" s="1">
        <v>40674</v>
      </c>
      <c r="B1058">
        <v>0.51729999999999998</v>
      </c>
      <c r="C1058">
        <v>7.5853999999999999</v>
      </c>
      <c r="D1058">
        <v>-2.5999999999999999E-3</v>
      </c>
      <c r="E1058">
        <v>1.83E-2</v>
      </c>
    </row>
    <row r="1059" spans="1:5" x14ac:dyDescent="0.15">
      <c r="A1059" s="1">
        <v>40675</v>
      </c>
      <c r="B1059">
        <v>0.49630000000000002</v>
      </c>
      <c r="C1059">
        <v>7.4913999999999996</v>
      </c>
      <c r="D1059">
        <v>-1.38E-2</v>
      </c>
      <c r="E1059">
        <v>-1.09E-2</v>
      </c>
    </row>
    <row r="1060" spans="1:5" x14ac:dyDescent="0.15">
      <c r="A1060" s="1">
        <v>40676</v>
      </c>
      <c r="B1060">
        <v>0.5091</v>
      </c>
      <c r="C1060">
        <v>7.6211000000000002</v>
      </c>
      <c r="D1060">
        <v>8.5000000000000006E-3</v>
      </c>
      <c r="E1060">
        <v>1.5299999999999999E-2</v>
      </c>
    </row>
    <row r="1061" spans="1:5" x14ac:dyDescent="0.15">
      <c r="A1061" s="1">
        <v>40679</v>
      </c>
      <c r="B1061">
        <v>0.49569999999999997</v>
      </c>
      <c r="C1061">
        <v>7.6959999999999997</v>
      </c>
      <c r="D1061">
        <v>-8.8000000000000005E-3</v>
      </c>
      <c r="E1061">
        <v>8.6999999999999994E-3</v>
      </c>
    </row>
    <row r="1062" spans="1:5" x14ac:dyDescent="0.15">
      <c r="A1062" s="1">
        <v>40680</v>
      </c>
      <c r="B1062">
        <v>0.50319999999999998</v>
      </c>
      <c r="C1062">
        <v>7.5731999999999999</v>
      </c>
      <c r="D1062">
        <v>5.0000000000000001E-3</v>
      </c>
      <c r="E1062">
        <v>-1.41E-2</v>
      </c>
    </row>
    <row r="1063" spans="1:5" x14ac:dyDescent="0.15">
      <c r="A1063" s="1">
        <v>40681</v>
      </c>
      <c r="B1063">
        <v>0.51449999999999996</v>
      </c>
      <c r="C1063">
        <v>7.7125000000000004</v>
      </c>
      <c r="D1063">
        <v>7.4999999999999997E-3</v>
      </c>
      <c r="E1063">
        <v>1.6199999999999999E-2</v>
      </c>
    </row>
    <row r="1064" spans="1:5" x14ac:dyDescent="0.15">
      <c r="A1064" s="1">
        <v>40682</v>
      </c>
      <c r="B1064">
        <v>0.50549999999999995</v>
      </c>
      <c r="C1064">
        <v>7.6017999999999999</v>
      </c>
      <c r="D1064">
        <v>-6.0000000000000001E-3</v>
      </c>
      <c r="E1064">
        <v>-1.2699999999999999E-2</v>
      </c>
    </row>
    <row r="1065" spans="1:5" x14ac:dyDescent="0.15">
      <c r="A1065" s="1">
        <v>40683</v>
      </c>
      <c r="B1065">
        <v>0.50590000000000002</v>
      </c>
      <c r="C1065">
        <v>7.5418000000000003</v>
      </c>
      <c r="D1065">
        <v>2.9999999999999997E-4</v>
      </c>
      <c r="E1065">
        <v>-7.0000000000000001E-3</v>
      </c>
    </row>
    <row r="1066" spans="1:5" x14ac:dyDescent="0.15">
      <c r="A1066" s="1">
        <v>40686</v>
      </c>
      <c r="B1066">
        <v>0.45829999999999999</v>
      </c>
      <c r="C1066">
        <v>7.0757000000000003</v>
      </c>
      <c r="D1066">
        <v>-3.1600000000000003E-2</v>
      </c>
      <c r="E1066">
        <v>-5.4600000000000003E-2</v>
      </c>
    </row>
    <row r="1067" spans="1:5" x14ac:dyDescent="0.15">
      <c r="A1067" s="1">
        <v>40687</v>
      </c>
      <c r="B1067">
        <v>0.45989999999999998</v>
      </c>
      <c r="C1067">
        <v>7.1406999999999998</v>
      </c>
      <c r="D1067">
        <v>1.1000000000000001E-3</v>
      </c>
      <c r="E1067">
        <v>8.0999999999999996E-3</v>
      </c>
    </row>
    <row r="1068" spans="1:5" x14ac:dyDescent="0.15">
      <c r="A1068" s="1">
        <v>40688</v>
      </c>
      <c r="B1068">
        <v>0.44259999999999999</v>
      </c>
      <c r="C1068">
        <v>7.0576999999999996</v>
      </c>
      <c r="D1068">
        <v>-1.1900000000000001E-2</v>
      </c>
      <c r="E1068">
        <v>-1.0200000000000001E-2</v>
      </c>
    </row>
    <row r="1069" spans="1:5" x14ac:dyDescent="0.15">
      <c r="A1069" s="1">
        <v>40689</v>
      </c>
      <c r="B1069">
        <v>0.43680000000000002</v>
      </c>
      <c r="C1069">
        <v>7.0202</v>
      </c>
      <c r="D1069">
        <v>-4.0000000000000001E-3</v>
      </c>
      <c r="E1069">
        <v>-4.7000000000000002E-3</v>
      </c>
    </row>
    <row r="1070" spans="1:5" x14ac:dyDescent="0.15">
      <c r="A1070" s="1">
        <v>40690</v>
      </c>
      <c r="B1070">
        <v>0.42959999999999998</v>
      </c>
      <c r="C1070">
        <v>6.7782</v>
      </c>
      <c r="D1070">
        <v>-5.1000000000000004E-3</v>
      </c>
      <c r="E1070">
        <v>-3.0200000000000001E-2</v>
      </c>
    </row>
    <row r="1071" spans="1:5" x14ac:dyDescent="0.15">
      <c r="A1071" s="1">
        <v>40693</v>
      </c>
      <c r="B1071">
        <v>0.42530000000000001</v>
      </c>
      <c r="C1071">
        <v>6.5849000000000002</v>
      </c>
      <c r="D1071">
        <v>-3.0000000000000001E-3</v>
      </c>
      <c r="E1071">
        <v>-2.4799999999999999E-2</v>
      </c>
    </row>
    <row r="1072" spans="1:5" x14ac:dyDescent="0.15">
      <c r="A1072" s="1">
        <v>40694</v>
      </c>
      <c r="B1072">
        <v>0.44800000000000001</v>
      </c>
      <c r="C1072">
        <v>6.6914999999999996</v>
      </c>
      <c r="D1072">
        <v>1.5900000000000001E-2</v>
      </c>
      <c r="E1072">
        <v>1.41E-2</v>
      </c>
    </row>
    <row r="1073" spans="1:5" x14ac:dyDescent="0.15">
      <c r="A1073" s="1">
        <v>40695</v>
      </c>
      <c r="B1073">
        <v>0.44929999999999998</v>
      </c>
      <c r="C1073">
        <v>6.7458</v>
      </c>
      <c r="D1073">
        <v>8.9999999999999998E-4</v>
      </c>
      <c r="E1073">
        <v>7.1000000000000004E-3</v>
      </c>
    </row>
    <row r="1074" spans="1:5" x14ac:dyDescent="0.15">
      <c r="A1074" s="1">
        <v>40696</v>
      </c>
      <c r="B1074">
        <v>0.4259</v>
      </c>
      <c r="C1074">
        <v>6.6436000000000002</v>
      </c>
      <c r="D1074">
        <v>-1.61E-2</v>
      </c>
      <c r="E1074">
        <v>-1.32E-2</v>
      </c>
    </row>
    <row r="1075" spans="1:5" x14ac:dyDescent="0.15">
      <c r="A1075" s="1">
        <v>40697</v>
      </c>
      <c r="B1075">
        <v>0.44069999999999998</v>
      </c>
      <c r="C1075">
        <v>6.7804000000000002</v>
      </c>
      <c r="D1075">
        <v>1.04E-2</v>
      </c>
      <c r="E1075">
        <v>1.7899999999999999E-2</v>
      </c>
    </row>
    <row r="1076" spans="1:5" x14ac:dyDescent="0.15">
      <c r="A1076" s="1">
        <v>40701</v>
      </c>
      <c r="B1076">
        <v>0.44929999999999998</v>
      </c>
      <c r="C1076">
        <v>6.9462000000000002</v>
      </c>
      <c r="D1076">
        <v>6.0000000000000001E-3</v>
      </c>
      <c r="E1076">
        <v>2.1299999999999999E-2</v>
      </c>
    </row>
    <row r="1077" spans="1:5" x14ac:dyDescent="0.15">
      <c r="A1077" s="1">
        <v>40702</v>
      </c>
      <c r="B1077">
        <v>0.45140000000000002</v>
      </c>
      <c r="C1077">
        <v>7.0659999999999998</v>
      </c>
      <c r="D1077">
        <v>1.5E-3</v>
      </c>
      <c r="E1077">
        <v>1.5100000000000001E-2</v>
      </c>
    </row>
    <row r="1078" spans="1:5" x14ac:dyDescent="0.15">
      <c r="A1078" s="1">
        <v>40703</v>
      </c>
      <c r="B1078">
        <v>0.42399999999999999</v>
      </c>
      <c r="C1078">
        <v>6.8592000000000004</v>
      </c>
      <c r="D1078">
        <v>-1.89E-2</v>
      </c>
      <c r="E1078">
        <v>-2.5600000000000001E-2</v>
      </c>
    </row>
    <row r="1079" spans="1:5" x14ac:dyDescent="0.15">
      <c r="A1079" s="1">
        <v>40704</v>
      </c>
      <c r="B1079">
        <v>0.4289</v>
      </c>
      <c r="C1079">
        <v>6.9127000000000001</v>
      </c>
      <c r="D1079">
        <v>3.3999999999999998E-3</v>
      </c>
      <c r="E1079">
        <v>6.7999999999999996E-3</v>
      </c>
    </row>
    <row r="1080" spans="1:5" x14ac:dyDescent="0.15">
      <c r="A1080" s="1">
        <v>40707</v>
      </c>
      <c r="B1080">
        <v>0.42330000000000001</v>
      </c>
      <c r="C1080">
        <v>6.9248000000000003</v>
      </c>
      <c r="D1080">
        <v>-3.8999999999999998E-3</v>
      </c>
      <c r="E1080">
        <v>1.5E-3</v>
      </c>
    </row>
    <row r="1081" spans="1:5" x14ac:dyDescent="0.15">
      <c r="A1081" s="1">
        <v>40708</v>
      </c>
      <c r="B1081">
        <v>0.44419999999999998</v>
      </c>
      <c r="C1081">
        <v>7.0355999999999996</v>
      </c>
      <c r="D1081">
        <v>1.46E-2</v>
      </c>
      <c r="E1081">
        <v>1.4E-2</v>
      </c>
    </row>
    <row r="1082" spans="1:5" x14ac:dyDescent="0.15">
      <c r="A1082" s="1">
        <v>40709</v>
      </c>
      <c r="B1082">
        <v>0.42949999999999999</v>
      </c>
      <c r="C1082">
        <v>6.9546000000000001</v>
      </c>
      <c r="D1082">
        <v>-1.0200000000000001E-2</v>
      </c>
      <c r="E1082">
        <v>-1.01E-2</v>
      </c>
    </row>
    <row r="1083" spans="1:5" x14ac:dyDescent="0.15">
      <c r="A1083" s="1">
        <v>40710</v>
      </c>
      <c r="B1083">
        <v>0.40749999999999997</v>
      </c>
      <c r="C1083">
        <v>6.6802999999999999</v>
      </c>
      <c r="D1083">
        <v>-1.54E-2</v>
      </c>
      <c r="E1083">
        <v>-3.4500000000000003E-2</v>
      </c>
    </row>
    <row r="1084" spans="1:5" x14ac:dyDescent="0.15">
      <c r="A1084" s="1">
        <v>40711</v>
      </c>
      <c r="B1084">
        <v>0.3952</v>
      </c>
      <c r="C1084">
        <v>6.5480999999999998</v>
      </c>
      <c r="D1084">
        <v>-8.6999999999999994E-3</v>
      </c>
      <c r="E1084">
        <v>-1.72E-2</v>
      </c>
    </row>
    <row r="1085" spans="1:5" x14ac:dyDescent="0.15">
      <c r="A1085" s="1">
        <v>40714</v>
      </c>
      <c r="B1085">
        <v>0.38690000000000002</v>
      </c>
      <c r="C1085">
        <v>6.3975999999999997</v>
      </c>
      <c r="D1085">
        <v>-6.0000000000000001E-3</v>
      </c>
      <c r="E1085">
        <v>-1.9900000000000001E-2</v>
      </c>
    </row>
    <row r="1086" spans="1:5" x14ac:dyDescent="0.15">
      <c r="A1086" s="1">
        <v>40715</v>
      </c>
      <c r="B1086">
        <v>0.40339999999999998</v>
      </c>
      <c r="C1086">
        <v>6.5270999999999999</v>
      </c>
      <c r="D1086">
        <v>1.1900000000000001E-2</v>
      </c>
      <c r="E1086">
        <v>1.7500000000000002E-2</v>
      </c>
    </row>
    <row r="1087" spans="1:5" x14ac:dyDescent="0.15">
      <c r="A1087" s="1">
        <v>40716</v>
      </c>
      <c r="B1087">
        <v>0.4032</v>
      </c>
      <c r="C1087">
        <v>6.4679000000000002</v>
      </c>
      <c r="D1087">
        <v>-2.0000000000000001E-4</v>
      </c>
      <c r="E1087">
        <v>-7.9000000000000008E-3</v>
      </c>
    </row>
    <row r="1088" spans="1:5" x14ac:dyDescent="0.15">
      <c r="A1088" s="1">
        <v>40717</v>
      </c>
      <c r="B1088">
        <v>0.42680000000000001</v>
      </c>
      <c r="C1088">
        <v>6.6277999999999997</v>
      </c>
      <c r="D1088">
        <v>1.6899999999999998E-2</v>
      </c>
      <c r="E1088">
        <v>2.1399999999999999E-2</v>
      </c>
    </row>
    <row r="1089" spans="1:5" x14ac:dyDescent="0.15">
      <c r="A1089" s="1">
        <v>40718</v>
      </c>
      <c r="B1089">
        <v>0.46050000000000002</v>
      </c>
      <c r="C1089">
        <v>6.819</v>
      </c>
      <c r="D1089">
        <v>2.3599999999999999E-2</v>
      </c>
      <c r="E1089">
        <v>2.5100000000000001E-2</v>
      </c>
    </row>
    <row r="1090" spans="1:5" x14ac:dyDescent="0.15">
      <c r="A1090" s="1">
        <v>40721</v>
      </c>
      <c r="B1090">
        <v>0.46489999999999998</v>
      </c>
      <c r="C1090">
        <v>6.8883000000000001</v>
      </c>
      <c r="D1090">
        <v>3.0000000000000001E-3</v>
      </c>
      <c r="E1090">
        <v>8.8999999999999999E-3</v>
      </c>
    </row>
    <row r="1091" spans="1:5" x14ac:dyDescent="0.15">
      <c r="A1091" s="1">
        <v>40722</v>
      </c>
      <c r="B1091">
        <v>0.46739999999999998</v>
      </c>
      <c r="C1091">
        <v>6.9031000000000002</v>
      </c>
      <c r="D1091">
        <v>1.6999999999999999E-3</v>
      </c>
      <c r="E1091">
        <v>1.9E-3</v>
      </c>
    </row>
    <row r="1092" spans="1:5" x14ac:dyDescent="0.15">
      <c r="A1092" s="1">
        <v>40723</v>
      </c>
      <c r="B1092">
        <v>0.44729999999999998</v>
      </c>
      <c r="C1092">
        <v>6.8075000000000001</v>
      </c>
      <c r="D1092">
        <v>-1.37E-2</v>
      </c>
      <c r="E1092">
        <v>-1.21E-2</v>
      </c>
    </row>
    <row r="1093" spans="1:5" x14ac:dyDescent="0.15">
      <c r="A1093" s="1">
        <v>40724</v>
      </c>
      <c r="B1093">
        <v>0.46850000000000003</v>
      </c>
      <c r="C1093">
        <v>6.8780999999999999</v>
      </c>
      <c r="D1093">
        <v>1.46E-2</v>
      </c>
      <c r="E1093">
        <v>8.9999999999999993E-3</v>
      </c>
    </row>
    <row r="1094" spans="1:5" x14ac:dyDescent="0.15">
      <c r="A1094" s="1">
        <v>40725</v>
      </c>
      <c r="B1094">
        <v>0.4713</v>
      </c>
      <c r="C1094">
        <v>6.9561999999999999</v>
      </c>
      <c r="D1094">
        <v>1.9E-3</v>
      </c>
      <c r="E1094">
        <v>9.9000000000000008E-3</v>
      </c>
    </row>
    <row r="1095" spans="1:5" x14ac:dyDescent="0.15">
      <c r="A1095" s="1">
        <v>40728</v>
      </c>
      <c r="B1095">
        <v>0.50609999999999999</v>
      </c>
      <c r="C1095">
        <v>7.1009000000000002</v>
      </c>
      <c r="D1095">
        <v>2.3699999999999999E-2</v>
      </c>
      <c r="E1095">
        <v>1.8200000000000001E-2</v>
      </c>
    </row>
    <row r="1096" spans="1:5" x14ac:dyDescent="0.15">
      <c r="A1096" s="1">
        <v>40729</v>
      </c>
      <c r="B1096">
        <v>0.50639999999999996</v>
      </c>
      <c r="C1096">
        <v>7.0983000000000001</v>
      </c>
      <c r="D1096">
        <v>2.0000000000000001E-4</v>
      </c>
      <c r="E1096">
        <v>-2.9999999999999997E-4</v>
      </c>
    </row>
    <row r="1097" spans="1:5" x14ac:dyDescent="0.15">
      <c r="A1097" s="1">
        <v>40730</v>
      </c>
      <c r="B1097">
        <v>0.50209999999999999</v>
      </c>
      <c r="C1097">
        <v>7.1616999999999997</v>
      </c>
      <c r="D1097">
        <v>-2.8E-3</v>
      </c>
      <c r="E1097">
        <v>7.7999999999999996E-3</v>
      </c>
    </row>
    <row r="1098" spans="1:5" x14ac:dyDescent="0.15">
      <c r="A1098" s="1">
        <v>40731</v>
      </c>
      <c r="B1098">
        <v>0.49630000000000002</v>
      </c>
      <c r="C1098">
        <v>7.2956000000000003</v>
      </c>
      <c r="D1098">
        <v>-3.8999999999999998E-3</v>
      </c>
      <c r="E1098">
        <v>1.6400000000000001E-2</v>
      </c>
    </row>
    <row r="1099" spans="1:5" x14ac:dyDescent="0.15">
      <c r="A1099" s="1">
        <v>40732</v>
      </c>
      <c r="B1099">
        <v>0.49990000000000001</v>
      </c>
      <c r="C1099">
        <v>7.2606999999999999</v>
      </c>
      <c r="D1099">
        <v>2.3999999999999998E-3</v>
      </c>
      <c r="E1099">
        <v>-4.1999999999999997E-3</v>
      </c>
    </row>
    <row r="1100" spans="1:5" x14ac:dyDescent="0.15">
      <c r="A1100" s="1">
        <v>40735</v>
      </c>
      <c r="B1100">
        <v>0.50190000000000001</v>
      </c>
      <c r="C1100">
        <v>7.4100999999999999</v>
      </c>
      <c r="D1100">
        <v>1.2999999999999999E-3</v>
      </c>
      <c r="E1100">
        <v>1.8100000000000002E-2</v>
      </c>
    </row>
    <row r="1101" spans="1:5" x14ac:dyDescent="0.15">
      <c r="A1101" s="1">
        <v>40736</v>
      </c>
      <c r="B1101">
        <v>0.47470000000000001</v>
      </c>
      <c r="C1101">
        <v>7.2515999999999998</v>
      </c>
      <c r="D1101">
        <v>-1.8100000000000002E-2</v>
      </c>
      <c r="E1101">
        <v>-1.8800000000000001E-2</v>
      </c>
    </row>
    <row r="1102" spans="1:5" x14ac:dyDescent="0.15">
      <c r="A1102" s="1">
        <v>40737</v>
      </c>
      <c r="B1102">
        <v>0.4985</v>
      </c>
      <c r="C1102">
        <v>7.5157999999999996</v>
      </c>
      <c r="D1102">
        <v>1.61E-2</v>
      </c>
      <c r="E1102">
        <v>3.2000000000000001E-2</v>
      </c>
    </row>
    <row r="1103" spans="1:5" x14ac:dyDescent="0.15">
      <c r="A1103" s="1">
        <v>40738</v>
      </c>
      <c r="B1103">
        <v>0.50309999999999999</v>
      </c>
      <c r="C1103">
        <v>7.5776000000000003</v>
      </c>
      <c r="D1103">
        <v>3.0999999999999999E-3</v>
      </c>
      <c r="E1103">
        <v>7.3000000000000001E-3</v>
      </c>
    </row>
    <row r="1104" spans="1:5" x14ac:dyDescent="0.15">
      <c r="A1104" s="1">
        <v>40739</v>
      </c>
      <c r="B1104">
        <v>0.50939999999999996</v>
      </c>
      <c r="C1104">
        <v>7.6647999999999996</v>
      </c>
      <c r="D1104">
        <v>4.1999999999999997E-3</v>
      </c>
      <c r="E1104">
        <v>1.0200000000000001E-2</v>
      </c>
    </row>
    <row r="1105" spans="1:5" x14ac:dyDescent="0.15">
      <c r="A1105" s="1">
        <v>40742</v>
      </c>
      <c r="B1105">
        <v>0.50639999999999996</v>
      </c>
      <c r="C1105">
        <v>7.6382000000000003</v>
      </c>
      <c r="D1105">
        <v>-2E-3</v>
      </c>
      <c r="E1105">
        <v>-3.0999999999999999E-3</v>
      </c>
    </row>
    <row r="1106" spans="1:5" x14ac:dyDescent="0.15">
      <c r="A1106" s="1">
        <v>40743</v>
      </c>
      <c r="B1106">
        <v>0.49309999999999998</v>
      </c>
      <c r="C1106">
        <v>7.5025000000000004</v>
      </c>
      <c r="D1106">
        <v>-8.8000000000000005E-3</v>
      </c>
      <c r="E1106">
        <v>-1.5699999999999999E-2</v>
      </c>
    </row>
    <row r="1107" spans="1:5" x14ac:dyDescent="0.15">
      <c r="A1107" s="1">
        <v>40744</v>
      </c>
      <c r="B1107">
        <v>0.4914</v>
      </c>
      <c r="C1107">
        <v>7.4981999999999998</v>
      </c>
      <c r="D1107">
        <v>-1.1000000000000001E-3</v>
      </c>
      <c r="E1107">
        <v>-5.0000000000000001E-4</v>
      </c>
    </row>
    <row r="1108" spans="1:5" x14ac:dyDescent="0.15">
      <c r="A1108" s="1">
        <v>40745</v>
      </c>
      <c r="B1108">
        <v>0.4758</v>
      </c>
      <c r="C1108">
        <v>7.5298999999999996</v>
      </c>
      <c r="D1108">
        <v>-1.0500000000000001E-2</v>
      </c>
      <c r="E1108">
        <v>3.7000000000000002E-3</v>
      </c>
    </row>
    <row r="1109" spans="1:5" x14ac:dyDescent="0.15">
      <c r="A1109" s="1">
        <v>40746</v>
      </c>
      <c r="B1109">
        <v>0.48010000000000003</v>
      </c>
      <c r="C1109">
        <v>7.5814000000000004</v>
      </c>
      <c r="D1109">
        <v>2.8999999999999998E-3</v>
      </c>
      <c r="E1109">
        <v>6.0000000000000001E-3</v>
      </c>
    </row>
    <row r="1110" spans="1:5" x14ac:dyDescent="0.15">
      <c r="A1110" s="1">
        <v>40749</v>
      </c>
      <c r="B1110">
        <v>0.432</v>
      </c>
      <c r="C1110">
        <v>7.1950000000000003</v>
      </c>
      <c r="D1110">
        <v>-3.2500000000000001E-2</v>
      </c>
      <c r="E1110">
        <v>-4.4999999999999998E-2</v>
      </c>
    </row>
    <row r="1111" spans="1:5" x14ac:dyDescent="0.15">
      <c r="A1111" s="1">
        <v>40750</v>
      </c>
      <c r="B1111">
        <v>0.4365</v>
      </c>
      <c r="C1111">
        <v>7.3147000000000002</v>
      </c>
      <c r="D1111">
        <v>3.2000000000000002E-3</v>
      </c>
      <c r="E1111">
        <v>1.46E-2</v>
      </c>
    </row>
    <row r="1112" spans="1:5" x14ac:dyDescent="0.15">
      <c r="A1112" s="1">
        <v>40751</v>
      </c>
      <c r="B1112">
        <v>0.44729999999999998</v>
      </c>
      <c r="C1112">
        <v>7.6078999999999999</v>
      </c>
      <c r="D1112">
        <v>7.4999999999999997E-3</v>
      </c>
      <c r="E1112">
        <v>3.5299999999999998E-2</v>
      </c>
    </row>
    <row r="1113" spans="1:5" x14ac:dyDescent="0.15">
      <c r="A1113" s="1">
        <v>40752</v>
      </c>
      <c r="B1113">
        <v>0.43809999999999999</v>
      </c>
      <c r="C1113">
        <v>7.5895999999999999</v>
      </c>
      <c r="D1113">
        <v>-6.3E-3</v>
      </c>
      <c r="E1113">
        <v>-2.0999999999999999E-3</v>
      </c>
    </row>
    <row r="1114" spans="1:5" x14ac:dyDescent="0.15">
      <c r="A1114" s="1">
        <v>40753</v>
      </c>
      <c r="B1114">
        <v>0.43380000000000002</v>
      </c>
      <c r="C1114">
        <v>7.4382000000000001</v>
      </c>
      <c r="D1114">
        <v>-3.0000000000000001E-3</v>
      </c>
      <c r="E1114">
        <v>-1.7600000000000001E-2</v>
      </c>
    </row>
    <row r="1115" spans="1:5" x14ac:dyDescent="0.15">
      <c r="A1115" s="1">
        <v>40756</v>
      </c>
      <c r="B1115">
        <v>0.4365</v>
      </c>
      <c r="C1115">
        <v>7.6159999999999997</v>
      </c>
      <c r="D1115">
        <v>1.9E-3</v>
      </c>
      <c r="E1115">
        <v>2.1100000000000001E-2</v>
      </c>
    </row>
    <row r="1116" spans="1:5" x14ac:dyDescent="0.15">
      <c r="A1116" s="1">
        <v>40757</v>
      </c>
      <c r="B1116">
        <v>0.42620000000000002</v>
      </c>
      <c r="C1116">
        <v>7.6310000000000002</v>
      </c>
      <c r="D1116">
        <v>-7.1999999999999998E-3</v>
      </c>
      <c r="E1116">
        <v>1.6999999999999999E-3</v>
      </c>
    </row>
    <row r="1117" spans="1:5" x14ac:dyDescent="0.15">
      <c r="A1117" s="1">
        <v>40758</v>
      </c>
      <c r="B1117">
        <v>0.42549999999999999</v>
      </c>
      <c r="C1117">
        <v>7.5938999999999997</v>
      </c>
      <c r="D1117">
        <v>-5.0000000000000001E-4</v>
      </c>
      <c r="E1117">
        <v>-4.3E-3</v>
      </c>
    </row>
    <row r="1118" spans="1:5" x14ac:dyDescent="0.15">
      <c r="A1118" s="1">
        <v>40759</v>
      </c>
      <c r="B1118">
        <v>0.42809999999999998</v>
      </c>
      <c r="C1118">
        <v>7.5170000000000003</v>
      </c>
      <c r="D1118">
        <v>1.8E-3</v>
      </c>
      <c r="E1118">
        <v>-8.8999999999999999E-3</v>
      </c>
    </row>
    <row r="1119" spans="1:5" x14ac:dyDescent="0.15">
      <c r="A1119" s="1">
        <v>40760</v>
      </c>
      <c r="B1119">
        <v>0.39779999999999999</v>
      </c>
      <c r="C1119">
        <v>7.2720000000000002</v>
      </c>
      <c r="D1119">
        <v>-2.12E-2</v>
      </c>
      <c r="E1119">
        <v>-2.8799999999999999E-2</v>
      </c>
    </row>
    <row r="1120" spans="1:5" x14ac:dyDescent="0.15">
      <c r="A1120" s="1">
        <v>40763</v>
      </c>
      <c r="B1120">
        <v>0.3478</v>
      </c>
      <c r="C1120">
        <v>6.7747000000000002</v>
      </c>
      <c r="D1120">
        <v>-3.5700000000000003E-2</v>
      </c>
      <c r="E1120">
        <v>-6.0100000000000001E-2</v>
      </c>
    </row>
    <row r="1121" spans="1:5" x14ac:dyDescent="0.15">
      <c r="A1121" s="1">
        <v>40764</v>
      </c>
      <c r="B1121">
        <v>0.34989999999999999</v>
      </c>
      <c r="C1121">
        <v>6.7621000000000002</v>
      </c>
      <c r="D1121">
        <v>1.5E-3</v>
      </c>
      <c r="E1121">
        <v>-1.6000000000000001E-3</v>
      </c>
    </row>
    <row r="1122" spans="1:5" x14ac:dyDescent="0.15">
      <c r="A1122" s="1">
        <v>40765</v>
      </c>
      <c r="B1122">
        <v>0.3624</v>
      </c>
      <c r="C1122">
        <v>6.8630000000000004</v>
      </c>
      <c r="D1122">
        <v>9.2999999999999992E-3</v>
      </c>
      <c r="E1122">
        <v>1.2999999999999999E-2</v>
      </c>
    </row>
    <row r="1123" spans="1:5" x14ac:dyDescent="0.15">
      <c r="A1123" s="1">
        <v>40766</v>
      </c>
      <c r="B1123">
        <v>0.3831</v>
      </c>
      <c r="C1123">
        <v>7.0793999999999997</v>
      </c>
      <c r="D1123">
        <v>1.52E-2</v>
      </c>
      <c r="E1123">
        <v>2.75E-2</v>
      </c>
    </row>
    <row r="1124" spans="1:5" x14ac:dyDescent="0.15">
      <c r="A1124" s="1">
        <v>40767</v>
      </c>
      <c r="B1124">
        <v>0.3871</v>
      </c>
      <c r="C1124">
        <v>7.1962999999999999</v>
      </c>
      <c r="D1124">
        <v>2.8999999999999998E-3</v>
      </c>
      <c r="E1124">
        <v>1.4500000000000001E-2</v>
      </c>
    </row>
    <row r="1125" spans="1:5" x14ac:dyDescent="0.15">
      <c r="A1125" s="1">
        <v>40770</v>
      </c>
      <c r="B1125">
        <v>0.40760000000000002</v>
      </c>
      <c r="C1125">
        <v>7.3484999999999996</v>
      </c>
      <c r="D1125">
        <v>1.4800000000000001E-2</v>
      </c>
      <c r="E1125">
        <v>1.8599999999999998E-2</v>
      </c>
    </row>
    <row r="1126" spans="1:5" x14ac:dyDescent="0.15">
      <c r="A1126" s="1">
        <v>40771</v>
      </c>
      <c r="B1126">
        <v>0.39789999999999998</v>
      </c>
      <c r="C1126">
        <v>7.2823000000000002</v>
      </c>
      <c r="D1126">
        <v>-7.0000000000000001E-3</v>
      </c>
      <c r="E1126">
        <v>-7.9000000000000008E-3</v>
      </c>
    </row>
    <row r="1127" spans="1:5" x14ac:dyDescent="0.15">
      <c r="A1127" s="1">
        <v>40772</v>
      </c>
      <c r="B1127">
        <v>0.39229999999999998</v>
      </c>
      <c r="C1127">
        <v>7.3270999999999997</v>
      </c>
      <c r="D1127">
        <v>-4.0000000000000001E-3</v>
      </c>
      <c r="E1127">
        <v>5.4000000000000003E-3</v>
      </c>
    </row>
    <row r="1128" spans="1:5" x14ac:dyDescent="0.15">
      <c r="A1128" s="1">
        <v>40773</v>
      </c>
      <c r="B1128">
        <v>0.36730000000000002</v>
      </c>
      <c r="C1128">
        <v>7.16</v>
      </c>
      <c r="D1128">
        <v>-1.7899999999999999E-2</v>
      </c>
      <c r="E1128">
        <v>-2.01E-2</v>
      </c>
    </row>
    <row r="1129" spans="1:5" x14ac:dyDescent="0.15">
      <c r="A1129" s="1">
        <v>40774</v>
      </c>
      <c r="B1129">
        <v>0.35449999999999998</v>
      </c>
      <c r="C1129">
        <v>7.0921000000000003</v>
      </c>
      <c r="D1129">
        <v>-9.4000000000000004E-3</v>
      </c>
      <c r="E1129">
        <v>-8.3000000000000001E-3</v>
      </c>
    </row>
    <row r="1130" spans="1:5" x14ac:dyDescent="0.15">
      <c r="A1130" s="1">
        <v>40777</v>
      </c>
      <c r="B1130">
        <v>0.34010000000000001</v>
      </c>
      <c r="C1130">
        <v>7.1604000000000001</v>
      </c>
      <c r="D1130">
        <v>-1.06E-2</v>
      </c>
      <c r="E1130">
        <v>8.3999999999999995E-3</v>
      </c>
    </row>
    <row r="1131" spans="1:5" x14ac:dyDescent="0.15">
      <c r="A1131" s="1">
        <v>40778</v>
      </c>
      <c r="B1131">
        <v>0.3609</v>
      </c>
      <c r="C1131">
        <v>7.4108999999999998</v>
      </c>
      <c r="D1131">
        <v>1.5599999999999999E-2</v>
      </c>
      <c r="E1131">
        <v>3.0700000000000002E-2</v>
      </c>
    </row>
    <row r="1132" spans="1:5" x14ac:dyDescent="0.15">
      <c r="A1132" s="1">
        <v>40779</v>
      </c>
      <c r="B1132">
        <v>0.35560000000000003</v>
      </c>
      <c r="C1132">
        <v>7.3731</v>
      </c>
      <c r="D1132">
        <v>-3.8999999999999998E-3</v>
      </c>
      <c r="E1132">
        <v>-4.4999999999999997E-3</v>
      </c>
    </row>
    <row r="1133" spans="1:5" x14ac:dyDescent="0.15">
      <c r="A1133" s="1">
        <v>40780</v>
      </c>
      <c r="B1133">
        <v>0.40089999999999998</v>
      </c>
      <c r="C1133">
        <v>7.5296000000000003</v>
      </c>
      <c r="D1133">
        <v>3.3399999999999999E-2</v>
      </c>
      <c r="E1133">
        <v>1.8700000000000001E-2</v>
      </c>
    </row>
    <row r="1134" spans="1:5" x14ac:dyDescent="0.15">
      <c r="A1134" s="1">
        <v>40781</v>
      </c>
      <c r="B1134">
        <v>0.39960000000000001</v>
      </c>
      <c r="C1134">
        <v>7.6265000000000001</v>
      </c>
      <c r="D1134">
        <v>-8.9999999999999998E-4</v>
      </c>
      <c r="E1134">
        <v>1.14E-2</v>
      </c>
    </row>
    <row r="1135" spans="1:5" x14ac:dyDescent="0.15">
      <c r="A1135" s="1">
        <v>40784</v>
      </c>
      <c r="B1135">
        <v>0.37630000000000002</v>
      </c>
      <c r="C1135">
        <v>7.6516000000000002</v>
      </c>
      <c r="D1135">
        <v>-1.67E-2</v>
      </c>
      <c r="E1135">
        <v>2.8999999999999998E-3</v>
      </c>
    </row>
    <row r="1136" spans="1:5" x14ac:dyDescent="0.15">
      <c r="A1136" s="1">
        <v>40785</v>
      </c>
      <c r="B1136">
        <v>0.37090000000000001</v>
      </c>
      <c r="C1136">
        <v>7.5204000000000004</v>
      </c>
      <c r="D1136">
        <v>-3.8999999999999998E-3</v>
      </c>
      <c r="E1136">
        <v>-1.52E-2</v>
      </c>
    </row>
    <row r="1137" spans="1:5" x14ac:dyDescent="0.15">
      <c r="A1137" s="1">
        <v>40786</v>
      </c>
      <c r="B1137">
        <v>0.37330000000000002</v>
      </c>
      <c r="C1137">
        <v>7.6109999999999998</v>
      </c>
      <c r="D1137">
        <v>1.8E-3</v>
      </c>
      <c r="E1137">
        <v>1.06E-2</v>
      </c>
    </row>
    <row r="1138" spans="1:5" x14ac:dyDescent="0.15">
      <c r="A1138" s="1">
        <v>40787</v>
      </c>
      <c r="B1138">
        <v>0.3674</v>
      </c>
      <c r="C1138">
        <v>7.6078999999999999</v>
      </c>
      <c r="D1138">
        <v>-4.3E-3</v>
      </c>
      <c r="E1138">
        <v>-4.0000000000000002E-4</v>
      </c>
    </row>
    <row r="1139" spans="1:5" x14ac:dyDescent="0.15">
      <c r="A1139" s="1">
        <v>40788</v>
      </c>
      <c r="B1139">
        <v>0.35260000000000002</v>
      </c>
      <c r="C1139">
        <v>7.4873000000000003</v>
      </c>
      <c r="D1139">
        <v>-1.0800000000000001E-2</v>
      </c>
      <c r="E1139">
        <v>-1.4E-2</v>
      </c>
    </row>
    <row r="1140" spans="1:5" x14ac:dyDescent="0.15">
      <c r="A1140" s="1">
        <v>40791</v>
      </c>
      <c r="B1140">
        <v>0.32369999999999999</v>
      </c>
      <c r="C1140">
        <v>7.3291000000000004</v>
      </c>
      <c r="D1140">
        <v>-2.1399999999999999E-2</v>
      </c>
      <c r="E1140">
        <v>-1.8599999999999998E-2</v>
      </c>
    </row>
    <row r="1141" spans="1:5" x14ac:dyDescent="0.15">
      <c r="A1141" s="1">
        <v>40792</v>
      </c>
      <c r="B1141">
        <v>0.31380000000000002</v>
      </c>
      <c r="C1141">
        <v>7.1962000000000002</v>
      </c>
      <c r="D1141">
        <v>-7.4999999999999997E-3</v>
      </c>
      <c r="E1141">
        <v>-1.6E-2</v>
      </c>
    </row>
    <row r="1142" spans="1:5" x14ac:dyDescent="0.15">
      <c r="A1142" s="1">
        <v>40793</v>
      </c>
      <c r="B1142">
        <v>0.3407</v>
      </c>
      <c r="C1142">
        <v>7.3695000000000004</v>
      </c>
      <c r="D1142">
        <v>2.0500000000000001E-2</v>
      </c>
      <c r="E1142">
        <v>2.1100000000000001E-2</v>
      </c>
    </row>
    <row r="1143" spans="1:5" x14ac:dyDescent="0.15">
      <c r="A1143" s="1">
        <v>40794</v>
      </c>
      <c r="B1143">
        <v>0.3296</v>
      </c>
      <c r="C1143">
        <v>7.3060999999999998</v>
      </c>
      <c r="D1143">
        <v>-8.3000000000000001E-3</v>
      </c>
      <c r="E1143">
        <v>-7.6E-3</v>
      </c>
    </row>
    <row r="1144" spans="1:5" x14ac:dyDescent="0.15">
      <c r="A1144" s="1">
        <v>40795</v>
      </c>
      <c r="B1144">
        <v>0.32719999999999999</v>
      </c>
      <c r="C1144">
        <v>7.226</v>
      </c>
      <c r="D1144">
        <v>-1.8E-3</v>
      </c>
      <c r="E1144">
        <v>-9.7000000000000003E-3</v>
      </c>
    </row>
    <row r="1145" spans="1:5" x14ac:dyDescent="0.15">
      <c r="A1145" s="1">
        <v>40799</v>
      </c>
      <c r="B1145">
        <v>0.31230000000000002</v>
      </c>
      <c r="C1145">
        <v>7.0910000000000002</v>
      </c>
      <c r="D1145">
        <v>-1.12E-2</v>
      </c>
      <c r="E1145">
        <v>-1.6400000000000001E-2</v>
      </c>
    </row>
    <row r="1146" spans="1:5" x14ac:dyDescent="0.15">
      <c r="A1146" s="1">
        <v>40800</v>
      </c>
      <c r="B1146">
        <v>0.31850000000000001</v>
      </c>
      <c r="C1146">
        <v>7.2187000000000001</v>
      </c>
      <c r="D1146">
        <v>4.7000000000000002E-3</v>
      </c>
      <c r="E1146">
        <v>1.5800000000000002E-2</v>
      </c>
    </row>
    <row r="1147" spans="1:5" x14ac:dyDescent="0.15">
      <c r="A1147" s="1">
        <v>40801</v>
      </c>
      <c r="B1147">
        <v>0.3165</v>
      </c>
      <c r="C1147">
        <v>7.2762000000000002</v>
      </c>
      <c r="D1147">
        <v>-1.5E-3</v>
      </c>
      <c r="E1147">
        <v>7.0000000000000001E-3</v>
      </c>
    </row>
    <row r="1148" spans="1:5" x14ac:dyDescent="0.15">
      <c r="A1148" s="1">
        <v>40802</v>
      </c>
      <c r="B1148">
        <v>0.31890000000000002</v>
      </c>
      <c r="C1148">
        <v>7.2159000000000004</v>
      </c>
      <c r="D1148">
        <v>1.8E-3</v>
      </c>
      <c r="E1148">
        <v>-7.3000000000000001E-3</v>
      </c>
    </row>
    <row r="1149" spans="1:5" x14ac:dyDescent="0.15">
      <c r="A1149" s="1">
        <v>40805</v>
      </c>
      <c r="B1149">
        <v>0.29249999999999998</v>
      </c>
      <c r="C1149">
        <v>7.0423</v>
      </c>
      <c r="D1149">
        <v>-0.02</v>
      </c>
      <c r="E1149">
        <v>-2.1100000000000001E-2</v>
      </c>
    </row>
    <row r="1150" spans="1:5" x14ac:dyDescent="0.15">
      <c r="A1150" s="1">
        <v>40806</v>
      </c>
      <c r="B1150">
        <v>0.29759999999999998</v>
      </c>
      <c r="C1150">
        <v>7.0507999999999997</v>
      </c>
      <c r="D1150">
        <v>3.8999999999999998E-3</v>
      </c>
      <c r="E1150">
        <v>1E-3</v>
      </c>
    </row>
    <row r="1151" spans="1:5" x14ac:dyDescent="0.15">
      <c r="A1151" s="1">
        <v>40807</v>
      </c>
      <c r="B1151">
        <v>0.33679999999999999</v>
      </c>
      <c r="C1151">
        <v>7.26</v>
      </c>
      <c r="D1151">
        <v>3.0200000000000001E-2</v>
      </c>
      <c r="E1151">
        <v>2.5999999999999999E-2</v>
      </c>
    </row>
    <row r="1152" spans="1:5" x14ac:dyDescent="0.15">
      <c r="A1152" s="1">
        <v>40808</v>
      </c>
      <c r="B1152">
        <v>0.29559999999999997</v>
      </c>
      <c r="C1152">
        <v>6.9988000000000001</v>
      </c>
      <c r="D1152">
        <v>-3.0800000000000001E-2</v>
      </c>
      <c r="E1152">
        <v>-3.1600000000000003E-2</v>
      </c>
    </row>
    <row r="1153" spans="1:5" x14ac:dyDescent="0.15">
      <c r="A1153" s="1">
        <v>40809</v>
      </c>
      <c r="B1153">
        <v>0.2878</v>
      </c>
      <c r="C1153">
        <v>6.9382999999999999</v>
      </c>
      <c r="D1153">
        <v>-6.0000000000000001E-3</v>
      </c>
      <c r="E1153">
        <v>-7.6E-3</v>
      </c>
    </row>
    <row r="1154" spans="1:5" x14ac:dyDescent="0.15">
      <c r="A1154" s="1">
        <v>40812</v>
      </c>
      <c r="B1154">
        <v>0.2596</v>
      </c>
      <c r="C1154">
        <v>6.8207000000000004</v>
      </c>
      <c r="D1154">
        <v>-2.1899999999999999E-2</v>
      </c>
      <c r="E1154">
        <v>-1.4800000000000001E-2</v>
      </c>
    </row>
    <row r="1155" spans="1:5" x14ac:dyDescent="0.15">
      <c r="A1155" s="1">
        <v>40813</v>
      </c>
      <c r="B1155">
        <v>0.27260000000000001</v>
      </c>
      <c r="C1155">
        <v>6.8658000000000001</v>
      </c>
      <c r="D1155">
        <v>1.03E-2</v>
      </c>
      <c r="E1155">
        <v>5.7999999999999996E-3</v>
      </c>
    </row>
    <row r="1156" spans="1:5" x14ac:dyDescent="0.15">
      <c r="A1156" s="1">
        <v>40814</v>
      </c>
      <c r="B1156">
        <v>0.25940000000000002</v>
      </c>
      <c r="C1156">
        <v>6.8042999999999996</v>
      </c>
      <c r="D1156">
        <v>-1.03E-2</v>
      </c>
      <c r="E1156">
        <v>-7.7999999999999996E-3</v>
      </c>
    </row>
    <row r="1157" spans="1:5" x14ac:dyDescent="0.15">
      <c r="A1157" s="1">
        <v>40815</v>
      </c>
      <c r="B1157">
        <v>0.24859999999999999</v>
      </c>
      <c r="C1157">
        <v>6.5395000000000003</v>
      </c>
      <c r="D1157">
        <v>-8.6E-3</v>
      </c>
      <c r="E1157">
        <v>-3.39E-2</v>
      </c>
    </row>
    <row r="1158" spans="1:5" x14ac:dyDescent="0.15">
      <c r="A1158" s="1">
        <v>40816</v>
      </c>
      <c r="B1158">
        <v>0.24529999999999999</v>
      </c>
      <c r="C1158">
        <v>6.4240000000000004</v>
      </c>
      <c r="D1158">
        <v>-2.5999999999999999E-3</v>
      </c>
      <c r="E1158">
        <v>-1.5299999999999999E-2</v>
      </c>
    </row>
    <row r="1159" spans="1:5" x14ac:dyDescent="0.15">
      <c r="A1159" s="1">
        <v>40826</v>
      </c>
      <c r="B1159">
        <v>0.2336</v>
      </c>
      <c r="C1159">
        <v>6.3365</v>
      </c>
      <c r="D1159">
        <v>-9.4000000000000004E-3</v>
      </c>
      <c r="E1159">
        <v>-1.18E-2</v>
      </c>
    </row>
    <row r="1160" spans="1:5" x14ac:dyDescent="0.15">
      <c r="A1160" s="1">
        <v>40827</v>
      </c>
      <c r="B1160">
        <v>0.2311</v>
      </c>
      <c r="C1160">
        <v>6.3970000000000002</v>
      </c>
      <c r="D1160">
        <v>-2E-3</v>
      </c>
      <c r="E1160">
        <v>8.2000000000000007E-3</v>
      </c>
    </row>
    <row r="1161" spans="1:5" x14ac:dyDescent="0.15">
      <c r="A1161" s="1">
        <v>40828</v>
      </c>
      <c r="B1161">
        <v>0.27589999999999998</v>
      </c>
      <c r="C1161">
        <v>6.64</v>
      </c>
      <c r="D1161">
        <v>3.6299999999999999E-2</v>
      </c>
      <c r="E1161">
        <v>3.2899999999999999E-2</v>
      </c>
    </row>
    <row r="1162" spans="1:5" x14ac:dyDescent="0.15">
      <c r="A1162" s="1">
        <v>40829</v>
      </c>
      <c r="B1162">
        <v>0.28449999999999998</v>
      </c>
      <c r="C1162">
        <v>6.7544000000000004</v>
      </c>
      <c r="D1162">
        <v>6.7000000000000002E-3</v>
      </c>
      <c r="E1162">
        <v>1.4999999999999999E-2</v>
      </c>
    </row>
    <row r="1163" spans="1:5" x14ac:dyDescent="0.15">
      <c r="A1163" s="1">
        <v>40830</v>
      </c>
      <c r="B1163">
        <v>0.2802</v>
      </c>
      <c r="C1163">
        <v>6.7118000000000002</v>
      </c>
      <c r="D1163">
        <v>-3.3E-3</v>
      </c>
      <c r="E1163">
        <v>-5.4999999999999997E-3</v>
      </c>
    </row>
    <row r="1164" spans="1:5" x14ac:dyDescent="0.15">
      <c r="A1164" s="1">
        <v>40833</v>
      </c>
      <c r="B1164">
        <v>0.28660000000000002</v>
      </c>
      <c r="C1164">
        <v>6.7843999999999998</v>
      </c>
      <c r="D1164">
        <v>5.0000000000000001E-3</v>
      </c>
      <c r="E1164">
        <v>9.4000000000000004E-3</v>
      </c>
    </row>
    <row r="1165" spans="1:5" x14ac:dyDescent="0.15">
      <c r="A1165" s="1">
        <v>40834</v>
      </c>
      <c r="B1165">
        <v>0.2505</v>
      </c>
      <c r="C1165">
        <v>6.4981</v>
      </c>
      <c r="D1165">
        <v>-2.8000000000000001E-2</v>
      </c>
      <c r="E1165">
        <v>-3.6799999999999999E-2</v>
      </c>
    </row>
    <row r="1166" spans="1:5" x14ac:dyDescent="0.15">
      <c r="A1166" s="1">
        <v>40835</v>
      </c>
      <c r="B1166">
        <v>0.24610000000000001</v>
      </c>
      <c r="C1166">
        <v>6.4846000000000004</v>
      </c>
      <c r="D1166">
        <v>-3.5000000000000001E-3</v>
      </c>
      <c r="E1166">
        <v>-1.8E-3</v>
      </c>
    </row>
    <row r="1167" spans="1:5" x14ac:dyDescent="0.15">
      <c r="A1167" s="1">
        <v>40836</v>
      </c>
      <c r="B1167">
        <v>0.216</v>
      </c>
      <c r="C1167">
        <v>6.2455999999999996</v>
      </c>
      <c r="D1167">
        <v>-2.4199999999999999E-2</v>
      </c>
      <c r="E1167">
        <v>-3.1899999999999998E-2</v>
      </c>
    </row>
    <row r="1168" spans="1:5" x14ac:dyDescent="0.15">
      <c r="A1168" s="1">
        <v>40837</v>
      </c>
      <c r="B1168">
        <v>0.20979999999999999</v>
      </c>
      <c r="C1168">
        <v>6.0458999999999996</v>
      </c>
      <c r="D1168">
        <v>-5.0000000000000001E-3</v>
      </c>
      <c r="E1168">
        <v>-2.76E-2</v>
      </c>
    </row>
    <row r="1169" spans="1:5" x14ac:dyDescent="0.15">
      <c r="A1169" s="1">
        <v>40840</v>
      </c>
      <c r="B1169">
        <v>0.24299999999999999</v>
      </c>
      <c r="C1169">
        <v>6.2126999999999999</v>
      </c>
      <c r="D1169">
        <v>2.7400000000000001E-2</v>
      </c>
      <c r="E1169">
        <v>2.3699999999999999E-2</v>
      </c>
    </row>
    <row r="1170" spans="1:5" x14ac:dyDescent="0.15">
      <c r="A1170" s="1">
        <v>40841</v>
      </c>
      <c r="B1170">
        <v>0.2666</v>
      </c>
      <c r="C1170">
        <v>6.3929999999999998</v>
      </c>
      <c r="D1170">
        <v>1.89E-2</v>
      </c>
      <c r="E1170">
        <v>2.5000000000000001E-2</v>
      </c>
    </row>
    <row r="1171" spans="1:5" x14ac:dyDescent="0.15">
      <c r="A1171" s="1">
        <v>40842</v>
      </c>
      <c r="B1171">
        <v>0.2792</v>
      </c>
      <c r="C1171">
        <v>6.4488000000000003</v>
      </c>
      <c r="D1171">
        <v>0.01</v>
      </c>
      <c r="E1171">
        <v>7.4999999999999997E-3</v>
      </c>
    </row>
    <row r="1172" spans="1:5" x14ac:dyDescent="0.15">
      <c r="A1172" s="1">
        <v>40843</v>
      </c>
      <c r="B1172">
        <v>0.28199999999999997</v>
      </c>
      <c r="C1172">
        <v>6.4249000000000001</v>
      </c>
      <c r="D1172">
        <v>2.2000000000000001E-3</v>
      </c>
      <c r="E1172">
        <v>-3.2000000000000002E-3</v>
      </c>
    </row>
    <row r="1173" spans="1:5" x14ac:dyDescent="0.15">
      <c r="A1173" s="1">
        <v>40844</v>
      </c>
      <c r="B1173">
        <v>0.30690000000000001</v>
      </c>
      <c r="C1173">
        <v>6.6566999999999998</v>
      </c>
      <c r="D1173">
        <v>1.9400000000000001E-2</v>
      </c>
      <c r="E1173">
        <v>3.1199999999999999E-2</v>
      </c>
    </row>
    <row r="1174" spans="1:5" x14ac:dyDescent="0.15">
      <c r="A1174" s="1">
        <v>40847</v>
      </c>
      <c r="B1174">
        <v>0.30030000000000001</v>
      </c>
      <c r="C1174">
        <v>6.7294</v>
      </c>
      <c r="D1174">
        <v>-5.1000000000000004E-3</v>
      </c>
      <c r="E1174">
        <v>9.4999999999999998E-3</v>
      </c>
    </row>
    <row r="1175" spans="1:5" x14ac:dyDescent="0.15">
      <c r="A1175" s="1">
        <v>40848</v>
      </c>
      <c r="B1175">
        <v>0.30130000000000001</v>
      </c>
      <c r="C1175">
        <v>6.7573999999999996</v>
      </c>
      <c r="D1175">
        <v>8.0000000000000004E-4</v>
      </c>
      <c r="E1175">
        <v>3.5999999999999999E-3</v>
      </c>
    </row>
    <row r="1176" spans="1:5" x14ac:dyDescent="0.15">
      <c r="A1176" s="1">
        <v>40849</v>
      </c>
      <c r="B1176">
        <v>0.32300000000000001</v>
      </c>
      <c r="C1176">
        <v>6.9858000000000002</v>
      </c>
      <c r="D1176">
        <v>1.66E-2</v>
      </c>
      <c r="E1176">
        <v>2.9399999999999999E-2</v>
      </c>
    </row>
    <row r="1177" spans="1:5" x14ac:dyDescent="0.15">
      <c r="A1177" s="1">
        <v>40850</v>
      </c>
      <c r="B1177">
        <v>0.32390000000000002</v>
      </c>
      <c r="C1177">
        <v>6.9710000000000001</v>
      </c>
      <c r="D1177">
        <v>6.9999999999999999E-4</v>
      </c>
      <c r="E1177">
        <v>-1.9E-3</v>
      </c>
    </row>
    <row r="1178" spans="1:5" x14ac:dyDescent="0.15">
      <c r="A1178" s="1">
        <v>40851</v>
      </c>
      <c r="B1178">
        <v>0.33329999999999999</v>
      </c>
      <c r="C1178">
        <v>7.0168999999999997</v>
      </c>
      <c r="D1178">
        <v>7.1000000000000004E-3</v>
      </c>
      <c r="E1178">
        <v>5.7999999999999996E-3</v>
      </c>
    </row>
    <row r="1179" spans="1:5" x14ac:dyDescent="0.15">
      <c r="A1179" s="1">
        <v>40854</v>
      </c>
      <c r="B1179">
        <v>0.32</v>
      </c>
      <c r="C1179">
        <v>7.01</v>
      </c>
      <c r="D1179">
        <v>-9.9000000000000008E-3</v>
      </c>
      <c r="E1179">
        <v>-8.9999999999999998E-4</v>
      </c>
    </row>
    <row r="1180" spans="1:5" x14ac:dyDescent="0.15">
      <c r="A1180" s="1">
        <v>40855</v>
      </c>
      <c r="B1180">
        <v>0.31590000000000001</v>
      </c>
      <c r="C1180">
        <v>6.9180000000000001</v>
      </c>
      <c r="D1180">
        <v>-3.0999999999999999E-3</v>
      </c>
      <c r="E1180">
        <v>-1.15E-2</v>
      </c>
    </row>
    <row r="1181" spans="1:5" x14ac:dyDescent="0.15">
      <c r="A1181" s="1">
        <v>40856</v>
      </c>
      <c r="B1181">
        <v>0.32750000000000001</v>
      </c>
      <c r="C1181">
        <v>7.1237000000000004</v>
      </c>
      <c r="D1181">
        <v>8.8000000000000005E-3</v>
      </c>
      <c r="E1181">
        <v>2.5999999999999999E-2</v>
      </c>
    </row>
    <row r="1182" spans="1:5" x14ac:dyDescent="0.15">
      <c r="A1182" s="1">
        <v>40857</v>
      </c>
      <c r="B1182">
        <v>0.30230000000000001</v>
      </c>
      <c r="C1182">
        <v>7.0182000000000002</v>
      </c>
      <c r="D1182">
        <v>-1.89E-2</v>
      </c>
      <c r="E1182">
        <v>-1.2999999999999999E-2</v>
      </c>
    </row>
    <row r="1183" spans="1:5" x14ac:dyDescent="0.15">
      <c r="A1183" s="1">
        <v>40858</v>
      </c>
      <c r="B1183">
        <v>0.30009999999999998</v>
      </c>
      <c r="C1183">
        <v>7.0384000000000002</v>
      </c>
      <c r="D1183">
        <v>-1.6999999999999999E-3</v>
      </c>
      <c r="E1183">
        <v>2.5000000000000001E-3</v>
      </c>
    </row>
    <row r="1184" spans="1:5" x14ac:dyDescent="0.15">
      <c r="A1184" s="1">
        <v>40861</v>
      </c>
      <c r="B1184">
        <v>0.32669999999999999</v>
      </c>
      <c r="C1184">
        <v>7.2122000000000002</v>
      </c>
      <c r="D1184">
        <v>2.0500000000000001E-2</v>
      </c>
      <c r="E1184">
        <v>2.1600000000000001E-2</v>
      </c>
    </row>
    <row r="1185" spans="1:5" x14ac:dyDescent="0.15">
      <c r="A1185" s="1">
        <v>40862</v>
      </c>
      <c r="B1185">
        <v>0.3241</v>
      </c>
      <c r="C1185">
        <v>7.3326000000000002</v>
      </c>
      <c r="D1185">
        <v>-2E-3</v>
      </c>
      <c r="E1185">
        <v>1.47E-2</v>
      </c>
    </row>
    <row r="1186" spans="1:5" x14ac:dyDescent="0.15">
      <c r="A1186" s="1">
        <v>40863</v>
      </c>
      <c r="B1186">
        <v>0.28810000000000002</v>
      </c>
      <c r="C1186">
        <v>7.1112000000000002</v>
      </c>
      <c r="D1186">
        <v>-2.7199999999999998E-2</v>
      </c>
      <c r="E1186">
        <v>-2.6599999999999999E-2</v>
      </c>
    </row>
    <row r="1187" spans="1:5" x14ac:dyDescent="0.15">
      <c r="A1187" s="1">
        <v>40864</v>
      </c>
      <c r="B1187">
        <v>0.28420000000000001</v>
      </c>
      <c r="C1187">
        <v>7.1337000000000002</v>
      </c>
      <c r="D1187">
        <v>-3.0000000000000001E-3</v>
      </c>
      <c r="E1187">
        <v>2.8E-3</v>
      </c>
    </row>
    <row r="1188" spans="1:5" x14ac:dyDescent="0.15">
      <c r="A1188" s="1">
        <v>40865</v>
      </c>
      <c r="B1188">
        <v>0.25740000000000002</v>
      </c>
      <c r="C1188">
        <v>6.8992000000000004</v>
      </c>
      <c r="D1188">
        <v>-2.0899999999999998E-2</v>
      </c>
      <c r="E1188">
        <v>-2.8799999999999999E-2</v>
      </c>
    </row>
    <row r="1189" spans="1:5" x14ac:dyDescent="0.15">
      <c r="A1189" s="1">
        <v>40868</v>
      </c>
      <c r="B1189">
        <v>0.25900000000000001</v>
      </c>
      <c r="C1189">
        <v>6.8684000000000003</v>
      </c>
      <c r="D1189">
        <v>1.1999999999999999E-3</v>
      </c>
      <c r="E1189">
        <v>-3.8999999999999998E-3</v>
      </c>
    </row>
    <row r="1190" spans="1:5" x14ac:dyDescent="0.15">
      <c r="A1190" s="1">
        <v>40869</v>
      </c>
      <c r="B1190">
        <v>0.25890000000000002</v>
      </c>
      <c r="C1190">
        <v>6.8628</v>
      </c>
      <c r="D1190">
        <v>-1E-4</v>
      </c>
      <c r="E1190">
        <v>-6.9999999999999999E-4</v>
      </c>
    </row>
    <row r="1191" spans="1:5" x14ac:dyDescent="0.15">
      <c r="A1191" s="1">
        <v>40870</v>
      </c>
      <c r="B1191">
        <v>0.24660000000000001</v>
      </c>
      <c r="C1191">
        <v>6.9550000000000001</v>
      </c>
      <c r="D1191">
        <v>-9.7999999999999997E-3</v>
      </c>
      <c r="E1191">
        <v>1.17E-2</v>
      </c>
    </row>
    <row r="1192" spans="1:5" x14ac:dyDescent="0.15">
      <c r="A1192" s="1">
        <v>40871</v>
      </c>
      <c r="B1192">
        <v>0.24890000000000001</v>
      </c>
      <c r="C1192">
        <v>6.9256000000000002</v>
      </c>
      <c r="D1192">
        <v>1.9E-3</v>
      </c>
      <c r="E1192">
        <v>-3.7000000000000002E-3</v>
      </c>
    </row>
    <row r="1193" spans="1:5" x14ac:dyDescent="0.15">
      <c r="A1193" s="1">
        <v>40872</v>
      </c>
      <c r="B1193">
        <v>0.23980000000000001</v>
      </c>
      <c r="C1193">
        <v>6.7742000000000004</v>
      </c>
      <c r="D1193">
        <v>-7.3000000000000001E-3</v>
      </c>
      <c r="E1193">
        <v>-1.9099999999999999E-2</v>
      </c>
    </row>
    <row r="1194" spans="1:5" x14ac:dyDescent="0.15">
      <c r="A1194" s="1">
        <v>40875</v>
      </c>
      <c r="B1194">
        <v>0.2414</v>
      </c>
      <c r="C1194">
        <v>6.7628000000000004</v>
      </c>
      <c r="D1194">
        <v>1.2999999999999999E-3</v>
      </c>
      <c r="E1194">
        <v>-1.5E-3</v>
      </c>
    </row>
    <row r="1195" spans="1:5" x14ac:dyDescent="0.15">
      <c r="A1195" s="1">
        <v>40876</v>
      </c>
      <c r="B1195">
        <v>0.25840000000000002</v>
      </c>
      <c r="C1195">
        <v>6.9057000000000004</v>
      </c>
      <c r="D1195">
        <v>1.37E-2</v>
      </c>
      <c r="E1195">
        <v>1.84E-2</v>
      </c>
    </row>
    <row r="1196" spans="1:5" x14ac:dyDescent="0.15">
      <c r="A1196" s="1">
        <v>40877</v>
      </c>
      <c r="B1196">
        <v>0.21640000000000001</v>
      </c>
      <c r="C1196">
        <v>6.5239000000000003</v>
      </c>
      <c r="D1196">
        <v>-3.3399999999999999E-2</v>
      </c>
      <c r="E1196">
        <v>-4.8300000000000003E-2</v>
      </c>
    </row>
    <row r="1197" spans="1:5" x14ac:dyDescent="0.15">
      <c r="A1197" s="1">
        <v>40878</v>
      </c>
      <c r="B1197">
        <v>0.24640000000000001</v>
      </c>
      <c r="C1197">
        <v>6.7218</v>
      </c>
      <c r="D1197">
        <v>2.46E-2</v>
      </c>
      <c r="E1197">
        <v>2.63E-2</v>
      </c>
    </row>
    <row r="1198" spans="1:5" x14ac:dyDescent="0.15">
      <c r="A1198" s="1">
        <v>40879</v>
      </c>
      <c r="B1198">
        <v>0.23369999999999999</v>
      </c>
      <c r="C1198">
        <v>6.5434999999999999</v>
      </c>
      <c r="D1198">
        <v>-1.0200000000000001E-2</v>
      </c>
      <c r="E1198">
        <v>-2.3099999999999999E-2</v>
      </c>
    </row>
    <row r="1199" spans="1:5" x14ac:dyDescent="0.15">
      <c r="A1199" s="1">
        <v>40882</v>
      </c>
      <c r="B1199">
        <v>0.21640000000000001</v>
      </c>
      <c r="C1199">
        <v>6.2930000000000001</v>
      </c>
      <c r="D1199">
        <v>-1.4E-2</v>
      </c>
      <c r="E1199">
        <v>-3.32E-2</v>
      </c>
    </row>
    <row r="1200" spans="1:5" x14ac:dyDescent="0.15">
      <c r="A1200" s="1">
        <v>40883</v>
      </c>
      <c r="B1200">
        <v>0.21390000000000001</v>
      </c>
      <c r="C1200">
        <v>6.2895000000000003</v>
      </c>
      <c r="D1200">
        <v>-2E-3</v>
      </c>
      <c r="E1200">
        <v>-5.0000000000000001E-4</v>
      </c>
    </row>
    <row r="1201" spans="1:5" x14ac:dyDescent="0.15">
      <c r="A1201" s="1">
        <v>40884</v>
      </c>
      <c r="B1201">
        <v>0.21970000000000001</v>
      </c>
      <c r="C1201">
        <v>6.2851999999999997</v>
      </c>
      <c r="D1201">
        <v>4.7000000000000002E-3</v>
      </c>
      <c r="E1201">
        <v>-5.9999999999999995E-4</v>
      </c>
    </row>
    <row r="1202" spans="1:5" x14ac:dyDescent="0.15">
      <c r="A1202" s="1">
        <v>40885</v>
      </c>
      <c r="B1202">
        <v>0.21809999999999999</v>
      </c>
      <c r="C1202">
        <v>6.2647000000000004</v>
      </c>
      <c r="D1202">
        <v>-1.2999999999999999E-3</v>
      </c>
      <c r="E1202">
        <v>-2.8E-3</v>
      </c>
    </row>
    <row r="1203" spans="1:5" x14ac:dyDescent="0.15">
      <c r="A1203" s="1">
        <v>40886</v>
      </c>
      <c r="B1203">
        <v>0.2077</v>
      </c>
      <c r="C1203">
        <v>6.1467999999999998</v>
      </c>
      <c r="D1203">
        <v>-8.5000000000000006E-3</v>
      </c>
      <c r="E1203">
        <v>-1.6199999999999999E-2</v>
      </c>
    </row>
    <row r="1204" spans="1:5" x14ac:dyDescent="0.15">
      <c r="A1204" s="1">
        <v>40889</v>
      </c>
      <c r="B1204">
        <v>0.1953</v>
      </c>
      <c r="C1204">
        <v>6.1494</v>
      </c>
      <c r="D1204">
        <v>-1.03E-2</v>
      </c>
      <c r="E1204">
        <v>4.0000000000000002E-4</v>
      </c>
    </row>
    <row r="1205" spans="1:5" x14ac:dyDescent="0.15">
      <c r="A1205" s="1">
        <v>40890</v>
      </c>
      <c r="B1205">
        <v>0.16839999999999999</v>
      </c>
      <c r="C1205">
        <v>5.7843</v>
      </c>
      <c r="D1205">
        <v>-2.2499999999999999E-2</v>
      </c>
      <c r="E1205">
        <v>-5.11E-2</v>
      </c>
    </row>
    <row r="1206" spans="1:5" x14ac:dyDescent="0.15">
      <c r="A1206" s="1">
        <v>40891</v>
      </c>
      <c r="B1206">
        <v>0.15659999999999999</v>
      </c>
      <c r="C1206">
        <v>5.6151999999999997</v>
      </c>
      <c r="D1206">
        <v>-1.01E-2</v>
      </c>
      <c r="E1206">
        <v>-2.4899999999999999E-2</v>
      </c>
    </row>
    <row r="1207" spans="1:5" x14ac:dyDescent="0.15">
      <c r="A1207" s="1">
        <v>40892</v>
      </c>
      <c r="B1207">
        <v>0.12920000000000001</v>
      </c>
      <c r="C1207">
        <v>5.3822000000000001</v>
      </c>
      <c r="D1207">
        <v>-2.3599999999999999E-2</v>
      </c>
      <c r="E1207">
        <v>-3.5200000000000002E-2</v>
      </c>
    </row>
    <row r="1208" spans="1:5" x14ac:dyDescent="0.15">
      <c r="A1208" s="1">
        <v>40893</v>
      </c>
      <c r="B1208">
        <v>0.153</v>
      </c>
      <c r="C1208">
        <v>5.5533999999999999</v>
      </c>
      <c r="D1208">
        <v>2.1100000000000001E-2</v>
      </c>
      <c r="E1208">
        <v>2.6800000000000001E-2</v>
      </c>
    </row>
    <row r="1209" spans="1:5" x14ac:dyDescent="0.15">
      <c r="A1209" s="1">
        <v>40896</v>
      </c>
      <c r="B1209">
        <v>0.15029999999999999</v>
      </c>
      <c r="C1209">
        <v>5.5488999999999997</v>
      </c>
      <c r="D1209">
        <v>-2.3999999999999998E-3</v>
      </c>
      <c r="E1209">
        <v>-6.9999999999999999E-4</v>
      </c>
    </row>
    <row r="1210" spans="1:5" x14ac:dyDescent="0.15">
      <c r="A1210" s="1">
        <v>40897</v>
      </c>
      <c r="B1210">
        <v>0.1467</v>
      </c>
      <c r="C1210">
        <v>5.5479000000000003</v>
      </c>
      <c r="D1210">
        <v>-3.0999999999999999E-3</v>
      </c>
      <c r="E1210">
        <v>-2.0000000000000001E-4</v>
      </c>
    </row>
    <row r="1211" spans="1:5" x14ac:dyDescent="0.15">
      <c r="A1211" s="1">
        <v>40898</v>
      </c>
      <c r="B1211">
        <v>0.12839999999999999</v>
      </c>
      <c r="C1211">
        <v>5.3177000000000003</v>
      </c>
      <c r="D1211">
        <v>-1.6E-2</v>
      </c>
      <c r="E1211">
        <v>-3.5099999999999999E-2</v>
      </c>
    </row>
    <row r="1212" spans="1:5" x14ac:dyDescent="0.15">
      <c r="A1212" s="1">
        <v>40899</v>
      </c>
      <c r="B1212">
        <v>0.1295</v>
      </c>
      <c r="C1212">
        <v>5.0438000000000001</v>
      </c>
      <c r="D1212">
        <v>1E-3</v>
      </c>
      <c r="E1212">
        <v>-4.3400000000000001E-2</v>
      </c>
    </row>
    <row r="1213" spans="1:5" x14ac:dyDescent="0.15">
      <c r="A1213" s="1">
        <v>40900</v>
      </c>
      <c r="B1213">
        <v>0.1381</v>
      </c>
      <c r="C1213">
        <v>5.1696999999999997</v>
      </c>
      <c r="D1213">
        <v>7.6E-3</v>
      </c>
      <c r="E1213">
        <v>2.0799999999999999E-2</v>
      </c>
    </row>
    <row r="1214" spans="1:5" x14ac:dyDescent="0.15">
      <c r="A1214" s="1">
        <v>40903</v>
      </c>
      <c r="B1214">
        <v>0.1268</v>
      </c>
      <c r="C1214">
        <v>5.1898999999999997</v>
      </c>
      <c r="D1214">
        <v>-9.9000000000000008E-3</v>
      </c>
      <c r="E1214">
        <v>3.3E-3</v>
      </c>
    </row>
    <row r="1215" spans="1:5" x14ac:dyDescent="0.15">
      <c r="A1215" s="1">
        <v>40904</v>
      </c>
      <c r="B1215">
        <v>0.112</v>
      </c>
      <c r="C1215">
        <v>4.9907000000000004</v>
      </c>
      <c r="D1215">
        <v>-1.3100000000000001E-2</v>
      </c>
      <c r="E1215">
        <v>-3.2199999999999999E-2</v>
      </c>
    </row>
    <row r="1216" spans="1:5" x14ac:dyDescent="0.15">
      <c r="A1216" s="1">
        <v>40905</v>
      </c>
      <c r="B1216">
        <v>0.1134</v>
      </c>
      <c r="C1216">
        <v>4.9691000000000001</v>
      </c>
      <c r="D1216">
        <v>1.2999999999999999E-3</v>
      </c>
      <c r="E1216">
        <v>-3.5999999999999999E-3</v>
      </c>
    </row>
    <row r="1217" spans="1:5" x14ac:dyDescent="0.15">
      <c r="A1217" s="1">
        <v>40906</v>
      </c>
      <c r="B1217">
        <v>0.115</v>
      </c>
      <c r="C1217">
        <v>4.9490999999999996</v>
      </c>
      <c r="D1217">
        <v>1.5E-3</v>
      </c>
      <c r="E1217">
        <v>-3.3E-3</v>
      </c>
    </row>
    <row r="1218" spans="1:5" x14ac:dyDescent="0.15">
      <c r="A1218" s="1">
        <v>40907</v>
      </c>
      <c r="B1218">
        <v>0.13159999999999999</v>
      </c>
      <c r="C1218">
        <v>5.0503999999999998</v>
      </c>
      <c r="D1218">
        <v>1.49E-2</v>
      </c>
      <c r="E1218">
        <v>1.7000000000000001E-2</v>
      </c>
    </row>
    <row r="1219" spans="1:5" x14ac:dyDescent="0.15">
      <c r="A1219" s="1">
        <v>40912</v>
      </c>
      <c r="B1219">
        <v>0.109</v>
      </c>
      <c r="C1219">
        <v>4.8529</v>
      </c>
      <c r="D1219">
        <v>-0.02</v>
      </c>
      <c r="E1219">
        <v>-3.2599999999999997E-2</v>
      </c>
    </row>
    <row r="1220" spans="1:5" x14ac:dyDescent="0.15">
      <c r="A1220" s="1">
        <v>40913</v>
      </c>
      <c r="B1220">
        <v>9.8199999999999996E-2</v>
      </c>
      <c r="C1220">
        <v>4.5303000000000004</v>
      </c>
      <c r="D1220">
        <v>-9.7000000000000003E-3</v>
      </c>
      <c r="E1220">
        <v>-5.5100000000000003E-2</v>
      </c>
    </row>
    <row r="1221" spans="1:5" x14ac:dyDescent="0.15">
      <c r="A1221" s="1">
        <v>40914</v>
      </c>
      <c r="B1221">
        <v>0.105</v>
      </c>
      <c r="C1221">
        <v>4.6555</v>
      </c>
      <c r="D1221">
        <v>6.1999999999999998E-3</v>
      </c>
      <c r="E1221">
        <v>2.2599999999999999E-2</v>
      </c>
    </row>
    <row r="1222" spans="1:5" x14ac:dyDescent="0.15">
      <c r="A1222" s="1">
        <v>40917</v>
      </c>
      <c r="B1222">
        <v>0.1426</v>
      </c>
      <c r="C1222">
        <v>4.9549000000000003</v>
      </c>
      <c r="D1222">
        <v>3.4000000000000002E-2</v>
      </c>
      <c r="E1222">
        <v>5.2900000000000003E-2</v>
      </c>
    </row>
    <row r="1223" spans="1:5" x14ac:dyDescent="0.15">
      <c r="A1223" s="1">
        <v>40918</v>
      </c>
      <c r="B1223">
        <v>0.18060000000000001</v>
      </c>
      <c r="C1223">
        <v>5.1623999999999999</v>
      </c>
      <c r="D1223">
        <v>3.3300000000000003E-2</v>
      </c>
      <c r="E1223">
        <v>3.4799999999999998E-2</v>
      </c>
    </row>
    <row r="1224" spans="1:5" x14ac:dyDescent="0.15">
      <c r="A1224" s="1">
        <v>40919</v>
      </c>
      <c r="B1224">
        <v>0.17499999999999999</v>
      </c>
      <c r="C1224">
        <v>5.2481999999999998</v>
      </c>
      <c r="D1224">
        <v>-4.7999999999999996E-3</v>
      </c>
      <c r="E1224">
        <v>1.3899999999999999E-2</v>
      </c>
    </row>
    <row r="1225" spans="1:5" x14ac:dyDescent="0.15">
      <c r="A1225" s="1">
        <v>40920</v>
      </c>
      <c r="B1225">
        <v>0.17480000000000001</v>
      </c>
      <c r="C1225">
        <v>5.1490999999999998</v>
      </c>
      <c r="D1225">
        <v>-2.0000000000000001E-4</v>
      </c>
      <c r="E1225">
        <v>-1.5900000000000001E-2</v>
      </c>
    </row>
    <row r="1226" spans="1:5" x14ac:dyDescent="0.15">
      <c r="A1226" s="1">
        <v>40921</v>
      </c>
      <c r="B1226">
        <v>0.15509999999999999</v>
      </c>
      <c r="C1226">
        <v>4.8331999999999997</v>
      </c>
      <c r="D1226">
        <v>-1.6799999999999999E-2</v>
      </c>
      <c r="E1226">
        <v>-5.1400000000000001E-2</v>
      </c>
    </row>
    <row r="1227" spans="1:5" x14ac:dyDescent="0.15">
      <c r="A1227" s="1">
        <v>40924</v>
      </c>
      <c r="B1227">
        <v>0.13159999999999999</v>
      </c>
      <c r="C1227">
        <v>4.5945</v>
      </c>
      <c r="D1227">
        <v>-2.0299999999999999E-2</v>
      </c>
      <c r="E1227">
        <v>-4.0899999999999999E-2</v>
      </c>
    </row>
    <row r="1228" spans="1:5" x14ac:dyDescent="0.15">
      <c r="A1228" s="1">
        <v>40925</v>
      </c>
      <c r="B1228">
        <v>0.187</v>
      </c>
      <c r="C1228">
        <v>4.9560000000000004</v>
      </c>
      <c r="D1228">
        <v>4.9000000000000002E-2</v>
      </c>
      <c r="E1228">
        <v>6.4600000000000005E-2</v>
      </c>
    </row>
    <row r="1229" spans="1:5" x14ac:dyDescent="0.15">
      <c r="A1229" s="1">
        <v>40926</v>
      </c>
      <c r="B1229">
        <v>0.16850000000000001</v>
      </c>
      <c r="C1229">
        <v>4.7526000000000002</v>
      </c>
      <c r="D1229">
        <v>-1.5599999999999999E-2</v>
      </c>
      <c r="E1229">
        <v>-3.4200000000000001E-2</v>
      </c>
    </row>
    <row r="1230" spans="1:5" x14ac:dyDescent="0.15">
      <c r="A1230" s="1">
        <v>40927</v>
      </c>
      <c r="B1230">
        <v>0.1908</v>
      </c>
      <c r="C1230">
        <v>4.8701999999999996</v>
      </c>
      <c r="D1230">
        <v>1.9099999999999999E-2</v>
      </c>
      <c r="E1230">
        <v>2.0400000000000001E-2</v>
      </c>
    </row>
    <row r="1231" spans="1:5" x14ac:dyDescent="0.15">
      <c r="A1231" s="1">
        <v>40928</v>
      </c>
      <c r="B1231">
        <v>0.20799999999999999</v>
      </c>
      <c r="C1231">
        <v>4.93</v>
      </c>
      <c r="D1231">
        <v>1.4500000000000001E-2</v>
      </c>
      <c r="E1231">
        <v>1.0200000000000001E-2</v>
      </c>
    </row>
    <row r="1232" spans="1:5" x14ac:dyDescent="0.15">
      <c r="A1232" s="1">
        <v>40938</v>
      </c>
      <c r="B1232">
        <v>0.18709999999999999</v>
      </c>
      <c r="C1232">
        <v>4.9240000000000004</v>
      </c>
      <c r="D1232">
        <v>-1.7299999999999999E-2</v>
      </c>
      <c r="E1232">
        <v>-1E-3</v>
      </c>
    </row>
    <row r="1233" spans="1:5" x14ac:dyDescent="0.15">
      <c r="A1233" s="1">
        <v>40939</v>
      </c>
      <c r="B1233">
        <v>0.1888</v>
      </c>
      <c r="C1233">
        <v>4.8878000000000004</v>
      </c>
      <c r="D1233">
        <v>1.4E-3</v>
      </c>
      <c r="E1233">
        <v>-6.1000000000000004E-3</v>
      </c>
    </row>
    <row r="1234" spans="1:5" x14ac:dyDescent="0.15">
      <c r="A1234" s="1">
        <v>40940</v>
      </c>
      <c r="B1234">
        <v>0.17180000000000001</v>
      </c>
      <c r="C1234">
        <v>4.8967000000000001</v>
      </c>
      <c r="D1234">
        <v>-1.43E-2</v>
      </c>
      <c r="E1234">
        <v>1.5E-3</v>
      </c>
    </row>
    <row r="1235" spans="1:5" x14ac:dyDescent="0.15">
      <c r="A1235" s="1">
        <v>40941</v>
      </c>
      <c r="B1235">
        <v>0.19939999999999999</v>
      </c>
      <c r="C1235">
        <v>5.0503999999999998</v>
      </c>
      <c r="D1235">
        <v>2.3599999999999999E-2</v>
      </c>
      <c r="E1235">
        <v>2.6100000000000002E-2</v>
      </c>
    </row>
    <row r="1236" spans="1:5" x14ac:dyDescent="0.15">
      <c r="A1236" s="1">
        <v>40942</v>
      </c>
      <c r="B1236">
        <v>0.20899999999999999</v>
      </c>
      <c r="C1236">
        <v>5.1802999999999999</v>
      </c>
      <c r="D1236">
        <v>8.0000000000000002E-3</v>
      </c>
      <c r="E1236">
        <v>2.1499999999999998E-2</v>
      </c>
    </row>
    <row r="1237" spans="1:5" x14ac:dyDescent="0.15">
      <c r="A1237" s="1">
        <v>40945</v>
      </c>
      <c r="B1237">
        <v>0.20810000000000001</v>
      </c>
      <c r="C1237">
        <v>5.3109999999999999</v>
      </c>
      <c r="D1237">
        <v>-6.9999999999999999E-4</v>
      </c>
      <c r="E1237">
        <v>2.1100000000000001E-2</v>
      </c>
    </row>
    <row r="1238" spans="1:5" x14ac:dyDescent="0.15">
      <c r="A1238" s="1">
        <v>40946</v>
      </c>
      <c r="B1238">
        <v>0.18579999999999999</v>
      </c>
      <c r="C1238">
        <v>5.2024999999999997</v>
      </c>
      <c r="D1238">
        <v>-1.8499999999999999E-2</v>
      </c>
      <c r="E1238">
        <v>-1.72E-2</v>
      </c>
    </row>
    <row r="1239" spans="1:5" x14ac:dyDescent="0.15">
      <c r="A1239" s="1">
        <v>40947</v>
      </c>
      <c r="B1239">
        <v>0.21970000000000001</v>
      </c>
      <c r="C1239">
        <v>5.3672000000000004</v>
      </c>
      <c r="D1239">
        <v>2.86E-2</v>
      </c>
      <c r="E1239">
        <v>2.6599999999999999E-2</v>
      </c>
    </row>
    <row r="1240" spans="1:5" x14ac:dyDescent="0.15">
      <c r="A1240" s="1">
        <v>40948</v>
      </c>
      <c r="B1240">
        <v>0.22020000000000001</v>
      </c>
      <c r="C1240">
        <v>5.4031000000000002</v>
      </c>
      <c r="D1240">
        <v>4.0000000000000002E-4</v>
      </c>
      <c r="E1240">
        <v>5.5999999999999999E-3</v>
      </c>
    </row>
    <row r="1241" spans="1:5" x14ac:dyDescent="0.15">
      <c r="A1241" s="1">
        <v>40949</v>
      </c>
      <c r="B1241">
        <v>0.2223</v>
      </c>
      <c r="C1241">
        <v>5.4897</v>
      </c>
      <c r="D1241">
        <v>1.6999999999999999E-3</v>
      </c>
      <c r="E1241">
        <v>1.35E-2</v>
      </c>
    </row>
    <row r="1242" spans="1:5" x14ac:dyDescent="0.15">
      <c r="A1242" s="1">
        <v>40952</v>
      </c>
      <c r="B1242">
        <v>0.2215</v>
      </c>
      <c r="C1242">
        <v>5.5907999999999998</v>
      </c>
      <c r="D1242">
        <v>-5.9999999999999995E-4</v>
      </c>
      <c r="E1242">
        <v>1.5599999999999999E-2</v>
      </c>
    </row>
    <row r="1243" spans="1:5" x14ac:dyDescent="0.15">
      <c r="A1243" s="1">
        <v>40953</v>
      </c>
      <c r="B1243">
        <v>0.2167</v>
      </c>
      <c r="C1243">
        <v>5.6083999999999996</v>
      </c>
      <c r="D1243">
        <v>-3.8999999999999998E-3</v>
      </c>
      <c r="E1243">
        <v>2.7000000000000001E-3</v>
      </c>
    </row>
    <row r="1244" spans="1:5" x14ac:dyDescent="0.15">
      <c r="A1244" s="1">
        <v>40954</v>
      </c>
      <c r="B1244">
        <v>0.23</v>
      </c>
      <c r="C1244">
        <v>5.8080999999999996</v>
      </c>
      <c r="D1244">
        <v>1.09E-2</v>
      </c>
      <c r="E1244">
        <v>3.0200000000000001E-2</v>
      </c>
    </row>
    <row r="1245" spans="1:5" x14ac:dyDescent="0.15">
      <c r="A1245" s="1">
        <v>40955</v>
      </c>
      <c r="B1245">
        <v>0.2235</v>
      </c>
      <c r="C1245">
        <v>5.8348000000000004</v>
      </c>
      <c r="D1245">
        <v>-5.3E-3</v>
      </c>
      <c r="E1245">
        <v>3.8999999999999998E-3</v>
      </c>
    </row>
    <row r="1246" spans="1:5" x14ac:dyDescent="0.15">
      <c r="A1246" s="1">
        <v>40956</v>
      </c>
      <c r="B1246">
        <v>0.22389999999999999</v>
      </c>
      <c r="C1246">
        <v>5.7804000000000002</v>
      </c>
      <c r="D1246">
        <v>4.0000000000000002E-4</v>
      </c>
      <c r="E1246">
        <v>-8.0000000000000002E-3</v>
      </c>
    </row>
    <row r="1247" spans="1:5" x14ac:dyDescent="0.15">
      <c r="A1247" s="1">
        <v>40959</v>
      </c>
      <c r="B1247">
        <v>0.22570000000000001</v>
      </c>
      <c r="C1247">
        <v>5.7840999999999996</v>
      </c>
      <c r="D1247">
        <v>1.4E-3</v>
      </c>
      <c r="E1247">
        <v>5.0000000000000001E-4</v>
      </c>
    </row>
    <row r="1248" spans="1:5" x14ac:dyDescent="0.15">
      <c r="A1248" s="1">
        <v>40960</v>
      </c>
      <c r="B1248">
        <v>0.23619999999999999</v>
      </c>
      <c r="C1248">
        <v>5.9537000000000004</v>
      </c>
      <c r="D1248">
        <v>8.6E-3</v>
      </c>
      <c r="E1248">
        <v>2.5000000000000001E-2</v>
      </c>
    </row>
    <row r="1249" spans="1:5" x14ac:dyDescent="0.15">
      <c r="A1249" s="1">
        <v>40961</v>
      </c>
      <c r="B1249">
        <v>0.25309999999999999</v>
      </c>
      <c r="C1249">
        <v>6.125</v>
      </c>
      <c r="D1249">
        <v>1.37E-2</v>
      </c>
      <c r="E1249">
        <v>2.46E-2</v>
      </c>
    </row>
    <row r="1250" spans="1:5" x14ac:dyDescent="0.15">
      <c r="A1250" s="1">
        <v>40962</v>
      </c>
      <c r="B1250">
        <v>0.25729999999999997</v>
      </c>
      <c r="C1250">
        <v>6.1243999999999996</v>
      </c>
      <c r="D1250">
        <v>3.3999999999999998E-3</v>
      </c>
      <c r="E1250">
        <v>-1E-4</v>
      </c>
    </row>
    <row r="1251" spans="1:5" x14ac:dyDescent="0.15">
      <c r="A1251" s="1">
        <v>40963</v>
      </c>
      <c r="B1251">
        <v>0.27750000000000002</v>
      </c>
      <c r="C1251">
        <v>6.2457000000000003</v>
      </c>
      <c r="D1251">
        <v>1.6E-2</v>
      </c>
      <c r="E1251">
        <v>1.7000000000000001E-2</v>
      </c>
    </row>
    <row r="1252" spans="1:5" x14ac:dyDescent="0.15">
      <c r="A1252" s="1">
        <v>40966</v>
      </c>
      <c r="B1252">
        <v>0.28160000000000002</v>
      </c>
      <c r="C1252">
        <v>6.1704999999999997</v>
      </c>
      <c r="D1252">
        <v>3.2000000000000002E-3</v>
      </c>
      <c r="E1252">
        <v>-1.04E-2</v>
      </c>
    </row>
    <row r="1253" spans="1:5" x14ac:dyDescent="0.15">
      <c r="A1253" s="1">
        <v>40967</v>
      </c>
      <c r="B1253">
        <v>0.28439999999999999</v>
      </c>
      <c r="C1253">
        <v>6.1539999999999999</v>
      </c>
      <c r="D1253">
        <v>2.2000000000000001E-3</v>
      </c>
      <c r="E1253">
        <v>-2.3E-3</v>
      </c>
    </row>
    <row r="1254" spans="1:5" x14ac:dyDescent="0.15">
      <c r="A1254" s="1">
        <v>40968</v>
      </c>
      <c r="B1254">
        <v>0.27079999999999999</v>
      </c>
      <c r="C1254">
        <v>6.0007000000000001</v>
      </c>
      <c r="D1254">
        <v>-1.06E-2</v>
      </c>
      <c r="E1254">
        <v>-2.1399999999999999E-2</v>
      </c>
    </row>
    <row r="1255" spans="1:5" x14ac:dyDescent="0.15">
      <c r="A1255" s="1">
        <v>40969</v>
      </c>
      <c r="B1255">
        <v>0.27039999999999997</v>
      </c>
      <c r="C1255">
        <v>6.0956000000000001</v>
      </c>
      <c r="D1255">
        <v>-2.9999999999999997E-4</v>
      </c>
      <c r="E1255">
        <v>1.3599999999999999E-2</v>
      </c>
    </row>
    <row r="1256" spans="1:5" x14ac:dyDescent="0.15">
      <c r="A1256" s="1">
        <v>40970</v>
      </c>
      <c r="B1256">
        <v>0.29289999999999999</v>
      </c>
      <c r="C1256">
        <v>6.2267000000000001</v>
      </c>
      <c r="D1256">
        <v>1.77E-2</v>
      </c>
      <c r="E1256">
        <v>1.8499999999999999E-2</v>
      </c>
    </row>
    <row r="1257" spans="1:5" x14ac:dyDescent="0.15">
      <c r="A1257" s="1">
        <v>40973</v>
      </c>
      <c r="B1257">
        <v>0.28449999999999998</v>
      </c>
      <c r="C1257">
        <v>6.2077</v>
      </c>
      <c r="D1257">
        <v>-6.4000000000000003E-3</v>
      </c>
      <c r="E1257">
        <v>-2.5999999999999999E-3</v>
      </c>
    </row>
    <row r="1258" spans="1:5" x14ac:dyDescent="0.15">
      <c r="A1258" s="1">
        <v>40974</v>
      </c>
      <c r="B1258">
        <v>0.26440000000000002</v>
      </c>
      <c r="C1258">
        <v>6.1803999999999997</v>
      </c>
      <c r="D1258">
        <v>-1.5599999999999999E-2</v>
      </c>
      <c r="E1258">
        <v>-3.8E-3</v>
      </c>
    </row>
    <row r="1259" spans="1:5" x14ac:dyDescent="0.15">
      <c r="A1259" s="1">
        <v>40975</v>
      </c>
      <c r="B1259">
        <v>0.25569999999999998</v>
      </c>
      <c r="C1259">
        <v>6.194</v>
      </c>
      <c r="D1259">
        <v>-6.8999999999999999E-3</v>
      </c>
      <c r="E1259">
        <v>1.9E-3</v>
      </c>
    </row>
    <row r="1260" spans="1:5" x14ac:dyDescent="0.15">
      <c r="A1260" s="1">
        <v>40976</v>
      </c>
      <c r="B1260">
        <v>0.27160000000000001</v>
      </c>
      <c r="C1260">
        <v>6.2662000000000004</v>
      </c>
      <c r="D1260">
        <v>1.26E-2</v>
      </c>
      <c r="E1260">
        <v>0.01</v>
      </c>
    </row>
    <row r="1261" spans="1:5" x14ac:dyDescent="0.15">
      <c r="A1261" s="1">
        <v>40977</v>
      </c>
      <c r="B1261">
        <v>0.2853</v>
      </c>
      <c r="C1261">
        <v>6.4668000000000001</v>
      </c>
      <c r="D1261">
        <v>1.0800000000000001E-2</v>
      </c>
      <c r="E1261">
        <v>2.76E-2</v>
      </c>
    </row>
    <row r="1262" spans="1:5" x14ac:dyDescent="0.15">
      <c r="A1262" s="1">
        <v>40980</v>
      </c>
      <c r="B1262">
        <v>0.28050000000000003</v>
      </c>
      <c r="C1262">
        <v>6.6310000000000002</v>
      </c>
      <c r="D1262">
        <v>-3.7000000000000002E-3</v>
      </c>
      <c r="E1262">
        <v>2.1999999999999999E-2</v>
      </c>
    </row>
    <row r="1263" spans="1:5" x14ac:dyDescent="0.15">
      <c r="A1263" s="1">
        <v>40981</v>
      </c>
      <c r="B1263">
        <v>0.29339999999999999</v>
      </c>
      <c r="C1263">
        <v>6.6881000000000004</v>
      </c>
      <c r="D1263">
        <v>0.01</v>
      </c>
      <c r="E1263">
        <v>7.4999999999999997E-3</v>
      </c>
    </row>
    <row r="1264" spans="1:5" x14ac:dyDescent="0.15">
      <c r="A1264" s="1">
        <v>40982</v>
      </c>
      <c r="B1264">
        <v>0.25679999999999997</v>
      </c>
      <c r="C1264">
        <v>6.2680999999999996</v>
      </c>
      <c r="D1264">
        <v>-2.8299999999999999E-2</v>
      </c>
      <c r="E1264">
        <v>-5.4600000000000003E-2</v>
      </c>
    </row>
    <row r="1265" spans="1:5" x14ac:dyDescent="0.15">
      <c r="A1265" s="1">
        <v>40983</v>
      </c>
      <c r="B1265">
        <v>0.24729999999999999</v>
      </c>
      <c r="C1265">
        <v>6.1719999999999997</v>
      </c>
      <c r="D1265">
        <v>-7.4999999999999997E-3</v>
      </c>
      <c r="E1265">
        <v>-1.32E-2</v>
      </c>
    </row>
    <row r="1266" spans="1:5" x14ac:dyDescent="0.15">
      <c r="A1266" s="1">
        <v>40984</v>
      </c>
      <c r="B1266">
        <v>0.2656</v>
      </c>
      <c r="C1266">
        <v>6.3495999999999997</v>
      </c>
      <c r="D1266">
        <v>1.47E-2</v>
      </c>
      <c r="E1266">
        <v>2.4799999999999999E-2</v>
      </c>
    </row>
    <row r="1267" spans="1:5" x14ac:dyDescent="0.15">
      <c r="A1267" s="1">
        <v>40987</v>
      </c>
      <c r="B1267">
        <v>0.26879999999999998</v>
      </c>
      <c r="C1267">
        <v>6.4995000000000003</v>
      </c>
      <c r="D1267">
        <v>2.5000000000000001E-3</v>
      </c>
      <c r="E1267">
        <v>2.0400000000000001E-2</v>
      </c>
    </row>
    <row r="1268" spans="1:5" x14ac:dyDescent="0.15">
      <c r="A1268" s="1">
        <v>40988</v>
      </c>
      <c r="B1268">
        <v>0.24679999999999999</v>
      </c>
      <c r="C1268">
        <v>6.3075000000000001</v>
      </c>
      <c r="D1268">
        <v>-1.7299999999999999E-2</v>
      </c>
      <c r="E1268">
        <v>-2.5600000000000001E-2</v>
      </c>
    </row>
    <row r="1269" spans="1:5" x14ac:dyDescent="0.15">
      <c r="A1269" s="1">
        <v>40989</v>
      </c>
      <c r="B1269">
        <v>0.24840000000000001</v>
      </c>
      <c r="C1269">
        <v>6.3419999999999996</v>
      </c>
      <c r="D1269">
        <v>1.2999999999999999E-3</v>
      </c>
      <c r="E1269">
        <v>4.7000000000000002E-3</v>
      </c>
    </row>
    <row r="1270" spans="1:5" x14ac:dyDescent="0.15">
      <c r="A1270" s="1">
        <v>40990</v>
      </c>
      <c r="B1270">
        <v>0.2465</v>
      </c>
      <c r="C1270">
        <v>6.3865999999999996</v>
      </c>
      <c r="D1270">
        <v>-1.6000000000000001E-3</v>
      </c>
      <c r="E1270">
        <v>6.1000000000000004E-3</v>
      </c>
    </row>
    <row r="1271" spans="1:5" x14ac:dyDescent="0.15">
      <c r="A1271" s="1">
        <v>40991</v>
      </c>
      <c r="B1271">
        <v>0.2316</v>
      </c>
      <c r="C1271">
        <v>6.2412999999999998</v>
      </c>
      <c r="D1271">
        <v>-1.1900000000000001E-2</v>
      </c>
      <c r="E1271">
        <v>-1.9699999999999999E-2</v>
      </c>
    </row>
    <row r="1272" spans="1:5" x14ac:dyDescent="0.15">
      <c r="A1272" s="1">
        <v>40994</v>
      </c>
      <c r="B1272">
        <v>0.23280000000000001</v>
      </c>
      <c r="C1272">
        <v>6.3207000000000004</v>
      </c>
      <c r="D1272">
        <v>1E-3</v>
      </c>
      <c r="E1272">
        <v>1.0999999999999999E-2</v>
      </c>
    </row>
    <row r="1273" spans="1:5" x14ac:dyDescent="0.15">
      <c r="A1273" s="1">
        <v>40995</v>
      </c>
      <c r="B1273">
        <v>0.2288</v>
      </c>
      <c r="C1273">
        <v>6.3036000000000003</v>
      </c>
      <c r="D1273">
        <v>-3.2000000000000002E-3</v>
      </c>
      <c r="E1273">
        <v>-2.3E-3</v>
      </c>
    </row>
    <row r="1274" spans="1:5" x14ac:dyDescent="0.15">
      <c r="A1274" s="1">
        <v>40996</v>
      </c>
      <c r="B1274">
        <v>0.19389999999999999</v>
      </c>
      <c r="C1274">
        <v>5.8231000000000002</v>
      </c>
      <c r="D1274">
        <v>-2.8400000000000002E-2</v>
      </c>
      <c r="E1274">
        <v>-6.5799999999999997E-2</v>
      </c>
    </row>
    <row r="1275" spans="1:5" x14ac:dyDescent="0.15">
      <c r="A1275" s="1">
        <v>40997</v>
      </c>
      <c r="B1275">
        <v>0.17860000000000001</v>
      </c>
      <c r="C1275">
        <v>5.7850999999999999</v>
      </c>
      <c r="D1275">
        <v>-1.2800000000000001E-2</v>
      </c>
      <c r="E1275">
        <v>-5.5999999999999999E-3</v>
      </c>
    </row>
    <row r="1276" spans="1:5" x14ac:dyDescent="0.15">
      <c r="A1276" s="1">
        <v>40998</v>
      </c>
      <c r="B1276">
        <v>0.18429999999999999</v>
      </c>
      <c r="C1276">
        <v>5.6467999999999998</v>
      </c>
      <c r="D1276">
        <v>4.7999999999999996E-3</v>
      </c>
      <c r="E1276">
        <v>-2.0400000000000001E-2</v>
      </c>
    </row>
    <row r="1277" spans="1:5" x14ac:dyDescent="0.15">
      <c r="A1277" s="1">
        <v>41004</v>
      </c>
      <c r="B1277">
        <v>0.2122</v>
      </c>
      <c r="C1277">
        <v>5.8318000000000003</v>
      </c>
      <c r="D1277">
        <v>2.3599999999999999E-2</v>
      </c>
      <c r="E1277">
        <v>2.7799999999999998E-2</v>
      </c>
    </row>
    <row r="1278" spans="1:5" x14ac:dyDescent="0.15">
      <c r="A1278" s="1">
        <v>41005</v>
      </c>
      <c r="B1278">
        <v>0.21560000000000001</v>
      </c>
      <c r="C1278">
        <v>5.8856000000000002</v>
      </c>
      <c r="D1278">
        <v>2.8E-3</v>
      </c>
      <c r="E1278">
        <v>7.9000000000000008E-3</v>
      </c>
    </row>
    <row r="1279" spans="1:5" x14ac:dyDescent="0.15">
      <c r="A1279" s="1">
        <v>41008</v>
      </c>
      <c r="B1279">
        <v>0.20369999999999999</v>
      </c>
      <c r="C1279">
        <v>5.8433000000000002</v>
      </c>
      <c r="D1279">
        <v>-9.7999999999999997E-3</v>
      </c>
      <c r="E1279">
        <v>-6.1000000000000004E-3</v>
      </c>
    </row>
    <row r="1280" spans="1:5" x14ac:dyDescent="0.15">
      <c r="A1280" s="1">
        <v>41009</v>
      </c>
      <c r="B1280">
        <v>0.21560000000000001</v>
      </c>
      <c r="C1280">
        <v>5.9032</v>
      </c>
      <c r="D1280">
        <v>9.9000000000000008E-3</v>
      </c>
      <c r="E1280">
        <v>8.6999999999999994E-3</v>
      </c>
    </row>
    <row r="1281" spans="1:5" x14ac:dyDescent="0.15">
      <c r="A1281" s="1">
        <v>41010</v>
      </c>
      <c r="B1281">
        <v>0.2157</v>
      </c>
      <c r="C1281">
        <v>5.976</v>
      </c>
      <c r="D1281">
        <v>1E-4</v>
      </c>
      <c r="E1281">
        <v>1.0500000000000001E-2</v>
      </c>
    </row>
    <row r="1282" spans="1:5" x14ac:dyDescent="0.15">
      <c r="A1282" s="1">
        <v>41011</v>
      </c>
      <c r="B1282">
        <v>0.24</v>
      </c>
      <c r="C1282">
        <v>6.1086999999999998</v>
      </c>
      <c r="D1282">
        <v>0.02</v>
      </c>
      <c r="E1282">
        <v>1.9E-2</v>
      </c>
    </row>
    <row r="1283" spans="1:5" x14ac:dyDescent="0.15">
      <c r="A1283" s="1">
        <v>41012</v>
      </c>
      <c r="B1283">
        <v>0.24490000000000001</v>
      </c>
      <c r="C1283">
        <v>6.1337999999999999</v>
      </c>
      <c r="D1283">
        <v>3.8999999999999998E-3</v>
      </c>
      <c r="E1283">
        <v>3.5000000000000001E-3</v>
      </c>
    </row>
    <row r="1284" spans="1:5" x14ac:dyDescent="0.15">
      <c r="A1284" s="1">
        <v>41015</v>
      </c>
      <c r="B1284">
        <v>0.24179999999999999</v>
      </c>
      <c r="C1284">
        <v>6.0997000000000003</v>
      </c>
      <c r="D1284">
        <v>-2.5000000000000001E-3</v>
      </c>
      <c r="E1284">
        <v>-4.7999999999999996E-3</v>
      </c>
    </row>
    <row r="1285" spans="1:5" x14ac:dyDescent="0.15">
      <c r="A1285" s="1">
        <v>41016</v>
      </c>
      <c r="B1285">
        <v>0.2263</v>
      </c>
      <c r="C1285">
        <v>5.9908000000000001</v>
      </c>
      <c r="D1285">
        <v>-1.2500000000000001E-2</v>
      </c>
      <c r="E1285">
        <v>-1.5299999999999999E-2</v>
      </c>
    </row>
    <row r="1286" spans="1:5" x14ac:dyDescent="0.15">
      <c r="A1286" s="1">
        <v>41017</v>
      </c>
      <c r="B1286">
        <v>0.25419999999999998</v>
      </c>
      <c r="C1286">
        <v>6.1269999999999998</v>
      </c>
      <c r="D1286">
        <v>2.2800000000000001E-2</v>
      </c>
      <c r="E1286">
        <v>1.95E-2</v>
      </c>
    </row>
    <row r="1287" spans="1:5" x14ac:dyDescent="0.15">
      <c r="A1287" s="1">
        <v>41018</v>
      </c>
      <c r="B1287">
        <v>0.25240000000000001</v>
      </c>
      <c r="C1287">
        <v>6.1661000000000001</v>
      </c>
      <c r="D1287">
        <v>-1.5E-3</v>
      </c>
      <c r="E1287">
        <v>5.4999999999999997E-3</v>
      </c>
    </row>
    <row r="1288" spans="1:5" x14ac:dyDescent="0.15">
      <c r="A1288" s="1">
        <v>41019</v>
      </c>
      <c r="B1288">
        <v>0.26719999999999999</v>
      </c>
      <c r="C1288">
        <v>6.2618999999999998</v>
      </c>
      <c r="D1288">
        <v>1.1900000000000001E-2</v>
      </c>
      <c r="E1288">
        <v>1.34E-2</v>
      </c>
    </row>
    <row r="1289" spans="1:5" x14ac:dyDescent="0.15">
      <c r="A1289" s="1">
        <v>41022</v>
      </c>
      <c r="B1289">
        <v>0.25719999999999998</v>
      </c>
      <c r="C1289">
        <v>5.9749999999999996</v>
      </c>
      <c r="D1289">
        <v>-7.9000000000000008E-3</v>
      </c>
      <c r="E1289">
        <v>-3.95E-2</v>
      </c>
    </row>
    <row r="1290" spans="1:5" x14ac:dyDescent="0.15">
      <c r="A1290" s="1">
        <v>41023</v>
      </c>
      <c r="B1290">
        <v>0.25659999999999999</v>
      </c>
      <c r="C1290">
        <v>5.9196999999999997</v>
      </c>
      <c r="D1290">
        <v>-4.0000000000000002E-4</v>
      </c>
      <c r="E1290">
        <v>-7.9000000000000008E-3</v>
      </c>
    </row>
    <row r="1291" spans="1:5" x14ac:dyDescent="0.15">
      <c r="A1291" s="1">
        <v>41024</v>
      </c>
      <c r="B1291">
        <v>0.26679999999999998</v>
      </c>
      <c r="C1291">
        <v>5.992</v>
      </c>
      <c r="D1291">
        <v>8.0999999999999996E-3</v>
      </c>
      <c r="E1291">
        <v>1.04E-2</v>
      </c>
    </row>
    <row r="1292" spans="1:5" x14ac:dyDescent="0.15">
      <c r="A1292" s="1">
        <v>41025</v>
      </c>
      <c r="B1292">
        <v>0.26950000000000002</v>
      </c>
      <c r="C1292">
        <v>6</v>
      </c>
      <c r="D1292">
        <v>2.0999999999999999E-3</v>
      </c>
      <c r="E1292">
        <v>1.1000000000000001E-3</v>
      </c>
    </row>
    <row r="1293" spans="1:5" x14ac:dyDescent="0.15">
      <c r="A1293" s="1">
        <v>41026</v>
      </c>
      <c r="B1293">
        <v>0.26690000000000003</v>
      </c>
      <c r="C1293">
        <v>5.9512</v>
      </c>
      <c r="D1293">
        <v>-2E-3</v>
      </c>
      <c r="E1293">
        <v>-7.0000000000000001E-3</v>
      </c>
    </row>
    <row r="1294" spans="1:5" x14ac:dyDescent="0.15">
      <c r="A1294" s="1">
        <v>41031</v>
      </c>
      <c r="B1294">
        <v>0.29459999999999997</v>
      </c>
      <c r="C1294">
        <v>5.9196</v>
      </c>
      <c r="D1294">
        <v>2.18E-2</v>
      </c>
      <c r="E1294">
        <v>-4.5999999999999999E-3</v>
      </c>
    </row>
    <row r="1295" spans="1:5" x14ac:dyDescent="0.15">
      <c r="A1295" s="1">
        <v>41032</v>
      </c>
      <c r="B1295">
        <v>0.2984</v>
      </c>
      <c r="C1295">
        <v>5.9534000000000002</v>
      </c>
      <c r="D1295">
        <v>3.0000000000000001E-3</v>
      </c>
      <c r="E1295">
        <v>4.8999999999999998E-3</v>
      </c>
    </row>
    <row r="1296" spans="1:5" x14ac:dyDescent="0.15">
      <c r="A1296" s="1">
        <v>41033</v>
      </c>
      <c r="B1296">
        <v>0.31019999999999998</v>
      </c>
      <c r="C1296">
        <v>6.0568999999999997</v>
      </c>
      <c r="D1296">
        <v>9.1000000000000004E-3</v>
      </c>
      <c r="E1296">
        <v>1.49E-2</v>
      </c>
    </row>
    <row r="1297" spans="1:5" x14ac:dyDescent="0.15">
      <c r="A1297" s="1">
        <v>41036</v>
      </c>
      <c r="B1297">
        <v>0.31109999999999999</v>
      </c>
      <c r="C1297">
        <v>6.1353</v>
      </c>
      <c r="D1297">
        <v>6.9999999999999999E-4</v>
      </c>
      <c r="E1297">
        <v>1.11E-2</v>
      </c>
    </row>
    <row r="1298" spans="1:5" x14ac:dyDescent="0.15">
      <c r="A1298" s="1">
        <v>41037</v>
      </c>
      <c r="B1298">
        <v>0.30690000000000001</v>
      </c>
      <c r="C1298">
        <v>6.1412000000000004</v>
      </c>
      <c r="D1298">
        <v>-3.2000000000000002E-3</v>
      </c>
      <c r="E1298">
        <v>8.0000000000000004E-4</v>
      </c>
    </row>
    <row r="1299" spans="1:5" x14ac:dyDescent="0.15">
      <c r="A1299" s="1">
        <v>41038</v>
      </c>
      <c r="B1299">
        <v>0.28199999999999997</v>
      </c>
      <c r="C1299">
        <v>6.07</v>
      </c>
      <c r="D1299">
        <v>-1.9E-2</v>
      </c>
      <c r="E1299">
        <v>-0.01</v>
      </c>
    </row>
    <row r="1300" spans="1:5" x14ac:dyDescent="0.15">
      <c r="A1300" s="1">
        <v>41039</v>
      </c>
      <c r="B1300">
        <v>0.28189999999999998</v>
      </c>
      <c r="C1300">
        <v>6.1136999999999997</v>
      </c>
      <c r="D1300">
        <v>-1E-4</v>
      </c>
      <c r="E1300">
        <v>6.1999999999999998E-3</v>
      </c>
    </row>
    <row r="1301" spans="1:5" x14ac:dyDescent="0.15">
      <c r="A1301" s="1">
        <v>41040</v>
      </c>
      <c r="B1301">
        <v>0.27210000000000001</v>
      </c>
      <c r="C1301">
        <v>6.0530999999999997</v>
      </c>
      <c r="D1301">
        <v>-7.6E-3</v>
      </c>
      <c r="E1301">
        <v>-8.5000000000000006E-3</v>
      </c>
    </row>
    <row r="1302" spans="1:5" x14ac:dyDescent="0.15">
      <c r="A1302" s="1">
        <v>41043</v>
      </c>
      <c r="B1302">
        <v>0.26179999999999998</v>
      </c>
      <c r="C1302">
        <v>6.1151999999999997</v>
      </c>
      <c r="D1302">
        <v>-8.0999999999999996E-3</v>
      </c>
      <c r="E1302">
        <v>8.8000000000000005E-3</v>
      </c>
    </row>
    <row r="1303" spans="1:5" x14ac:dyDescent="0.15">
      <c r="A1303" s="1">
        <v>41044</v>
      </c>
      <c r="B1303">
        <v>0.26269999999999999</v>
      </c>
      <c r="C1303">
        <v>6.13</v>
      </c>
      <c r="D1303">
        <v>6.9999999999999999E-4</v>
      </c>
      <c r="E1303">
        <v>2.0999999999999999E-3</v>
      </c>
    </row>
    <row r="1304" spans="1:5" x14ac:dyDescent="0.15">
      <c r="A1304" s="1">
        <v>41045</v>
      </c>
      <c r="B1304">
        <v>0.24210000000000001</v>
      </c>
      <c r="C1304">
        <v>6.0907999999999998</v>
      </c>
      <c r="D1304">
        <v>-1.6299999999999999E-2</v>
      </c>
      <c r="E1304">
        <v>-5.4999999999999997E-3</v>
      </c>
    </row>
    <row r="1305" spans="1:5" x14ac:dyDescent="0.15">
      <c r="A1305" s="1">
        <v>41046</v>
      </c>
      <c r="B1305">
        <v>0.26100000000000001</v>
      </c>
      <c r="C1305">
        <v>6.2434000000000003</v>
      </c>
      <c r="D1305">
        <v>1.5299999999999999E-2</v>
      </c>
      <c r="E1305">
        <v>2.1499999999999998E-2</v>
      </c>
    </row>
    <row r="1306" spans="1:5" x14ac:dyDescent="0.15">
      <c r="A1306" s="1">
        <v>41047</v>
      </c>
      <c r="B1306">
        <v>0.2417</v>
      </c>
      <c r="C1306">
        <v>6.2152000000000003</v>
      </c>
      <c r="D1306">
        <v>-1.5299999999999999E-2</v>
      </c>
      <c r="E1306">
        <v>-3.8999999999999998E-3</v>
      </c>
    </row>
    <row r="1307" spans="1:5" x14ac:dyDescent="0.15">
      <c r="A1307" s="1">
        <v>41050</v>
      </c>
      <c r="B1307">
        <v>0.24809999999999999</v>
      </c>
      <c r="C1307">
        <v>6.0900999999999996</v>
      </c>
      <c r="D1307">
        <v>5.1000000000000004E-3</v>
      </c>
      <c r="E1307">
        <v>-1.7299999999999999E-2</v>
      </c>
    </row>
    <row r="1308" spans="1:5" x14ac:dyDescent="0.15">
      <c r="A1308" s="1">
        <v>41051</v>
      </c>
      <c r="B1308">
        <v>0.2676</v>
      </c>
      <c r="C1308">
        <v>6.2135999999999996</v>
      </c>
      <c r="D1308">
        <v>1.5599999999999999E-2</v>
      </c>
      <c r="E1308">
        <v>1.7399999999999999E-2</v>
      </c>
    </row>
    <row r="1309" spans="1:5" x14ac:dyDescent="0.15">
      <c r="A1309" s="1">
        <v>41052</v>
      </c>
      <c r="B1309">
        <v>0.26240000000000002</v>
      </c>
      <c r="C1309">
        <v>6.1417000000000002</v>
      </c>
      <c r="D1309">
        <v>-4.1000000000000003E-3</v>
      </c>
      <c r="E1309">
        <v>-0.01</v>
      </c>
    </row>
    <row r="1310" spans="1:5" x14ac:dyDescent="0.15">
      <c r="A1310" s="1">
        <v>41053</v>
      </c>
      <c r="B1310">
        <v>0.252</v>
      </c>
      <c r="C1310">
        <v>6.0632000000000001</v>
      </c>
      <c r="D1310">
        <v>-8.3000000000000001E-3</v>
      </c>
      <c r="E1310">
        <v>-1.0999999999999999E-2</v>
      </c>
    </row>
    <row r="1311" spans="1:5" x14ac:dyDescent="0.15">
      <c r="A1311" s="1">
        <v>41054</v>
      </c>
      <c r="B1311">
        <v>0.24129999999999999</v>
      </c>
      <c r="C1311">
        <v>5.9151999999999996</v>
      </c>
      <c r="D1311">
        <v>-8.5000000000000006E-3</v>
      </c>
      <c r="E1311">
        <v>-2.1000000000000001E-2</v>
      </c>
    </row>
    <row r="1312" spans="1:5" x14ac:dyDescent="0.15">
      <c r="A1312" s="1">
        <v>41057</v>
      </c>
      <c r="B1312">
        <v>0.26140000000000002</v>
      </c>
      <c r="C1312">
        <v>5.9318999999999997</v>
      </c>
      <c r="D1312">
        <v>1.6199999999999999E-2</v>
      </c>
      <c r="E1312">
        <v>2.3999999999999998E-3</v>
      </c>
    </row>
    <row r="1313" spans="1:5" x14ac:dyDescent="0.15">
      <c r="A1313" s="1">
        <v>41058</v>
      </c>
      <c r="B1313">
        <v>0.27879999999999999</v>
      </c>
      <c r="C1313">
        <v>6.0433000000000003</v>
      </c>
      <c r="D1313">
        <v>1.38E-2</v>
      </c>
      <c r="E1313">
        <v>1.61E-2</v>
      </c>
    </row>
    <row r="1314" spans="1:5" x14ac:dyDescent="0.15">
      <c r="A1314" s="1">
        <v>41059</v>
      </c>
      <c r="B1314">
        <v>0.2747</v>
      </c>
      <c r="C1314">
        <v>6.0354999999999999</v>
      </c>
      <c r="D1314">
        <v>-3.2000000000000002E-3</v>
      </c>
      <c r="E1314">
        <v>-1.1000000000000001E-3</v>
      </c>
    </row>
    <row r="1315" spans="1:5" x14ac:dyDescent="0.15">
      <c r="A1315" s="1">
        <v>41060</v>
      </c>
      <c r="B1315">
        <v>0.2697</v>
      </c>
      <c r="C1315">
        <v>6.1547000000000001</v>
      </c>
      <c r="D1315">
        <v>-3.8999999999999998E-3</v>
      </c>
      <c r="E1315">
        <v>1.6899999999999998E-2</v>
      </c>
    </row>
    <row r="1316" spans="1:5" x14ac:dyDescent="0.15">
      <c r="A1316" s="1">
        <v>41061</v>
      </c>
      <c r="B1316">
        <v>0.2702</v>
      </c>
      <c r="C1316">
        <v>6.0942999999999996</v>
      </c>
      <c r="D1316">
        <v>4.0000000000000002E-4</v>
      </c>
      <c r="E1316">
        <v>-8.3999999999999995E-3</v>
      </c>
    </row>
    <row r="1317" spans="1:5" x14ac:dyDescent="0.15">
      <c r="A1317" s="1">
        <v>41064</v>
      </c>
      <c r="B1317">
        <v>0.23449999999999999</v>
      </c>
      <c r="C1317">
        <v>5.8056999999999999</v>
      </c>
      <c r="D1317">
        <v>-2.81E-2</v>
      </c>
      <c r="E1317">
        <v>-4.07E-2</v>
      </c>
    </row>
    <row r="1318" spans="1:5" x14ac:dyDescent="0.15">
      <c r="A1318" s="1">
        <v>41065</v>
      </c>
      <c r="B1318">
        <v>0.2344</v>
      </c>
      <c r="C1318">
        <v>5.8095999999999997</v>
      </c>
      <c r="D1318">
        <v>-1E-4</v>
      </c>
      <c r="E1318">
        <v>5.9999999999999995E-4</v>
      </c>
    </row>
    <row r="1319" spans="1:5" x14ac:dyDescent="0.15">
      <c r="A1319" s="1">
        <v>41066</v>
      </c>
      <c r="B1319">
        <v>0.23369999999999999</v>
      </c>
      <c r="C1319">
        <v>5.8224999999999998</v>
      </c>
      <c r="D1319">
        <v>-5.9999999999999995E-4</v>
      </c>
      <c r="E1319">
        <v>1.9E-3</v>
      </c>
    </row>
    <row r="1320" spans="1:5" x14ac:dyDescent="0.15">
      <c r="A1320" s="1">
        <v>41067</v>
      </c>
      <c r="B1320">
        <v>0.22639999999999999</v>
      </c>
      <c r="C1320">
        <v>5.7976999999999999</v>
      </c>
      <c r="D1320">
        <v>-6.0000000000000001E-3</v>
      </c>
      <c r="E1320">
        <v>-3.5999999999999999E-3</v>
      </c>
    </row>
    <row r="1321" spans="1:5" x14ac:dyDescent="0.15">
      <c r="A1321" s="1">
        <v>41068</v>
      </c>
      <c r="B1321">
        <v>0.21779999999999999</v>
      </c>
      <c r="C1321">
        <v>5.9218000000000002</v>
      </c>
      <c r="D1321">
        <v>-7.0000000000000001E-3</v>
      </c>
      <c r="E1321">
        <v>1.83E-2</v>
      </c>
    </row>
    <row r="1322" spans="1:5" x14ac:dyDescent="0.15">
      <c r="A1322" s="1">
        <v>41071</v>
      </c>
      <c r="B1322">
        <v>0.23419999999999999</v>
      </c>
      <c r="C1322">
        <v>6.0578000000000003</v>
      </c>
      <c r="D1322">
        <v>1.34E-2</v>
      </c>
      <c r="E1322">
        <v>1.9599999999999999E-2</v>
      </c>
    </row>
    <row r="1323" spans="1:5" x14ac:dyDescent="0.15">
      <c r="A1323" s="1">
        <v>41072</v>
      </c>
      <c r="B1323">
        <v>0.22539999999999999</v>
      </c>
      <c r="C1323">
        <v>5.9756999999999998</v>
      </c>
      <c r="D1323">
        <v>-7.1000000000000004E-3</v>
      </c>
      <c r="E1323">
        <v>-1.1599999999999999E-2</v>
      </c>
    </row>
    <row r="1324" spans="1:5" x14ac:dyDescent="0.15">
      <c r="A1324" s="1">
        <v>41073</v>
      </c>
      <c r="B1324">
        <v>0.245</v>
      </c>
      <c r="C1324">
        <v>6.0995999999999997</v>
      </c>
      <c r="D1324">
        <v>1.5900000000000001E-2</v>
      </c>
      <c r="E1324">
        <v>1.78E-2</v>
      </c>
    </row>
    <row r="1325" spans="1:5" x14ac:dyDescent="0.15">
      <c r="A1325" s="1">
        <v>41074</v>
      </c>
      <c r="B1325">
        <v>0.23519999999999999</v>
      </c>
      <c r="C1325">
        <v>6.0732999999999997</v>
      </c>
      <c r="D1325">
        <v>-7.7999999999999996E-3</v>
      </c>
      <c r="E1325">
        <v>-3.7000000000000002E-3</v>
      </c>
    </row>
    <row r="1326" spans="1:5" x14ac:dyDescent="0.15">
      <c r="A1326" s="1">
        <v>41075</v>
      </c>
      <c r="B1326">
        <v>0.2389</v>
      </c>
      <c r="C1326">
        <v>6.1082999999999998</v>
      </c>
      <c r="D1326">
        <v>3.0000000000000001E-3</v>
      </c>
      <c r="E1326">
        <v>4.8999999999999998E-3</v>
      </c>
    </row>
    <row r="1327" spans="1:5" x14ac:dyDescent="0.15">
      <c r="A1327" s="1">
        <v>41078</v>
      </c>
      <c r="B1327">
        <v>0.2452</v>
      </c>
      <c r="C1327">
        <v>6.2031999999999998</v>
      </c>
      <c r="D1327">
        <v>5.1000000000000004E-3</v>
      </c>
      <c r="E1327">
        <v>1.34E-2</v>
      </c>
    </row>
    <row r="1328" spans="1:5" x14ac:dyDescent="0.15">
      <c r="A1328" s="1">
        <v>41079</v>
      </c>
      <c r="B1328">
        <v>0.23430000000000001</v>
      </c>
      <c r="C1328">
        <v>6.1698000000000004</v>
      </c>
      <c r="D1328">
        <v>-8.8000000000000005E-3</v>
      </c>
      <c r="E1328">
        <v>-4.5999999999999999E-3</v>
      </c>
    </row>
    <row r="1329" spans="1:5" x14ac:dyDescent="0.15">
      <c r="A1329" s="1">
        <v>41080</v>
      </c>
      <c r="B1329">
        <v>0.23139999999999999</v>
      </c>
      <c r="C1329">
        <v>6.2131999999999996</v>
      </c>
      <c r="D1329">
        <v>-2.3E-3</v>
      </c>
      <c r="E1329">
        <v>6.1000000000000004E-3</v>
      </c>
    </row>
    <row r="1330" spans="1:5" x14ac:dyDescent="0.15">
      <c r="A1330" s="1">
        <v>41081</v>
      </c>
      <c r="B1330">
        <v>0.21190000000000001</v>
      </c>
      <c r="C1330">
        <v>6.1063999999999998</v>
      </c>
      <c r="D1330">
        <v>-1.5800000000000002E-2</v>
      </c>
      <c r="E1330">
        <v>-1.4800000000000001E-2</v>
      </c>
    </row>
    <row r="1331" spans="1:5" x14ac:dyDescent="0.15">
      <c r="A1331" s="1">
        <v>41085</v>
      </c>
      <c r="B1331">
        <v>0.18509999999999999</v>
      </c>
      <c r="C1331">
        <v>6.0311000000000003</v>
      </c>
      <c r="D1331">
        <v>-2.2200000000000001E-2</v>
      </c>
      <c r="E1331">
        <v>-1.06E-2</v>
      </c>
    </row>
    <row r="1332" spans="1:5" x14ac:dyDescent="0.15">
      <c r="A1332" s="1">
        <v>41086</v>
      </c>
      <c r="B1332">
        <v>0.18429999999999999</v>
      </c>
      <c r="C1332">
        <v>6.1222000000000003</v>
      </c>
      <c r="D1332">
        <v>-6.9999999999999999E-4</v>
      </c>
      <c r="E1332">
        <v>1.29E-2</v>
      </c>
    </row>
    <row r="1333" spans="1:5" x14ac:dyDescent="0.15">
      <c r="A1333" s="1">
        <v>41087</v>
      </c>
      <c r="B1333">
        <v>0.18060000000000001</v>
      </c>
      <c r="C1333">
        <v>6.2055999999999996</v>
      </c>
      <c r="D1333">
        <v>-3.0999999999999999E-3</v>
      </c>
      <c r="E1333">
        <v>1.17E-2</v>
      </c>
    </row>
    <row r="1334" spans="1:5" x14ac:dyDescent="0.15">
      <c r="A1334" s="1">
        <v>41088</v>
      </c>
      <c r="B1334">
        <v>0.17019999999999999</v>
      </c>
      <c r="C1334">
        <v>6.0561999999999996</v>
      </c>
      <c r="D1334">
        <v>-8.8000000000000005E-3</v>
      </c>
      <c r="E1334">
        <v>-2.07E-2</v>
      </c>
    </row>
    <row r="1335" spans="1:5" x14ac:dyDescent="0.15">
      <c r="A1335" s="1">
        <v>41089</v>
      </c>
      <c r="B1335">
        <v>0.1875</v>
      </c>
      <c r="C1335">
        <v>6.1395</v>
      </c>
      <c r="D1335">
        <v>1.4800000000000001E-2</v>
      </c>
      <c r="E1335">
        <v>1.18E-2</v>
      </c>
    </row>
    <row r="1336" spans="1:5" x14ac:dyDescent="0.15">
      <c r="A1336" s="1">
        <v>41092</v>
      </c>
      <c r="B1336">
        <v>0.1893</v>
      </c>
      <c r="C1336">
        <v>6.2153999999999998</v>
      </c>
      <c r="D1336">
        <v>1.5E-3</v>
      </c>
      <c r="E1336">
        <v>1.06E-2</v>
      </c>
    </row>
    <row r="1337" spans="1:5" x14ac:dyDescent="0.15">
      <c r="A1337" s="1">
        <v>41093</v>
      </c>
      <c r="B1337">
        <v>0.191</v>
      </c>
      <c r="C1337">
        <v>6.2352999999999996</v>
      </c>
      <c r="D1337">
        <v>1.4E-3</v>
      </c>
      <c r="E1337">
        <v>2.8E-3</v>
      </c>
    </row>
    <row r="1338" spans="1:5" x14ac:dyDescent="0.15">
      <c r="A1338" s="1">
        <v>41094</v>
      </c>
      <c r="B1338">
        <v>0.18909999999999999</v>
      </c>
      <c r="C1338">
        <v>6.2096999999999998</v>
      </c>
      <c r="D1338">
        <v>-1.5E-3</v>
      </c>
      <c r="E1338">
        <v>-3.5000000000000001E-3</v>
      </c>
    </row>
    <row r="1339" spans="1:5" x14ac:dyDescent="0.15">
      <c r="A1339" s="1">
        <v>41095</v>
      </c>
      <c r="B1339">
        <v>0.17249999999999999</v>
      </c>
      <c r="C1339">
        <v>6.1191000000000004</v>
      </c>
      <c r="D1339">
        <v>-1.4E-2</v>
      </c>
      <c r="E1339">
        <v>-1.26E-2</v>
      </c>
    </row>
    <row r="1340" spans="1:5" x14ac:dyDescent="0.15">
      <c r="A1340" s="1">
        <v>41096</v>
      </c>
      <c r="B1340">
        <v>0.1928</v>
      </c>
      <c r="C1340">
        <v>6.1308999999999996</v>
      </c>
      <c r="D1340">
        <v>1.7399999999999999E-2</v>
      </c>
      <c r="E1340">
        <v>1.6999999999999999E-3</v>
      </c>
    </row>
    <row r="1341" spans="1:5" x14ac:dyDescent="0.15">
      <c r="A1341" s="1">
        <v>41099</v>
      </c>
      <c r="B1341">
        <v>0.16550000000000001</v>
      </c>
      <c r="C1341">
        <v>5.9191000000000003</v>
      </c>
      <c r="D1341">
        <v>-2.29E-2</v>
      </c>
      <c r="E1341">
        <v>-2.9700000000000001E-2</v>
      </c>
    </row>
    <row r="1342" spans="1:5" x14ac:dyDescent="0.15">
      <c r="A1342" s="1">
        <v>41100</v>
      </c>
      <c r="B1342">
        <v>0.161</v>
      </c>
      <c r="C1342">
        <v>5.8106999999999998</v>
      </c>
      <c r="D1342">
        <v>-3.8999999999999998E-3</v>
      </c>
      <c r="E1342">
        <v>-1.5699999999999999E-2</v>
      </c>
    </row>
    <row r="1343" spans="1:5" x14ac:dyDescent="0.15">
      <c r="A1343" s="1">
        <v>41101</v>
      </c>
      <c r="B1343">
        <v>0.1701</v>
      </c>
      <c r="C1343">
        <v>5.8074000000000003</v>
      </c>
      <c r="D1343">
        <v>7.7999999999999996E-3</v>
      </c>
      <c r="E1343">
        <v>-5.0000000000000001E-4</v>
      </c>
    </row>
    <row r="1344" spans="1:5" x14ac:dyDescent="0.15">
      <c r="A1344" s="1">
        <v>41102</v>
      </c>
      <c r="B1344">
        <v>0.18149999999999999</v>
      </c>
      <c r="C1344">
        <v>5.8502999999999998</v>
      </c>
      <c r="D1344">
        <v>9.7000000000000003E-3</v>
      </c>
      <c r="E1344">
        <v>6.3E-3</v>
      </c>
    </row>
    <row r="1345" spans="1:5" x14ac:dyDescent="0.15">
      <c r="A1345" s="1">
        <v>41103</v>
      </c>
      <c r="B1345">
        <v>0.1822</v>
      </c>
      <c r="C1345">
        <v>5.6829000000000001</v>
      </c>
      <c r="D1345">
        <v>5.9999999999999995E-4</v>
      </c>
      <c r="E1345">
        <v>-2.4400000000000002E-2</v>
      </c>
    </row>
    <row r="1346" spans="1:5" x14ac:dyDescent="0.15">
      <c r="A1346" s="1">
        <v>41106</v>
      </c>
      <c r="B1346">
        <v>0.15770000000000001</v>
      </c>
      <c r="C1346">
        <v>5.3258000000000001</v>
      </c>
      <c r="D1346">
        <v>-2.0799999999999999E-2</v>
      </c>
      <c r="E1346">
        <v>-5.3400000000000003E-2</v>
      </c>
    </row>
    <row r="1347" spans="1:5" x14ac:dyDescent="0.15">
      <c r="A1347" s="1">
        <v>41107</v>
      </c>
      <c r="B1347">
        <v>0.16470000000000001</v>
      </c>
      <c r="C1347">
        <v>5.3970000000000002</v>
      </c>
      <c r="D1347">
        <v>6.0000000000000001E-3</v>
      </c>
      <c r="E1347">
        <v>1.1299999999999999E-2</v>
      </c>
    </row>
    <row r="1348" spans="1:5" x14ac:dyDescent="0.15">
      <c r="A1348" s="1">
        <v>41108</v>
      </c>
      <c r="B1348">
        <v>0.16470000000000001</v>
      </c>
      <c r="C1348">
        <v>5.4653999999999998</v>
      </c>
      <c r="D1348">
        <v>1E-4</v>
      </c>
      <c r="E1348">
        <v>1.0699999999999999E-2</v>
      </c>
    </row>
    <row r="1349" spans="1:5" x14ac:dyDescent="0.15">
      <c r="A1349" s="1">
        <v>41109</v>
      </c>
      <c r="B1349">
        <v>0.16950000000000001</v>
      </c>
      <c r="C1349">
        <v>5.6113999999999997</v>
      </c>
      <c r="D1349">
        <v>4.1000000000000003E-3</v>
      </c>
      <c r="E1349">
        <v>2.2599999999999999E-2</v>
      </c>
    </row>
    <row r="1350" spans="1:5" x14ac:dyDescent="0.15">
      <c r="A1350" s="1">
        <v>41110</v>
      </c>
      <c r="B1350">
        <v>0.15709999999999999</v>
      </c>
      <c r="C1350">
        <v>5.6383000000000001</v>
      </c>
      <c r="D1350">
        <v>-1.0699999999999999E-2</v>
      </c>
      <c r="E1350">
        <v>4.1000000000000003E-3</v>
      </c>
    </row>
    <row r="1351" spans="1:5" x14ac:dyDescent="0.15">
      <c r="A1351" s="1">
        <v>41113</v>
      </c>
      <c r="B1351">
        <v>0.1411</v>
      </c>
      <c r="C1351">
        <v>5.6433</v>
      </c>
      <c r="D1351">
        <v>-1.38E-2</v>
      </c>
      <c r="E1351">
        <v>8.0000000000000004E-4</v>
      </c>
    </row>
    <row r="1352" spans="1:5" x14ac:dyDescent="0.15">
      <c r="A1352" s="1">
        <v>41114</v>
      </c>
      <c r="B1352">
        <v>0.1462</v>
      </c>
      <c r="C1352">
        <v>5.7065999999999999</v>
      </c>
      <c r="D1352">
        <v>4.4999999999999997E-3</v>
      </c>
      <c r="E1352">
        <v>9.4999999999999998E-3</v>
      </c>
    </row>
    <row r="1353" spans="1:5" x14ac:dyDescent="0.15">
      <c r="A1353" s="1">
        <v>41115</v>
      </c>
      <c r="B1353">
        <v>0.1386</v>
      </c>
      <c r="C1353">
        <v>5.6151999999999997</v>
      </c>
      <c r="D1353">
        <v>-6.7000000000000002E-3</v>
      </c>
      <c r="E1353">
        <v>-1.3599999999999999E-2</v>
      </c>
    </row>
    <row r="1354" spans="1:5" x14ac:dyDescent="0.15">
      <c r="A1354" s="1">
        <v>41116</v>
      </c>
      <c r="B1354">
        <v>0.13250000000000001</v>
      </c>
      <c r="C1354">
        <v>5.4798</v>
      </c>
      <c r="D1354">
        <v>-5.3E-3</v>
      </c>
      <c r="E1354">
        <v>-2.0500000000000001E-2</v>
      </c>
    </row>
    <row r="1355" spans="1:5" x14ac:dyDescent="0.15">
      <c r="A1355" s="1">
        <v>41117</v>
      </c>
      <c r="B1355">
        <v>0.1333</v>
      </c>
      <c r="C1355">
        <v>5.4743000000000004</v>
      </c>
      <c r="D1355">
        <v>6.9999999999999999E-4</v>
      </c>
      <c r="E1355">
        <v>-8.9999999999999998E-4</v>
      </c>
    </row>
    <row r="1356" spans="1:5" x14ac:dyDescent="0.15">
      <c r="A1356" s="1">
        <v>41120</v>
      </c>
      <c r="B1356">
        <v>0.1268</v>
      </c>
      <c r="C1356">
        <v>5.2165999999999997</v>
      </c>
      <c r="D1356">
        <v>-5.7000000000000002E-3</v>
      </c>
      <c r="E1356">
        <v>-3.9800000000000002E-2</v>
      </c>
    </row>
    <row r="1357" spans="1:5" x14ac:dyDescent="0.15">
      <c r="A1357" s="1">
        <v>41121</v>
      </c>
      <c r="B1357">
        <v>0.12540000000000001</v>
      </c>
      <c r="C1357">
        <v>5.0701000000000001</v>
      </c>
      <c r="D1357">
        <v>-1.1999999999999999E-3</v>
      </c>
      <c r="E1357">
        <v>-2.3599999999999999E-2</v>
      </c>
    </row>
    <row r="1358" spans="1:5" x14ac:dyDescent="0.15">
      <c r="A1358" s="1">
        <v>41122</v>
      </c>
      <c r="B1358">
        <v>0.13789999999999999</v>
      </c>
      <c r="C1358">
        <v>5.0659999999999998</v>
      </c>
      <c r="D1358">
        <v>1.0999999999999999E-2</v>
      </c>
      <c r="E1358">
        <v>-6.9999999999999999E-4</v>
      </c>
    </row>
    <row r="1359" spans="1:5" x14ac:dyDescent="0.15">
      <c r="A1359" s="1">
        <v>41123</v>
      </c>
      <c r="B1359">
        <v>0.12640000000000001</v>
      </c>
      <c r="C1359">
        <v>4.9911000000000003</v>
      </c>
      <c r="D1359">
        <v>-1.01E-2</v>
      </c>
      <c r="E1359">
        <v>-1.23E-2</v>
      </c>
    </row>
    <row r="1360" spans="1:5" x14ac:dyDescent="0.15">
      <c r="A1360" s="1">
        <v>41124</v>
      </c>
      <c r="B1360">
        <v>0.13550000000000001</v>
      </c>
      <c r="C1360">
        <v>5.1245000000000003</v>
      </c>
      <c r="D1360">
        <v>8.0999999999999996E-3</v>
      </c>
      <c r="E1360">
        <v>2.23E-2</v>
      </c>
    </row>
    <row r="1361" spans="1:5" x14ac:dyDescent="0.15">
      <c r="A1361" s="1">
        <v>41127</v>
      </c>
      <c r="B1361">
        <v>0.15090000000000001</v>
      </c>
      <c r="C1361">
        <v>5.2403000000000004</v>
      </c>
      <c r="D1361">
        <v>1.35E-2</v>
      </c>
      <c r="E1361">
        <v>1.89E-2</v>
      </c>
    </row>
    <row r="1362" spans="1:5" x14ac:dyDescent="0.15">
      <c r="A1362" s="1">
        <v>41128</v>
      </c>
      <c r="B1362">
        <v>0.15240000000000001</v>
      </c>
      <c r="C1362">
        <v>5.2801999999999998</v>
      </c>
      <c r="D1362">
        <v>1.4E-3</v>
      </c>
      <c r="E1362">
        <v>6.4000000000000003E-3</v>
      </c>
    </row>
    <row r="1363" spans="1:5" x14ac:dyDescent="0.15">
      <c r="A1363" s="1">
        <v>41129</v>
      </c>
      <c r="B1363">
        <v>0.15290000000000001</v>
      </c>
      <c r="C1363">
        <v>5.2647000000000004</v>
      </c>
      <c r="D1363">
        <v>4.0000000000000002E-4</v>
      </c>
      <c r="E1363">
        <v>-2.5000000000000001E-3</v>
      </c>
    </row>
    <row r="1364" spans="1:5" x14ac:dyDescent="0.15">
      <c r="A1364" s="1">
        <v>41130</v>
      </c>
      <c r="B1364">
        <v>0.16350000000000001</v>
      </c>
      <c r="C1364">
        <v>5.4390000000000001</v>
      </c>
      <c r="D1364">
        <v>9.1999999999999998E-3</v>
      </c>
      <c r="E1364">
        <v>2.7799999999999998E-2</v>
      </c>
    </row>
    <row r="1365" spans="1:5" x14ac:dyDescent="0.15">
      <c r="A1365" s="1">
        <v>41131</v>
      </c>
      <c r="B1365">
        <v>0.15770000000000001</v>
      </c>
      <c r="C1365">
        <v>5.3392999999999997</v>
      </c>
      <c r="D1365">
        <v>-5.0000000000000001E-3</v>
      </c>
      <c r="E1365">
        <v>-1.55E-2</v>
      </c>
    </row>
    <row r="1366" spans="1:5" x14ac:dyDescent="0.15">
      <c r="A1366" s="1">
        <v>41134</v>
      </c>
      <c r="B1366">
        <v>0.1346</v>
      </c>
      <c r="C1366">
        <v>5.1327999999999996</v>
      </c>
      <c r="D1366">
        <v>-1.9900000000000001E-2</v>
      </c>
      <c r="E1366">
        <v>-3.2599999999999997E-2</v>
      </c>
    </row>
    <row r="1367" spans="1:5" x14ac:dyDescent="0.15">
      <c r="A1367" s="1">
        <v>41135</v>
      </c>
      <c r="B1367">
        <v>0.1371</v>
      </c>
      <c r="C1367">
        <v>5.2796000000000003</v>
      </c>
      <c r="D1367">
        <v>2.2000000000000001E-3</v>
      </c>
      <c r="E1367">
        <v>2.3900000000000001E-2</v>
      </c>
    </row>
    <row r="1368" spans="1:5" x14ac:dyDescent="0.15">
      <c r="A1368" s="1">
        <v>41136</v>
      </c>
      <c r="B1368">
        <v>0.12479999999999999</v>
      </c>
      <c r="C1368">
        <v>5.2374999999999998</v>
      </c>
      <c r="D1368">
        <v>-1.0800000000000001E-2</v>
      </c>
      <c r="E1368">
        <v>-6.7000000000000002E-3</v>
      </c>
    </row>
    <row r="1369" spans="1:5" x14ac:dyDescent="0.15">
      <c r="A1369" s="1">
        <v>41137</v>
      </c>
      <c r="B1369">
        <v>0.1191</v>
      </c>
      <c r="C1369">
        <v>5.1315</v>
      </c>
      <c r="D1369">
        <v>-5.1000000000000004E-3</v>
      </c>
      <c r="E1369">
        <v>-1.7000000000000001E-2</v>
      </c>
    </row>
    <row r="1370" spans="1:5" x14ac:dyDescent="0.15">
      <c r="A1370" s="1">
        <v>41138</v>
      </c>
      <c r="B1370">
        <v>0.11609999999999999</v>
      </c>
      <c r="C1370">
        <v>5.1616999999999997</v>
      </c>
      <c r="D1370">
        <v>-2.7000000000000001E-3</v>
      </c>
      <c r="E1370">
        <v>4.8999999999999998E-3</v>
      </c>
    </row>
    <row r="1371" spans="1:5" x14ac:dyDescent="0.15">
      <c r="A1371" s="1">
        <v>41141</v>
      </c>
      <c r="B1371">
        <v>0.1104</v>
      </c>
      <c r="C1371">
        <v>5.22</v>
      </c>
      <c r="D1371">
        <v>-5.1000000000000004E-3</v>
      </c>
      <c r="E1371">
        <v>9.4999999999999998E-3</v>
      </c>
    </row>
    <row r="1372" spans="1:5" x14ac:dyDescent="0.15">
      <c r="A1372" s="1">
        <v>41142</v>
      </c>
      <c r="B1372">
        <v>0.1162</v>
      </c>
      <c r="C1372">
        <v>5.35</v>
      </c>
      <c r="D1372">
        <v>5.1999999999999998E-3</v>
      </c>
      <c r="E1372">
        <v>2.0899999999999998E-2</v>
      </c>
    </row>
    <row r="1373" spans="1:5" x14ac:dyDescent="0.15">
      <c r="A1373" s="1">
        <v>41143</v>
      </c>
      <c r="B1373">
        <v>0.1074</v>
      </c>
      <c r="C1373">
        <v>5.3498999999999999</v>
      </c>
      <c r="D1373">
        <v>-7.7999999999999996E-3</v>
      </c>
      <c r="E1373">
        <v>0</v>
      </c>
    </row>
    <row r="1374" spans="1:5" x14ac:dyDescent="0.15">
      <c r="A1374" s="1">
        <v>41144</v>
      </c>
      <c r="B1374">
        <v>0.1106</v>
      </c>
      <c r="C1374">
        <v>5.4478</v>
      </c>
      <c r="D1374">
        <v>2.8999999999999998E-3</v>
      </c>
      <c r="E1374">
        <v>1.54E-2</v>
      </c>
    </row>
    <row r="1375" spans="1:5" x14ac:dyDescent="0.15">
      <c r="A1375" s="1">
        <v>41145</v>
      </c>
      <c r="B1375">
        <v>9.7799999999999998E-2</v>
      </c>
      <c r="C1375">
        <v>5.1071999999999997</v>
      </c>
      <c r="D1375">
        <v>-1.15E-2</v>
      </c>
      <c r="E1375">
        <v>-5.28E-2</v>
      </c>
    </row>
    <row r="1376" spans="1:5" x14ac:dyDescent="0.15">
      <c r="A1376" s="1">
        <v>41148</v>
      </c>
      <c r="B1376">
        <v>7.4899999999999994E-2</v>
      </c>
      <c r="C1376">
        <v>4.9675000000000002</v>
      </c>
      <c r="D1376">
        <v>-2.0899999999999998E-2</v>
      </c>
      <c r="E1376">
        <v>-2.29E-2</v>
      </c>
    </row>
    <row r="1377" spans="1:5" x14ac:dyDescent="0.15">
      <c r="A1377" s="1">
        <v>41149</v>
      </c>
      <c r="B1377">
        <v>7.9899999999999999E-2</v>
      </c>
      <c r="C1377">
        <v>5.1497000000000002</v>
      </c>
      <c r="D1377">
        <v>4.5999999999999999E-3</v>
      </c>
      <c r="E1377">
        <v>3.0499999999999999E-2</v>
      </c>
    </row>
    <row r="1378" spans="1:5" x14ac:dyDescent="0.15">
      <c r="A1378" s="1">
        <v>41150</v>
      </c>
      <c r="B1378">
        <v>6.8500000000000005E-2</v>
      </c>
      <c r="C1378">
        <v>5.2714999999999996</v>
      </c>
      <c r="D1378">
        <v>-1.0500000000000001E-2</v>
      </c>
      <c r="E1378">
        <v>1.9800000000000002E-2</v>
      </c>
    </row>
    <row r="1379" spans="1:5" x14ac:dyDescent="0.15">
      <c r="A1379" s="1">
        <v>41151</v>
      </c>
      <c r="B1379">
        <v>6.6799999999999998E-2</v>
      </c>
      <c r="C1379">
        <v>5.1615000000000002</v>
      </c>
      <c r="D1379">
        <v>-1.6000000000000001E-3</v>
      </c>
      <c r="E1379">
        <v>-1.7500000000000002E-2</v>
      </c>
    </row>
    <row r="1380" spans="1:5" x14ac:dyDescent="0.15">
      <c r="A1380" s="1">
        <v>41152</v>
      </c>
      <c r="B1380">
        <v>6.3700000000000007E-2</v>
      </c>
      <c r="C1380">
        <v>5.2518000000000002</v>
      </c>
      <c r="D1380">
        <v>-2.8999999999999998E-3</v>
      </c>
      <c r="E1380">
        <v>1.47E-2</v>
      </c>
    </row>
    <row r="1381" spans="1:5" x14ac:dyDescent="0.15">
      <c r="A1381" s="1">
        <v>41155</v>
      </c>
      <c r="B1381">
        <v>7.4999999999999997E-2</v>
      </c>
      <c r="C1381">
        <v>5.4686000000000003</v>
      </c>
      <c r="D1381">
        <v>1.0699999999999999E-2</v>
      </c>
      <c r="E1381">
        <v>3.4700000000000002E-2</v>
      </c>
    </row>
    <row r="1382" spans="1:5" x14ac:dyDescent="0.15">
      <c r="A1382" s="1">
        <v>41156</v>
      </c>
      <c r="B1382">
        <v>6.3399999999999998E-2</v>
      </c>
      <c r="C1382">
        <v>5.5491000000000001</v>
      </c>
      <c r="D1382">
        <v>-1.0800000000000001E-2</v>
      </c>
      <c r="E1382">
        <v>1.24E-2</v>
      </c>
    </row>
    <row r="1383" spans="1:5" x14ac:dyDescent="0.15">
      <c r="A1383" s="1">
        <v>41157</v>
      </c>
      <c r="B1383">
        <v>6.13E-2</v>
      </c>
      <c r="C1383">
        <v>5.5808</v>
      </c>
      <c r="D1383">
        <v>-2.0999999999999999E-3</v>
      </c>
      <c r="E1383">
        <v>4.7999999999999996E-3</v>
      </c>
    </row>
    <row r="1384" spans="1:5" x14ac:dyDescent="0.15">
      <c r="A1384" s="1">
        <v>41158</v>
      </c>
      <c r="B1384">
        <v>6.9900000000000004E-2</v>
      </c>
      <c r="C1384">
        <v>5.7213000000000003</v>
      </c>
      <c r="D1384">
        <v>8.2000000000000007E-3</v>
      </c>
      <c r="E1384">
        <v>2.1399999999999999E-2</v>
      </c>
    </row>
    <row r="1385" spans="1:5" x14ac:dyDescent="0.15">
      <c r="A1385" s="1">
        <v>41159</v>
      </c>
      <c r="B1385">
        <v>0.1179</v>
      </c>
      <c r="C1385">
        <v>5.8695000000000004</v>
      </c>
      <c r="D1385">
        <v>4.48E-2</v>
      </c>
      <c r="E1385">
        <v>2.1999999999999999E-2</v>
      </c>
    </row>
    <row r="1386" spans="1:5" x14ac:dyDescent="0.15">
      <c r="A1386" s="1">
        <v>41162</v>
      </c>
      <c r="B1386">
        <v>0.12239999999999999</v>
      </c>
      <c r="C1386">
        <v>5.8638000000000003</v>
      </c>
      <c r="D1386">
        <v>4.1000000000000003E-3</v>
      </c>
      <c r="E1386">
        <v>-8.0000000000000004E-4</v>
      </c>
    </row>
    <row r="1387" spans="1:5" x14ac:dyDescent="0.15">
      <c r="A1387" s="1">
        <v>41163</v>
      </c>
      <c r="B1387">
        <v>0.1153</v>
      </c>
      <c r="C1387">
        <v>5.8601000000000001</v>
      </c>
      <c r="D1387">
        <v>-6.4000000000000003E-3</v>
      </c>
      <c r="E1387">
        <v>-5.0000000000000001E-4</v>
      </c>
    </row>
    <row r="1388" spans="1:5" x14ac:dyDescent="0.15">
      <c r="A1388" s="1">
        <v>41164</v>
      </c>
      <c r="B1388">
        <v>0.1192</v>
      </c>
      <c r="C1388">
        <v>5.8978999999999999</v>
      </c>
      <c r="D1388">
        <v>3.5000000000000001E-3</v>
      </c>
      <c r="E1388">
        <v>5.4999999999999997E-3</v>
      </c>
    </row>
    <row r="1389" spans="1:5" x14ac:dyDescent="0.15">
      <c r="A1389" s="1">
        <v>41165</v>
      </c>
      <c r="B1389">
        <v>0.10879999999999999</v>
      </c>
      <c r="C1389">
        <v>5.7663000000000002</v>
      </c>
      <c r="D1389">
        <v>-9.2999999999999992E-3</v>
      </c>
      <c r="E1389">
        <v>-1.9099999999999999E-2</v>
      </c>
    </row>
    <row r="1390" spans="1:5" x14ac:dyDescent="0.15">
      <c r="A1390" s="1">
        <v>41166</v>
      </c>
      <c r="B1390">
        <v>0.1171</v>
      </c>
      <c r="C1390">
        <v>5.7347000000000001</v>
      </c>
      <c r="D1390">
        <v>7.4000000000000003E-3</v>
      </c>
      <c r="E1390">
        <v>-4.7000000000000002E-3</v>
      </c>
    </row>
    <row r="1391" spans="1:5" x14ac:dyDescent="0.15">
      <c r="A1391" s="1">
        <v>41169</v>
      </c>
      <c r="B1391">
        <v>8.9599999999999999E-2</v>
      </c>
      <c r="C1391">
        <v>5.4863</v>
      </c>
      <c r="D1391">
        <v>-2.4500000000000001E-2</v>
      </c>
      <c r="E1391">
        <v>-3.6900000000000002E-2</v>
      </c>
    </row>
    <row r="1392" spans="1:5" x14ac:dyDescent="0.15">
      <c r="A1392" s="1">
        <v>41170</v>
      </c>
      <c r="B1392">
        <v>7.8299999999999995E-2</v>
      </c>
      <c r="C1392">
        <v>5.5132000000000003</v>
      </c>
      <c r="D1392">
        <v>-1.04E-2</v>
      </c>
      <c r="E1392">
        <v>4.1000000000000003E-3</v>
      </c>
    </row>
    <row r="1393" spans="1:5" x14ac:dyDescent="0.15">
      <c r="A1393" s="1">
        <v>41171</v>
      </c>
      <c r="B1393">
        <v>8.3599999999999994E-2</v>
      </c>
      <c r="C1393">
        <v>5.5921000000000003</v>
      </c>
      <c r="D1393">
        <v>4.8999999999999998E-3</v>
      </c>
      <c r="E1393">
        <v>1.21E-2</v>
      </c>
    </row>
    <row r="1394" spans="1:5" x14ac:dyDescent="0.15">
      <c r="A1394" s="1">
        <v>41172</v>
      </c>
      <c r="B1394">
        <v>5.9400000000000001E-2</v>
      </c>
      <c r="C1394">
        <v>5.2786999999999997</v>
      </c>
      <c r="D1394">
        <v>-2.24E-2</v>
      </c>
      <c r="E1394">
        <v>-4.7500000000000001E-2</v>
      </c>
    </row>
    <row r="1395" spans="1:5" x14ac:dyDescent="0.15">
      <c r="A1395" s="1">
        <v>41173</v>
      </c>
      <c r="B1395">
        <v>6.0900000000000003E-2</v>
      </c>
      <c r="C1395">
        <v>5.1736000000000004</v>
      </c>
      <c r="D1395">
        <v>1.4E-3</v>
      </c>
      <c r="E1395">
        <v>-1.67E-2</v>
      </c>
    </row>
    <row r="1396" spans="1:5" x14ac:dyDescent="0.15">
      <c r="A1396" s="1">
        <v>41176</v>
      </c>
      <c r="B1396">
        <v>6.88E-2</v>
      </c>
      <c r="C1396">
        <v>5.2081</v>
      </c>
      <c r="D1396">
        <v>7.4999999999999997E-3</v>
      </c>
      <c r="E1396">
        <v>5.5999999999999999E-3</v>
      </c>
    </row>
    <row r="1397" spans="1:5" x14ac:dyDescent="0.15">
      <c r="A1397" s="1">
        <v>41177</v>
      </c>
      <c r="B1397">
        <v>6.6199999999999995E-2</v>
      </c>
      <c r="C1397">
        <v>5.1468999999999996</v>
      </c>
      <c r="D1397">
        <v>-2.3999999999999998E-3</v>
      </c>
      <c r="E1397">
        <v>-9.9000000000000008E-3</v>
      </c>
    </row>
    <row r="1398" spans="1:5" x14ac:dyDescent="0.15">
      <c r="A1398" s="1">
        <v>41178</v>
      </c>
      <c r="B1398">
        <v>5.3999999999999999E-2</v>
      </c>
      <c r="C1398">
        <v>5.0823999999999998</v>
      </c>
      <c r="D1398">
        <v>-1.14E-2</v>
      </c>
      <c r="E1398">
        <v>-1.0500000000000001E-2</v>
      </c>
    </row>
    <row r="1399" spans="1:5" x14ac:dyDescent="0.15">
      <c r="A1399" s="1">
        <v>41179</v>
      </c>
      <c r="B1399">
        <v>8.6300000000000002E-2</v>
      </c>
      <c r="C1399">
        <v>5.2667999999999999</v>
      </c>
      <c r="D1399">
        <v>3.0599999999999999E-2</v>
      </c>
      <c r="E1399">
        <v>3.0300000000000001E-2</v>
      </c>
    </row>
    <row r="1400" spans="1:5" x14ac:dyDescent="0.15">
      <c r="A1400" s="1">
        <v>41180</v>
      </c>
      <c r="B1400">
        <v>0.1062</v>
      </c>
      <c r="C1400">
        <v>5.4406999999999996</v>
      </c>
      <c r="D1400">
        <v>1.84E-2</v>
      </c>
      <c r="E1400">
        <v>2.7699999999999999E-2</v>
      </c>
    </row>
    <row r="1401" spans="1:5" x14ac:dyDescent="0.15">
      <c r="A1401" s="1">
        <v>41190</v>
      </c>
      <c r="B1401">
        <v>9.5100000000000004E-2</v>
      </c>
      <c r="C1401">
        <v>5.4767000000000001</v>
      </c>
      <c r="D1401">
        <v>-1.01E-2</v>
      </c>
      <c r="E1401">
        <v>5.5999999999999999E-3</v>
      </c>
    </row>
    <row r="1402" spans="1:5" x14ac:dyDescent="0.15">
      <c r="A1402" s="1">
        <v>41191</v>
      </c>
      <c r="B1402">
        <v>0.1193</v>
      </c>
      <c r="C1402">
        <v>5.7455999999999996</v>
      </c>
      <c r="D1402">
        <v>2.2100000000000002E-2</v>
      </c>
      <c r="E1402">
        <v>4.1500000000000002E-2</v>
      </c>
    </row>
    <row r="1403" spans="1:5" x14ac:dyDescent="0.15">
      <c r="A1403" s="1">
        <v>41192</v>
      </c>
      <c r="B1403">
        <v>0.1212</v>
      </c>
      <c r="C1403">
        <v>5.7956000000000003</v>
      </c>
      <c r="D1403">
        <v>1.6999999999999999E-3</v>
      </c>
      <c r="E1403">
        <v>7.4000000000000003E-3</v>
      </c>
    </row>
    <row r="1404" spans="1:5" x14ac:dyDescent="0.15">
      <c r="A1404" s="1">
        <v>41193</v>
      </c>
      <c r="B1404">
        <v>0.1108</v>
      </c>
      <c r="C1404">
        <v>5.5898000000000003</v>
      </c>
      <c r="D1404">
        <v>-9.2999999999999992E-3</v>
      </c>
      <c r="E1404">
        <v>-3.0300000000000001E-2</v>
      </c>
    </row>
    <row r="1405" spans="1:5" x14ac:dyDescent="0.15">
      <c r="A1405" s="1">
        <v>41194</v>
      </c>
      <c r="B1405">
        <v>0.1118</v>
      </c>
      <c r="C1405">
        <v>5.5537999999999998</v>
      </c>
      <c r="D1405">
        <v>8.9999999999999998E-4</v>
      </c>
      <c r="E1405">
        <v>-5.4999999999999997E-3</v>
      </c>
    </row>
    <row r="1406" spans="1:5" x14ac:dyDescent="0.15">
      <c r="A1406" s="1">
        <v>41197</v>
      </c>
      <c r="B1406">
        <v>0.1071</v>
      </c>
      <c r="C1406">
        <v>5.4001000000000001</v>
      </c>
      <c r="D1406">
        <v>-4.1999999999999997E-3</v>
      </c>
      <c r="E1406">
        <v>-2.35E-2</v>
      </c>
    </row>
    <row r="1407" spans="1:5" x14ac:dyDescent="0.15">
      <c r="A1407" s="1">
        <v>41198</v>
      </c>
      <c r="B1407">
        <v>0.1087</v>
      </c>
      <c r="C1407">
        <v>5.4092000000000002</v>
      </c>
      <c r="D1407">
        <v>1.4E-3</v>
      </c>
      <c r="E1407">
        <v>1.4E-3</v>
      </c>
    </row>
    <row r="1408" spans="1:5" x14ac:dyDescent="0.15">
      <c r="A1408" s="1">
        <v>41199</v>
      </c>
      <c r="B1408">
        <v>0.11</v>
      </c>
      <c r="C1408">
        <v>5.4562999999999997</v>
      </c>
      <c r="D1408">
        <v>1.1000000000000001E-3</v>
      </c>
      <c r="E1408">
        <v>7.3000000000000001E-3</v>
      </c>
    </row>
    <row r="1409" spans="1:5" x14ac:dyDescent="0.15">
      <c r="A1409" s="1">
        <v>41200</v>
      </c>
      <c r="B1409">
        <v>0.127</v>
      </c>
      <c r="C1409">
        <v>5.5773999999999999</v>
      </c>
      <c r="D1409">
        <v>1.5299999999999999E-2</v>
      </c>
      <c r="E1409">
        <v>1.8800000000000001E-2</v>
      </c>
    </row>
    <row r="1410" spans="1:5" x14ac:dyDescent="0.15">
      <c r="A1410" s="1">
        <v>41201</v>
      </c>
      <c r="B1410">
        <v>0.12520000000000001</v>
      </c>
      <c r="C1410">
        <v>5.5944000000000003</v>
      </c>
      <c r="D1410">
        <v>-1.5E-3</v>
      </c>
      <c r="E1410">
        <v>2.5999999999999999E-3</v>
      </c>
    </row>
    <row r="1411" spans="1:5" x14ac:dyDescent="0.15">
      <c r="A1411" s="1">
        <v>41204</v>
      </c>
      <c r="B1411">
        <v>0.12959999999999999</v>
      </c>
      <c r="C1411">
        <v>5.6294000000000004</v>
      </c>
      <c r="D1411">
        <v>3.8999999999999998E-3</v>
      </c>
      <c r="E1411">
        <v>5.3E-3</v>
      </c>
    </row>
    <row r="1412" spans="1:5" x14ac:dyDescent="0.15">
      <c r="A1412" s="1">
        <v>41205</v>
      </c>
      <c r="B1412">
        <v>0.1154</v>
      </c>
      <c r="C1412">
        <v>5.5265000000000004</v>
      </c>
      <c r="D1412">
        <v>-1.26E-2</v>
      </c>
      <c r="E1412">
        <v>-1.55E-2</v>
      </c>
    </row>
    <row r="1413" spans="1:5" x14ac:dyDescent="0.15">
      <c r="A1413" s="1">
        <v>41206</v>
      </c>
      <c r="B1413">
        <v>0.1133</v>
      </c>
      <c r="C1413">
        <v>5.4497999999999998</v>
      </c>
      <c r="D1413">
        <v>-1.9E-3</v>
      </c>
      <c r="E1413">
        <v>-1.18E-2</v>
      </c>
    </row>
    <row r="1414" spans="1:5" x14ac:dyDescent="0.15">
      <c r="A1414" s="1">
        <v>41207</v>
      </c>
      <c r="B1414">
        <v>0.1053</v>
      </c>
      <c r="C1414">
        <v>5.3659999999999997</v>
      </c>
      <c r="D1414">
        <v>-7.1999999999999998E-3</v>
      </c>
      <c r="E1414">
        <v>-1.2999999999999999E-2</v>
      </c>
    </row>
    <row r="1415" spans="1:5" x14ac:dyDescent="0.15">
      <c r="A1415" s="1">
        <v>41208</v>
      </c>
      <c r="B1415">
        <v>8.4400000000000003E-2</v>
      </c>
      <c r="C1415">
        <v>5.1946000000000003</v>
      </c>
      <c r="D1415">
        <v>-1.89E-2</v>
      </c>
      <c r="E1415">
        <v>-2.69E-2</v>
      </c>
    </row>
    <row r="1416" spans="1:5" x14ac:dyDescent="0.15">
      <c r="A1416" s="1">
        <v>41211</v>
      </c>
      <c r="B1416">
        <v>7.8600000000000003E-2</v>
      </c>
      <c r="C1416">
        <v>5.1508000000000003</v>
      </c>
      <c r="D1416">
        <v>-5.4000000000000003E-3</v>
      </c>
      <c r="E1416">
        <v>-7.1000000000000004E-3</v>
      </c>
    </row>
    <row r="1417" spans="1:5" x14ac:dyDescent="0.15">
      <c r="A1417" s="1">
        <v>41212</v>
      </c>
      <c r="B1417">
        <v>8.0600000000000005E-2</v>
      </c>
      <c r="C1417">
        <v>5.1490999999999998</v>
      </c>
      <c r="D1417">
        <v>1.8E-3</v>
      </c>
      <c r="E1417">
        <v>-2.9999999999999997E-4</v>
      </c>
    </row>
    <row r="1418" spans="1:5" x14ac:dyDescent="0.15">
      <c r="A1418" s="1">
        <v>41213</v>
      </c>
      <c r="B1418">
        <v>8.7800000000000003E-2</v>
      </c>
      <c r="C1418">
        <v>5.1723999999999997</v>
      </c>
      <c r="D1418">
        <v>6.7000000000000002E-3</v>
      </c>
      <c r="E1418">
        <v>3.8E-3</v>
      </c>
    </row>
    <row r="1419" spans="1:5" x14ac:dyDescent="0.15">
      <c r="A1419" s="1">
        <v>41214</v>
      </c>
      <c r="B1419">
        <v>0.1085</v>
      </c>
      <c r="C1419">
        <v>5.2803000000000004</v>
      </c>
      <c r="D1419">
        <v>1.9099999999999999E-2</v>
      </c>
      <c r="E1419">
        <v>1.7500000000000002E-2</v>
      </c>
    </row>
    <row r="1420" spans="1:5" x14ac:dyDescent="0.15">
      <c r="A1420" s="1">
        <v>41215</v>
      </c>
      <c r="B1420">
        <v>0.1128</v>
      </c>
      <c r="C1420">
        <v>5.3949999999999996</v>
      </c>
      <c r="D1420">
        <v>3.8999999999999998E-3</v>
      </c>
      <c r="E1420">
        <v>1.83E-2</v>
      </c>
    </row>
    <row r="1421" spans="1:5" x14ac:dyDescent="0.15">
      <c r="A1421" s="1">
        <v>41218</v>
      </c>
      <c r="B1421">
        <v>0.1105</v>
      </c>
      <c r="C1421">
        <v>5.3983999999999996</v>
      </c>
      <c r="D1421">
        <v>-2.0999999999999999E-3</v>
      </c>
      <c r="E1421">
        <v>5.0000000000000001E-4</v>
      </c>
    </row>
    <row r="1422" spans="1:5" x14ac:dyDescent="0.15">
      <c r="A1422" s="1">
        <v>41219</v>
      </c>
      <c r="B1422">
        <v>0.10580000000000001</v>
      </c>
      <c r="C1422">
        <v>5.3887999999999998</v>
      </c>
      <c r="D1422">
        <v>-4.1999999999999997E-3</v>
      </c>
      <c r="E1422">
        <v>-1.5E-3</v>
      </c>
    </row>
    <row r="1423" spans="1:5" x14ac:dyDescent="0.15">
      <c r="A1423" s="1">
        <v>41220</v>
      </c>
      <c r="B1423">
        <v>0.10349999999999999</v>
      </c>
      <c r="C1423">
        <v>5.4972000000000003</v>
      </c>
      <c r="D1423">
        <v>-2.0999999999999999E-3</v>
      </c>
      <c r="E1423">
        <v>1.7000000000000001E-2</v>
      </c>
    </row>
    <row r="1424" spans="1:5" x14ac:dyDescent="0.15">
      <c r="A1424" s="1">
        <v>41221</v>
      </c>
      <c r="B1424">
        <v>8.3199999999999996E-2</v>
      </c>
      <c r="C1424">
        <v>5.3472</v>
      </c>
      <c r="D1424">
        <v>-1.84E-2</v>
      </c>
      <c r="E1424">
        <v>-2.3099999999999999E-2</v>
      </c>
    </row>
    <row r="1425" spans="1:5" x14ac:dyDescent="0.15">
      <c r="A1425" s="1">
        <v>41222</v>
      </c>
      <c r="B1425">
        <v>8.1100000000000005E-2</v>
      </c>
      <c r="C1425">
        <v>5.3513000000000002</v>
      </c>
      <c r="D1425">
        <v>-2E-3</v>
      </c>
      <c r="E1425">
        <v>5.9999999999999995E-4</v>
      </c>
    </row>
    <row r="1426" spans="1:5" x14ac:dyDescent="0.15">
      <c r="A1426" s="1">
        <v>41225</v>
      </c>
      <c r="B1426">
        <v>8.6300000000000002E-2</v>
      </c>
      <c r="C1426">
        <v>5.4154</v>
      </c>
      <c r="D1426">
        <v>4.8999999999999998E-3</v>
      </c>
      <c r="E1426">
        <v>1.01E-2</v>
      </c>
    </row>
    <row r="1427" spans="1:5" x14ac:dyDescent="0.15">
      <c r="A1427" s="1">
        <v>41226</v>
      </c>
      <c r="B1427">
        <v>6.7299999999999999E-2</v>
      </c>
      <c r="C1427">
        <v>5.2122000000000002</v>
      </c>
      <c r="D1427">
        <v>-1.7500000000000002E-2</v>
      </c>
      <c r="E1427">
        <v>-3.1699999999999999E-2</v>
      </c>
    </row>
    <row r="1428" spans="1:5" x14ac:dyDescent="0.15">
      <c r="A1428" s="1">
        <v>41227</v>
      </c>
      <c r="B1428">
        <v>7.2499999999999995E-2</v>
      </c>
      <c r="C1428">
        <v>5.2666000000000004</v>
      </c>
      <c r="D1428">
        <v>4.7999999999999996E-3</v>
      </c>
      <c r="E1428">
        <v>8.8000000000000005E-3</v>
      </c>
    </row>
    <row r="1429" spans="1:5" x14ac:dyDescent="0.15">
      <c r="A1429" s="1">
        <v>41228</v>
      </c>
      <c r="B1429">
        <v>5.8200000000000002E-2</v>
      </c>
      <c r="C1429">
        <v>5.1254999999999997</v>
      </c>
      <c r="D1429">
        <v>-1.3299999999999999E-2</v>
      </c>
      <c r="E1429">
        <v>-2.2499999999999999E-2</v>
      </c>
    </row>
    <row r="1430" spans="1:5" x14ac:dyDescent="0.15">
      <c r="A1430" s="1">
        <v>41229</v>
      </c>
      <c r="B1430">
        <v>5.0299999999999997E-2</v>
      </c>
      <c r="C1430">
        <v>5.085</v>
      </c>
      <c r="D1430">
        <v>-7.4999999999999997E-3</v>
      </c>
      <c r="E1430">
        <v>-6.6E-3</v>
      </c>
    </row>
    <row r="1431" spans="1:5" x14ac:dyDescent="0.15">
      <c r="A1431" s="1">
        <v>41232</v>
      </c>
      <c r="B1431">
        <v>4.9299999999999997E-2</v>
      </c>
      <c r="C1431">
        <v>5.1581000000000001</v>
      </c>
      <c r="D1431">
        <v>-1E-3</v>
      </c>
      <c r="E1431">
        <v>1.2E-2</v>
      </c>
    </row>
    <row r="1432" spans="1:5" x14ac:dyDescent="0.15">
      <c r="A1432" s="1">
        <v>41233</v>
      </c>
      <c r="B1432">
        <v>4.4400000000000002E-2</v>
      </c>
      <c r="C1432">
        <v>5.2012</v>
      </c>
      <c r="D1432">
        <v>-4.5999999999999999E-3</v>
      </c>
      <c r="E1432">
        <v>7.0000000000000001E-3</v>
      </c>
    </row>
    <row r="1433" spans="1:5" x14ac:dyDescent="0.15">
      <c r="A1433" s="1">
        <v>41234</v>
      </c>
      <c r="B1433">
        <v>5.8900000000000001E-2</v>
      </c>
      <c r="C1433">
        <v>5.2680999999999996</v>
      </c>
      <c r="D1433">
        <v>1.3899999999999999E-2</v>
      </c>
      <c r="E1433">
        <v>1.0800000000000001E-2</v>
      </c>
    </row>
    <row r="1434" spans="1:5" x14ac:dyDescent="0.15">
      <c r="A1434" s="1">
        <v>41235</v>
      </c>
      <c r="B1434">
        <v>5.0500000000000003E-2</v>
      </c>
      <c r="C1434">
        <v>5.1905999999999999</v>
      </c>
      <c r="D1434">
        <v>-7.9000000000000008E-3</v>
      </c>
      <c r="E1434">
        <v>-1.24E-2</v>
      </c>
    </row>
    <row r="1435" spans="1:5" x14ac:dyDescent="0.15">
      <c r="A1435" s="1">
        <v>41236</v>
      </c>
      <c r="B1435">
        <v>5.7799999999999997E-2</v>
      </c>
      <c r="C1435">
        <v>5.1881000000000004</v>
      </c>
      <c r="D1435">
        <v>6.8999999999999999E-3</v>
      </c>
      <c r="E1435">
        <v>-4.0000000000000002E-4</v>
      </c>
    </row>
    <row r="1436" spans="1:5" x14ac:dyDescent="0.15">
      <c r="A1436" s="1">
        <v>41239</v>
      </c>
      <c r="B1436">
        <v>4.9599999999999998E-2</v>
      </c>
      <c r="C1436">
        <v>5.1543000000000001</v>
      </c>
      <c r="D1436">
        <v>-7.7999999999999996E-3</v>
      </c>
      <c r="E1436">
        <v>-5.4999999999999997E-3</v>
      </c>
    </row>
    <row r="1437" spans="1:5" x14ac:dyDescent="0.15">
      <c r="A1437" s="1">
        <v>41240</v>
      </c>
      <c r="B1437">
        <v>3.7499999999999999E-2</v>
      </c>
      <c r="C1437">
        <v>4.8358999999999996</v>
      </c>
      <c r="D1437">
        <v>-1.15E-2</v>
      </c>
      <c r="E1437">
        <v>-5.1700000000000003E-2</v>
      </c>
    </row>
    <row r="1438" spans="1:5" x14ac:dyDescent="0.15">
      <c r="A1438" s="1">
        <v>41241</v>
      </c>
      <c r="B1438">
        <v>2.7099999999999999E-2</v>
      </c>
      <c r="C1438">
        <v>4.6162000000000001</v>
      </c>
      <c r="D1438">
        <v>-0.01</v>
      </c>
      <c r="E1438">
        <v>-3.7600000000000001E-2</v>
      </c>
    </row>
    <row r="1439" spans="1:5" x14ac:dyDescent="0.15">
      <c r="A1439" s="1">
        <v>41242</v>
      </c>
      <c r="B1439">
        <v>2.06E-2</v>
      </c>
      <c r="C1439">
        <v>4.5292000000000003</v>
      </c>
      <c r="D1439">
        <v>-6.3E-3</v>
      </c>
      <c r="E1439">
        <v>-1.55E-2</v>
      </c>
    </row>
    <row r="1440" spans="1:5" x14ac:dyDescent="0.15">
      <c r="A1440" s="1">
        <v>41243</v>
      </c>
      <c r="B1440">
        <v>3.2199999999999999E-2</v>
      </c>
      <c r="C1440">
        <v>4.6003999999999996</v>
      </c>
      <c r="D1440">
        <v>1.1299999999999999E-2</v>
      </c>
      <c r="E1440">
        <v>1.29E-2</v>
      </c>
    </row>
    <row r="1441" spans="1:5" x14ac:dyDescent="0.15">
      <c r="A1441" s="1">
        <v>41246</v>
      </c>
      <c r="B1441">
        <v>1.7399999999999999E-2</v>
      </c>
      <c r="C1441">
        <v>4.4269999999999996</v>
      </c>
      <c r="D1441">
        <v>-1.44E-2</v>
      </c>
      <c r="E1441">
        <v>-3.1E-2</v>
      </c>
    </row>
    <row r="1442" spans="1:5" x14ac:dyDescent="0.15">
      <c r="A1442" s="1">
        <v>41247</v>
      </c>
      <c r="B1442">
        <v>2.8299999999999999E-2</v>
      </c>
      <c r="C1442">
        <v>4.4413</v>
      </c>
      <c r="D1442">
        <v>1.0699999999999999E-2</v>
      </c>
      <c r="E1442">
        <v>2.5999999999999999E-3</v>
      </c>
    </row>
    <row r="1443" spans="1:5" x14ac:dyDescent="0.15">
      <c r="A1443" s="1">
        <v>41248</v>
      </c>
      <c r="B1443">
        <v>6.5100000000000005E-2</v>
      </c>
      <c r="C1443">
        <v>4.6397000000000004</v>
      </c>
      <c r="D1443">
        <v>3.5799999999999998E-2</v>
      </c>
      <c r="E1443">
        <v>3.6499999999999998E-2</v>
      </c>
    </row>
    <row r="1444" spans="1:5" x14ac:dyDescent="0.15">
      <c r="A1444" s="1">
        <v>41249</v>
      </c>
      <c r="B1444">
        <v>6.3100000000000003E-2</v>
      </c>
      <c r="C1444">
        <v>4.7195</v>
      </c>
      <c r="D1444">
        <v>-1.9E-3</v>
      </c>
      <c r="E1444">
        <v>1.41E-2</v>
      </c>
    </row>
    <row r="1445" spans="1:5" x14ac:dyDescent="0.15">
      <c r="A1445" s="1">
        <v>41250</v>
      </c>
      <c r="B1445">
        <v>8.3900000000000002E-2</v>
      </c>
      <c r="C1445">
        <v>4.8952999999999998</v>
      </c>
      <c r="D1445">
        <v>1.9599999999999999E-2</v>
      </c>
      <c r="E1445">
        <v>3.0700000000000002E-2</v>
      </c>
    </row>
    <row r="1446" spans="1:5" x14ac:dyDescent="0.15">
      <c r="A1446" s="1">
        <v>41253</v>
      </c>
      <c r="B1446">
        <v>9.5600000000000004E-2</v>
      </c>
      <c r="C1446">
        <v>5.1063000000000001</v>
      </c>
      <c r="D1446">
        <v>1.0800000000000001E-2</v>
      </c>
      <c r="E1446">
        <v>3.5799999999999998E-2</v>
      </c>
    </row>
    <row r="1447" spans="1:5" x14ac:dyDescent="0.15">
      <c r="A1447" s="1">
        <v>41254</v>
      </c>
      <c r="B1447">
        <v>8.9499999999999996E-2</v>
      </c>
      <c r="C1447">
        <v>5.0738000000000003</v>
      </c>
      <c r="D1447">
        <v>-5.4999999999999997E-3</v>
      </c>
      <c r="E1447">
        <v>-5.3E-3</v>
      </c>
    </row>
    <row r="1448" spans="1:5" x14ac:dyDescent="0.15">
      <c r="A1448" s="1">
        <v>41255</v>
      </c>
      <c r="B1448">
        <v>9.4E-2</v>
      </c>
      <c r="C1448">
        <v>5.1802999999999999</v>
      </c>
      <c r="D1448">
        <v>4.1000000000000003E-3</v>
      </c>
      <c r="E1448">
        <v>1.7500000000000002E-2</v>
      </c>
    </row>
    <row r="1449" spans="1:5" x14ac:dyDescent="0.15">
      <c r="A1449" s="1">
        <v>41256</v>
      </c>
      <c r="B1449">
        <v>8.1900000000000001E-2</v>
      </c>
      <c r="C1449">
        <v>5.0662000000000003</v>
      </c>
      <c r="D1449">
        <v>-1.11E-2</v>
      </c>
      <c r="E1449">
        <v>-1.8499999999999999E-2</v>
      </c>
    </row>
    <row r="1450" spans="1:5" x14ac:dyDescent="0.15">
      <c r="A1450" s="1">
        <v>41257</v>
      </c>
      <c r="B1450">
        <v>0.13650000000000001</v>
      </c>
      <c r="C1450">
        <v>5.3380000000000001</v>
      </c>
      <c r="D1450">
        <v>5.0500000000000003E-2</v>
      </c>
      <c r="E1450">
        <v>4.48E-2</v>
      </c>
    </row>
    <row r="1451" spans="1:5" x14ac:dyDescent="0.15">
      <c r="A1451" s="1">
        <v>41260</v>
      </c>
      <c r="B1451">
        <v>0.14169999999999999</v>
      </c>
      <c r="C1451">
        <v>5.3535000000000004</v>
      </c>
      <c r="D1451">
        <v>4.5999999999999999E-3</v>
      </c>
      <c r="E1451">
        <v>2.3999999999999998E-3</v>
      </c>
    </row>
    <row r="1452" spans="1:5" x14ac:dyDescent="0.15">
      <c r="A1452" s="1">
        <v>41261</v>
      </c>
      <c r="B1452">
        <v>0.1424</v>
      </c>
      <c r="C1452">
        <v>5.3116000000000003</v>
      </c>
      <c r="D1452">
        <v>5.9999999999999995E-4</v>
      </c>
      <c r="E1452">
        <v>-6.6E-3</v>
      </c>
    </row>
    <row r="1453" spans="1:5" x14ac:dyDescent="0.15">
      <c r="A1453" s="1">
        <v>41262</v>
      </c>
      <c r="B1453">
        <v>0.1439</v>
      </c>
      <c r="C1453">
        <v>5.3490000000000002</v>
      </c>
      <c r="D1453">
        <v>1.2999999999999999E-3</v>
      </c>
      <c r="E1453">
        <v>5.8999999999999999E-3</v>
      </c>
    </row>
    <row r="1454" spans="1:5" x14ac:dyDescent="0.15">
      <c r="A1454" s="1">
        <v>41263</v>
      </c>
      <c r="B1454">
        <v>0.15049999999999999</v>
      </c>
      <c r="C1454">
        <v>5.4852999999999996</v>
      </c>
      <c r="D1454">
        <v>5.7999999999999996E-3</v>
      </c>
      <c r="E1454">
        <v>2.1499999999999998E-2</v>
      </c>
    </row>
    <row r="1455" spans="1:5" x14ac:dyDescent="0.15">
      <c r="A1455" s="1">
        <v>41264</v>
      </c>
      <c r="B1455">
        <v>0.14430000000000001</v>
      </c>
      <c r="C1455">
        <v>5.5278999999999998</v>
      </c>
      <c r="D1455">
        <v>-5.4000000000000003E-3</v>
      </c>
      <c r="E1455">
        <v>6.6E-3</v>
      </c>
    </row>
    <row r="1456" spans="1:5" x14ac:dyDescent="0.15">
      <c r="A1456" s="1">
        <v>41267</v>
      </c>
      <c r="B1456">
        <v>0.1487</v>
      </c>
      <c r="C1456">
        <v>5.5998000000000001</v>
      </c>
      <c r="D1456">
        <v>3.8999999999999998E-3</v>
      </c>
      <c r="E1456">
        <v>1.0999999999999999E-2</v>
      </c>
    </row>
    <row r="1457" spans="1:5" x14ac:dyDescent="0.15">
      <c r="A1457" s="1">
        <v>41268</v>
      </c>
      <c r="B1457">
        <v>0.1812</v>
      </c>
      <c r="C1457">
        <v>5.7461000000000002</v>
      </c>
      <c r="D1457">
        <v>2.8199999999999999E-2</v>
      </c>
      <c r="E1457">
        <v>2.2200000000000001E-2</v>
      </c>
    </row>
    <row r="1458" spans="1:5" x14ac:dyDescent="0.15">
      <c r="A1458" s="1">
        <v>41269</v>
      </c>
      <c r="B1458">
        <v>0.18559999999999999</v>
      </c>
      <c r="C1458">
        <v>5.9965999999999999</v>
      </c>
      <c r="D1458">
        <v>3.8E-3</v>
      </c>
      <c r="E1458">
        <v>3.7100000000000001E-2</v>
      </c>
    </row>
    <row r="1459" spans="1:5" x14ac:dyDescent="0.15">
      <c r="A1459" s="1">
        <v>41270</v>
      </c>
      <c r="B1459">
        <v>0.17929999999999999</v>
      </c>
      <c r="C1459">
        <v>5.7840999999999996</v>
      </c>
      <c r="D1459">
        <v>-5.3E-3</v>
      </c>
      <c r="E1459">
        <v>-3.04E-2</v>
      </c>
    </row>
    <row r="1460" spans="1:5" x14ac:dyDescent="0.15">
      <c r="A1460" s="1">
        <v>41271</v>
      </c>
      <c r="B1460">
        <v>0.19639999999999999</v>
      </c>
      <c r="C1460">
        <v>5.7992999999999997</v>
      </c>
      <c r="D1460">
        <v>1.4500000000000001E-2</v>
      </c>
      <c r="E1460">
        <v>2.2000000000000001E-3</v>
      </c>
    </row>
    <row r="1461" spans="1:5" x14ac:dyDescent="0.15">
      <c r="A1461" s="1">
        <v>41274</v>
      </c>
      <c r="B1461">
        <v>0.21709999999999999</v>
      </c>
      <c r="C1461">
        <v>5.7531999999999996</v>
      </c>
      <c r="D1461">
        <v>1.7299999999999999E-2</v>
      </c>
      <c r="E1461">
        <v>-6.7999999999999996E-3</v>
      </c>
    </row>
    <row r="1462" spans="1:5" x14ac:dyDescent="0.15">
      <c r="A1462" s="1">
        <v>41278</v>
      </c>
      <c r="B1462">
        <v>0.21779999999999999</v>
      </c>
      <c r="C1462">
        <v>5.8090000000000002</v>
      </c>
      <c r="D1462">
        <v>5.9999999999999995E-4</v>
      </c>
      <c r="E1462">
        <v>8.3000000000000001E-3</v>
      </c>
    </row>
    <row r="1463" spans="1:5" x14ac:dyDescent="0.15">
      <c r="A1463" s="1">
        <v>41281</v>
      </c>
      <c r="B1463">
        <v>0.22339999999999999</v>
      </c>
      <c r="C1463">
        <v>5.9253999999999998</v>
      </c>
      <c r="D1463">
        <v>4.5999999999999999E-3</v>
      </c>
      <c r="E1463">
        <v>1.7100000000000001E-2</v>
      </c>
    </row>
    <row r="1464" spans="1:5" x14ac:dyDescent="0.15">
      <c r="A1464" s="1">
        <v>41282</v>
      </c>
      <c r="B1464">
        <v>0.21829999999999999</v>
      </c>
      <c r="C1464">
        <v>6.0237999999999996</v>
      </c>
      <c r="D1464">
        <v>-4.1999999999999997E-3</v>
      </c>
      <c r="E1464">
        <v>1.4200000000000001E-2</v>
      </c>
    </row>
    <row r="1465" spans="1:5" x14ac:dyDescent="0.15">
      <c r="A1465" s="1">
        <v>41283</v>
      </c>
      <c r="B1465">
        <v>0.21870000000000001</v>
      </c>
      <c r="C1465">
        <v>5.9755000000000003</v>
      </c>
      <c r="D1465">
        <v>2.9999999999999997E-4</v>
      </c>
      <c r="E1465">
        <v>-6.8999999999999999E-3</v>
      </c>
    </row>
    <row r="1466" spans="1:5" x14ac:dyDescent="0.15">
      <c r="A1466" s="1">
        <v>41284</v>
      </c>
      <c r="B1466">
        <v>0.2208</v>
      </c>
      <c r="C1466">
        <v>6.0921000000000003</v>
      </c>
      <c r="D1466">
        <v>1.8E-3</v>
      </c>
      <c r="E1466">
        <v>1.67E-2</v>
      </c>
    </row>
    <row r="1467" spans="1:5" x14ac:dyDescent="0.15">
      <c r="A1467" s="1">
        <v>41285</v>
      </c>
      <c r="B1467">
        <v>0.19800000000000001</v>
      </c>
      <c r="C1467">
        <v>6.0780000000000003</v>
      </c>
      <c r="D1467">
        <v>-1.8700000000000001E-2</v>
      </c>
      <c r="E1467">
        <v>-2E-3</v>
      </c>
    </row>
    <row r="1468" spans="1:5" x14ac:dyDescent="0.15">
      <c r="A1468" s="1">
        <v>41288</v>
      </c>
      <c r="B1468">
        <v>0.24349999999999999</v>
      </c>
      <c r="C1468">
        <v>6.3827999999999996</v>
      </c>
      <c r="D1468">
        <v>3.8100000000000002E-2</v>
      </c>
      <c r="E1468">
        <v>4.3099999999999999E-2</v>
      </c>
    </row>
    <row r="1469" spans="1:5" x14ac:dyDescent="0.15">
      <c r="A1469" s="1">
        <v>41289</v>
      </c>
      <c r="B1469">
        <v>0.25230000000000002</v>
      </c>
      <c r="C1469">
        <v>6.5948000000000002</v>
      </c>
      <c r="D1469">
        <v>7.0000000000000001E-3</v>
      </c>
      <c r="E1469">
        <v>2.87E-2</v>
      </c>
    </row>
    <row r="1470" spans="1:5" x14ac:dyDescent="0.15">
      <c r="A1470" s="1">
        <v>41290</v>
      </c>
      <c r="B1470">
        <v>0.2432</v>
      </c>
      <c r="C1470">
        <v>6.5861999999999998</v>
      </c>
      <c r="D1470">
        <v>-7.1999999999999998E-3</v>
      </c>
      <c r="E1470">
        <v>-1.1000000000000001E-3</v>
      </c>
    </row>
    <row r="1471" spans="1:5" x14ac:dyDescent="0.15">
      <c r="A1471" s="1">
        <v>41291</v>
      </c>
      <c r="B1471">
        <v>0.23150000000000001</v>
      </c>
      <c r="C1471">
        <v>6.5191999999999997</v>
      </c>
      <c r="D1471">
        <v>-9.4000000000000004E-3</v>
      </c>
      <c r="E1471">
        <v>-8.8000000000000005E-3</v>
      </c>
    </row>
    <row r="1472" spans="1:5" x14ac:dyDescent="0.15">
      <c r="A1472" s="1">
        <v>41292</v>
      </c>
      <c r="B1472">
        <v>0.25209999999999999</v>
      </c>
      <c r="C1472">
        <v>6.585</v>
      </c>
      <c r="D1472">
        <v>1.67E-2</v>
      </c>
      <c r="E1472">
        <v>8.6999999999999994E-3</v>
      </c>
    </row>
    <row r="1473" spans="1:5" x14ac:dyDescent="0.15">
      <c r="A1473" s="1">
        <v>41295</v>
      </c>
      <c r="B1473">
        <v>0.25950000000000001</v>
      </c>
      <c r="C1473">
        <v>6.7027999999999999</v>
      </c>
      <c r="D1473">
        <v>6.0000000000000001E-3</v>
      </c>
      <c r="E1473">
        <v>1.55E-2</v>
      </c>
    </row>
    <row r="1474" spans="1:5" x14ac:dyDescent="0.15">
      <c r="A1474" s="1">
        <v>41296</v>
      </c>
      <c r="B1474">
        <v>0.25280000000000002</v>
      </c>
      <c r="C1474">
        <v>6.4604999999999997</v>
      </c>
      <c r="D1474">
        <v>-5.4000000000000003E-3</v>
      </c>
      <c r="E1474">
        <v>-3.15E-2</v>
      </c>
    </row>
    <row r="1475" spans="1:5" x14ac:dyDescent="0.15">
      <c r="A1475" s="1">
        <v>41297</v>
      </c>
      <c r="B1475">
        <v>0.25790000000000002</v>
      </c>
      <c r="C1475">
        <v>6.4935999999999998</v>
      </c>
      <c r="D1475">
        <v>4.1000000000000003E-3</v>
      </c>
      <c r="E1475">
        <v>4.4000000000000003E-3</v>
      </c>
    </row>
    <row r="1476" spans="1:5" x14ac:dyDescent="0.15">
      <c r="A1476" s="1">
        <v>41298</v>
      </c>
      <c r="B1476">
        <v>0.246</v>
      </c>
      <c r="C1476">
        <v>6.2381000000000002</v>
      </c>
      <c r="D1476">
        <v>-9.4999999999999998E-3</v>
      </c>
      <c r="E1476">
        <v>-3.4099999999999998E-2</v>
      </c>
    </row>
    <row r="1477" spans="1:5" x14ac:dyDescent="0.15">
      <c r="A1477" s="1">
        <v>41299</v>
      </c>
      <c r="B1477">
        <v>0.24060000000000001</v>
      </c>
      <c r="C1477">
        <v>6.2610000000000001</v>
      </c>
      <c r="D1477">
        <v>-4.3E-3</v>
      </c>
      <c r="E1477">
        <v>3.2000000000000002E-3</v>
      </c>
    </row>
    <row r="1478" spans="1:5" x14ac:dyDescent="0.15">
      <c r="A1478" s="1">
        <v>41302</v>
      </c>
      <c r="B1478">
        <v>0.27929999999999999</v>
      </c>
      <c r="C1478">
        <v>6.4451000000000001</v>
      </c>
      <c r="D1478">
        <v>3.1199999999999999E-2</v>
      </c>
      <c r="E1478">
        <v>2.5399999999999999E-2</v>
      </c>
    </row>
    <row r="1479" spans="1:5" x14ac:dyDescent="0.15">
      <c r="A1479" s="1">
        <v>41303</v>
      </c>
      <c r="B1479">
        <v>0.29089999999999999</v>
      </c>
      <c r="C1479">
        <v>6.5507</v>
      </c>
      <c r="D1479">
        <v>9.1000000000000004E-3</v>
      </c>
      <c r="E1479">
        <v>1.4200000000000001E-2</v>
      </c>
    </row>
    <row r="1480" spans="1:5" x14ac:dyDescent="0.15">
      <c r="A1480" s="1">
        <v>41304</v>
      </c>
      <c r="B1480">
        <v>0.29709999999999998</v>
      </c>
      <c r="C1480">
        <v>6.4661999999999997</v>
      </c>
      <c r="D1480">
        <v>4.7999999999999996E-3</v>
      </c>
      <c r="E1480">
        <v>-1.12E-2</v>
      </c>
    </row>
    <row r="1481" spans="1:5" x14ac:dyDescent="0.15">
      <c r="A1481" s="1">
        <v>41305</v>
      </c>
      <c r="B1481">
        <v>0.29620000000000002</v>
      </c>
      <c r="C1481">
        <v>6.4363000000000001</v>
      </c>
      <c r="D1481">
        <v>-6.9999999999999999E-4</v>
      </c>
      <c r="E1481">
        <v>-4.0000000000000001E-3</v>
      </c>
    </row>
    <row r="1482" spans="1:5" x14ac:dyDescent="0.15">
      <c r="A1482" s="1">
        <v>41306</v>
      </c>
      <c r="B1482">
        <v>0.32340000000000002</v>
      </c>
      <c r="C1482">
        <v>6.5095000000000001</v>
      </c>
      <c r="D1482">
        <v>2.1000000000000001E-2</v>
      </c>
      <c r="E1482">
        <v>9.7999999999999997E-3</v>
      </c>
    </row>
    <row r="1483" spans="1:5" x14ac:dyDescent="0.15">
      <c r="A1483" s="1">
        <v>41309</v>
      </c>
      <c r="B1483">
        <v>0.32569999999999999</v>
      </c>
      <c r="C1483">
        <v>6.4455</v>
      </c>
      <c r="D1483">
        <v>1.6999999999999999E-3</v>
      </c>
      <c r="E1483">
        <v>-8.5000000000000006E-3</v>
      </c>
    </row>
    <row r="1484" spans="1:5" x14ac:dyDescent="0.15">
      <c r="A1484" s="1">
        <v>41310</v>
      </c>
      <c r="B1484">
        <v>0.33710000000000001</v>
      </c>
      <c r="C1484">
        <v>6.4987000000000004</v>
      </c>
      <c r="D1484">
        <v>8.6E-3</v>
      </c>
      <c r="E1484">
        <v>7.1000000000000004E-3</v>
      </c>
    </row>
    <row r="1485" spans="1:5" x14ac:dyDescent="0.15">
      <c r="A1485" s="1">
        <v>41311</v>
      </c>
      <c r="B1485">
        <v>0.33910000000000001</v>
      </c>
      <c r="C1485">
        <v>6.6001000000000003</v>
      </c>
      <c r="D1485">
        <v>1.5E-3</v>
      </c>
      <c r="E1485">
        <v>1.35E-2</v>
      </c>
    </row>
    <row r="1486" spans="1:5" x14ac:dyDescent="0.15">
      <c r="A1486" s="1">
        <v>41312</v>
      </c>
      <c r="B1486">
        <v>0.33139999999999997</v>
      </c>
      <c r="C1486">
        <v>6.6124999999999998</v>
      </c>
      <c r="D1486">
        <v>-5.7999999999999996E-3</v>
      </c>
      <c r="E1486">
        <v>1.6000000000000001E-3</v>
      </c>
    </row>
    <row r="1487" spans="1:5" x14ac:dyDescent="0.15">
      <c r="A1487" s="1">
        <v>41313</v>
      </c>
      <c r="B1487">
        <v>0.33710000000000001</v>
      </c>
      <c r="C1487">
        <v>6.6925999999999997</v>
      </c>
      <c r="D1487">
        <v>4.3E-3</v>
      </c>
      <c r="E1487">
        <v>1.0500000000000001E-2</v>
      </c>
    </row>
    <row r="1488" spans="1:5" x14ac:dyDescent="0.15">
      <c r="A1488" s="1">
        <v>41323</v>
      </c>
      <c r="B1488">
        <v>0.3206</v>
      </c>
      <c r="C1488">
        <v>6.7325999999999997</v>
      </c>
      <c r="D1488">
        <v>-1.24E-2</v>
      </c>
      <c r="E1488">
        <v>5.1999999999999998E-3</v>
      </c>
    </row>
    <row r="1489" spans="1:5" x14ac:dyDescent="0.15">
      <c r="A1489" s="1">
        <v>41324</v>
      </c>
      <c r="B1489">
        <v>0.29559999999999997</v>
      </c>
      <c r="C1489">
        <v>6.5757000000000003</v>
      </c>
      <c r="D1489">
        <v>-1.89E-2</v>
      </c>
      <c r="E1489">
        <v>-2.0299999999999999E-2</v>
      </c>
    </row>
    <row r="1490" spans="1:5" x14ac:dyDescent="0.15">
      <c r="A1490" s="1">
        <v>41325</v>
      </c>
      <c r="B1490">
        <v>0.30380000000000001</v>
      </c>
      <c r="C1490">
        <v>6.7176</v>
      </c>
      <c r="D1490">
        <v>6.3E-3</v>
      </c>
      <c r="E1490">
        <v>1.8700000000000001E-2</v>
      </c>
    </row>
    <row r="1491" spans="1:5" x14ac:dyDescent="0.15">
      <c r="A1491" s="1">
        <v>41326</v>
      </c>
      <c r="B1491">
        <v>0.25940000000000002</v>
      </c>
      <c r="C1491">
        <v>6.6662999999999997</v>
      </c>
      <c r="D1491">
        <v>-3.4099999999999998E-2</v>
      </c>
      <c r="E1491">
        <v>-6.6E-3</v>
      </c>
    </row>
    <row r="1492" spans="1:5" x14ac:dyDescent="0.15">
      <c r="A1492" s="1">
        <v>41327</v>
      </c>
      <c r="B1492">
        <v>0.25269999999999998</v>
      </c>
      <c r="C1492">
        <v>6.7515999999999998</v>
      </c>
      <c r="D1492">
        <v>-5.3E-3</v>
      </c>
      <c r="E1492">
        <v>1.11E-2</v>
      </c>
    </row>
    <row r="1493" spans="1:5" x14ac:dyDescent="0.15">
      <c r="A1493" s="1">
        <v>41330</v>
      </c>
      <c r="B1493">
        <v>0.25669999999999998</v>
      </c>
      <c r="C1493">
        <v>6.8986000000000001</v>
      </c>
      <c r="D1493">
        <v>3.2000000000000002E-3</v>
      </c>
      <c r="E1493">
        <v>1.9E-2</v>
      </c>
    </row>
    <row r="1494" spans="1:5" x14ac:dyDescent="0.15">
      <c r="A1494" s="1">
        <v>41331</v>
      </c>
      <c r="B1494">
        <v>0.2387</v>
      </c>
      <c r="C1494">
        <v>6.9585999999999997</v>
      </c>
      <c r="D1494">
        <v>-1.43E-2</v>
      </c>
      <c r="E1494">
        <v>7.6E-3</v>
      </c>
    </row>
    <row r="1495" spans="1:5" x14ac:dyDescent="0.15">
      <c r="A1495" s="1">
        <v>41332</v>
      </c>
      <c r="B1495">
        <v>0.25169999999999998</v>
      </c>
      <c r="C1495">
        <v>6.9661</v>
      </c>
      <c r="D1495">
        <v>1.0500000000000001E-2</v>
      </c>
      <c r="E1495">
        <v>8.9999999999999998E-4</v>
      </c>
    </row>
    <row r="1496" spans="1:5" x14ac:dyDescent="0.15">
      <c r="A1496" s="1">
        <v>41333</v>
      </c>
      <c r="B1496">
        <v>0.28970000000000001</v>
      </c>
      <c r="C1496">
        <v>7.0518999999999998</v>
      </c>
      <c r="D1496">
        <v>3.0300000000000001E-2</v>
      </c>
      <c r="E1496">
        <v>1.0800000000000001E-2</v>
      </c>
    </row>
    <row r="1497" spans="1:5" x14ac:dyDescent="0.15">
      <c r="A1497" s="1">
        <v>41334</v>
      </c>
      <c r="B1497">
        <v>0.28749999999999998</v>
      </c>
      <c r="C1497">
        <v>7.2697000000000003</v>
      </c>
      <c r="D1497">
        <v>-1.6999999999999999E-3</v>
      </c>
      <c r="E1497">
        <v>2.7E-2</v>
      </c>
    </row>
    <row r="1498" spans="1:5" x14ac:dyDescent="0.15">
      <c r="A1498" s="1">
        <v>41337</v>
      </c>
      <c r="B1498">
        <v>0.2281</v>
      </c>
      <c r="C1498">
        <v>7.0166000000000004</v>
      </c>
      <c r="D1498">
        <v>-4.6100000000000002E-2</v>
      </c>
      <c r="E1498">
        <v>-3.0599999999999999E-2</v>
      </c>
    </row>
    <row r="1499" spans="1:5" x14ac:dyDescent="0.15">
      <c r="A1499" s="1">
        <v>41338</v>
      </c>
      <c r="B1499">
        <v>0.26529999999999998</v>
      </c>
      <c r="C1499">
        <v>7.2283999999999997</v>
      </c>
      <c r="D1499">
        <v>3.0300000000000001E-2</v>
      </c>
      <c r="E1499">
        <v>2.64E-2</v>
      </c>
    </row>
    <row r="1500" spans="1:5" x14ac:dyDescent="0.15">
      <c r="A1500" s="1">
        <v>41339</v>
      </c>
      <c r="B1500">
        <v>0.27850000000000003</v>
      </c>
      <c r="C1500">
        <v>7.3578000000000001</v>
      </c>
      <c r="D1500">
        <v>1.04E-2</v>
      </c>
      <c r="E1500">
        <v>1.5699999999999999E-2</v>
      </c>
    </row>
    <row r="1501" spans="1:5" x14ac:dyDescent="0.15">
      <c r="A1501" s="1">
        <v>41340</v>
      </c>
      <c r="B1501">
        <v>0.26369999999999999</v>
      </c>
      <c r="C1501">
        <v>7.3564999999999996</v>
      </c>
      <c r="D1501">
        <v>-1.1599999999999999E-2</v>
      </c>
      <c r="E1501">
        <v>-1E-4</v>
      </c>
    </row>
    <row r="1502" spans="1:5" x14ac:dyDescent="0.15">
      <c r="A1502" s="1">
        <v>41341</v>
      </c>
      <c r="B1502">
        <v>0.2576</v>
      </c>
      <c r="C1502">
        <v>7.2191000000000001</v>
      </c>
      <c r="D1502">
        <v>-4.7999999999999996E-3</v>
      </c>
      <c r="E1502">
        <v>-1.6400000000000001E-2</v>
      </c>
    </row>
    <row r="1503" spans="1:5" x14ac:dyDescent="0.15">
      <c r="A1503" s="1">
        <v>41344</v>
      </c>
      <c r="B1503">
        <v>0.25059999999999999</v>
      </c>
      <c r="C1503">
        <v>7.3811</v>
      </c>
      <c r="D1503">
        <v>-5.5999999999999999E-3</v>
      </c>
      <c r="E1503">
        <v>1.9699999999999999E-2</v>
      </c>
    </row>
    <row r="1504" spans="1:5" x14ac:dyDescent="0.15">
      <c r="A1504" s="1">
        <v>41345</v>
      </c>
      <c r="B1504">
        <v>0.2329</v>
      </c>
      <c r="C1504">
        <v>7.1186999999999996</v>
      </c>
      <c r="D1504">
        <v>-1.4200000000000001E-2</v>
      </c>
      <c r="E1504">
        <v>-3.1300000000000001E-2</v>
      </c>
    </row>
    <row r="1505" spans="1:5" x14ac:dyDescent="0.15">
      <c r="A1505" s="1">
        <v>41346</v>
      </c>
      <c r="B1505">
        <v>0.21929999999999999</v>
      </c>
      <c r="C1505">
        <v>6.9252000000000002</v>
      </c>
      <c r="D1505">
        <v>-1.0999999999999999E-2</v>
      </c>
      <c r="E1505">
        <v>-2.3800000000000002E-2</v>
      </c>
    </row>
    <row r="1506" spans="1:5" x14ac:dyDescent="0.15">
      <c r="A1506" s="1">
        <v>41347</v>
      </c>
      <c r="B1506">
        <v>0.22259999999999999</v>
      </c>
      <c r="C1506">
        <v>6.8914999999999997</v>
      </c>
      <c r="D1506">
        <v>2.7000000000000001E-3</v>
      </c>
      <c r="E1506">
        <v>-4.3E-3</v>
      </c>
    </row>
    <row r="1507" spans="1:5" x14ac:dyDescent="0.15">
      <c r="A1507" s="1">
        <v>41348</v>
      </c>
      <c r="B1507">
        <v>0.2253</v>
      </c>
      <c r="C1507">
        <v>6.8647999999999998</v>
      </c>
      <c r="D1507">
        <v>2.2000000000000001E-3</v>
      </c>
      <c r="E1507">
        <v>-3.3999999999999998E-3</v>
      </c>
    </row>
    <row r="1508" spans="1:5" x14ac:dyDescent="0.15">
      <c r="A1508" s="1">
        <v>41351</v>
      </c>
      <c r="B1508">
        <v>0.20730000000000001</v>
      </c>
      <c r="C1508">
        <v>6.6875</v>
      </c>
      <c r="D1508">
        <v>-1.47E-2</v>
      </c>
      <c r="E1508">
        <v>-2.2499999999999999E-2</v>
      </c>
    </row>
    <row r="1509" spans="1:5" x14ac:dyDescent="0.15">
      <c r="A1509" s="1">
        <v>41352</v>
      </c>
      <c r="B1509">
        <v>0.21820000000000001</v>
      </c>
      <c r="C1509">
        <v>6.7363999999999997</v>
      </c>
      <c r="D1509">
        <v>8.9999999999999993E-3</v>
      </c>
      <c r="E1509">
        <v>6.4000000000000003E-3</v>
      </c>
    </row>
    <row r="1510" spans="1:5" x14ac:dyDescent="0.15">
      <c r="A1510" s="1">
        <v>41353</v>
      </c>
      <c r="B1510">
        <v>0.25919999999999999</v>
      </c>
      <c r="C1510">
        <v>6.9371</v>
      </c>
      <c r="D1510">
        <v>3.3700000000000001E-2</v>
      </c>
      <c r="E1510">
        <v>2.5899999999999999E-2</v>
      </c>
    </row>
    <row r="1511" spans="1:5" x14ac:dyDescent="0.15">
      <c r="A1511" s="1">
        <v>41354</v>
      </c>
      <c r="B1511">
        <v>0.26150000000000001</v>
      </c>
      <c r="C1511">
        <v>7.0350999999999999</v>
      </c>
      <c r="D1511">
        <v>1.8E-3</v>
      </c>
      <c r="E1511">
        <v>1.23E-2</v>
      </c>
    </row>
    <row r="1512" spans="1:5" x14ac:dyDescent="0.15">
      <c r="A1512" s="1">
        <v>41355</v>
      </c>
      <c r="B1512">
        <v>0.2631</v>
      </c>
      <c r="C1512">
        <v>7.0777999999999999</v>
      </c>
      <c r="D1512">
        <v>1.2999999999999999E-3</v>
      </c>
      <c r="E1512">
        <v>5.3E-3</v>
      </c>
    </row>
    <row r="1513" spans="1:5" x14ac:dyDescent="0.15">
      <c r="A1513" s="1">
        <v>41358</v>
      </c>
      <c r="B1513">
        <v>0.2606</v>
      </c>
      <c r="C1513">
        <v>7.0923999999999996</v>
      </c>
      <c r="D1513">
        <v>-2E-3</v>
      </c>
      <c r="E1513">
        <v>1.8E-3</v>
      </c>
    </row>
    <row r="1514" spans="1:5" x14ac:dyDescent="0.15">
      <c r="A1514" s="1">
        <v>41359</v>
      </c>
      <c r="B1514">
        <v>0.24229999999999999</v>
      </c>
      <c r="C1514">
        <v>6.9255000000000004</v>
      </c>
      <c r="D1514">
        <v>-1.46E-2</v>
      </c>
      <c r="E1514">
        <v>-2.06E-2</v>
      </c>
    </row>
    <row r="1515" spans="1:5" x14ac:dyDescent="0.15">
      <c r="A1515" s="1">
        <v>41360</v>
      </c>
      <c r="B1515">
        <v>0.24629999999999999</v>
      </c>
      <c r="C1515">
        <v>6.9786999999999999</v>
      </c>
      <c r="D1515">
        <v>3.3E-3</v>
      </c>
      <c r="E1515">
        <v>6.7000000000000002E-3</v>
      </c>
    </row>
    <row r="1516" spans="1:5" x14ac:dyDescent="0.15">
      <c r="A1516" s="1">
        <v>41361</v>
      </c>
      <c r="B1516">
        <v>0.20569999999999999</v>
      </c>
      <c r="C1516">
        <v>6.7260999999999997</v>
      </c>
      <c r="D1516">
        <v>-3.2599999999999997E-2</v>
      </c>
      <c r="E1516">
        <v>-3.1699999999999999E-2</v>
      </c>
    </row>
    <row r="1517" spans="1:5" x14ac:dyDescent="0.15">
      <c r="A1517" s="1">
        <v>41362</v>
      </c>
      <c r="B1517">
        <v>0.20369999999999999</v>
      </c>
      <c r="C1517">
        <v>6.5963000000000003</v>
      </c>
      <c r="D1517">
        <v>-1.6999999999999999E-3</v>
      </c>
      <c r="E1517">
        <v>-1.6799999999999999E-2</v>
      </c>
    </row>
    <row r="1518" spans="1:5" x14ac:dyDescent="0.15">
      <c r="A1518" s="1">
        <v>41365</v>
      </c>
      <c r="B1518">
        <v>0.20280000000000001</v>
      </c>
      <c r="C1518">
        <v>6.6048999999999998</v>
      </c>
      <c r="D1518">
        <v>-8.0000000000000004E-4</v>
      </c>
      <c r="E1518">
        <v>1.1000000000000001E-3</v>
      </c>
    </row>
    <row r="1519" spans="1:5" x14ac:dyDescent="0.15">
      <c r="A1519" s="1">
        <v>41366</v>
      </c>
      <c r="B1519">
        <v>0.19950000000000001</v>
      </c>
      <c r="C1519">
        <v>6.5180999999999996</v>
      </c>
      <c r="D1519">
        <v>-2.7000000000000001E-3</v>
      </c>
      <c r="E1519">
        <v>-1.14E-2</v>
      </c>
    </row>
    <row r="1520" spans="1:5" x14ac:dyDescent="0.15">
      <c r="A1520" s="1">
        <v>41367</v>
      </c>
      <c r="B1520">
        <v>0.1981</v>
      </c>
      <c r="C1520">
        <v>6.4241999999999999</v>
      </c>
      <c r="D1520">
        <v>-1.1000000000000001E-3</v>
      </c>
      <c r="E1520">
        <v>-1.2500000000000001E-2</v>
      </c>
    </row>
    <row r="1521" spans="1:5" x14ac:dyDescent="0.15">
      <c r="A1521" s="1">
        <v>41372</v>
      </c>
      <c r="B1521">
        <v>0.19270000000000001</v>
      </c>
      <c r="C1521">
        <v>6.4170999999999996</v>
      </c>
      <c r="D1521">
        <v>-4.4999999999999997E-3</v>
      </c>
      <c r="E1521">
        <v>-1E-3</v>
      </c>
    </row>
    <row r="1522" spans="1:5" x14ac:dyDescent="0.15">
      <c r="A1522" s="1">
        <v>41373</v>
      </c>
      <c r="B1522">
        <v>0.20100000000000001</v>
      </c>
      <c r="C1522">
        <v>6.4455999999999998</v>
      </c>
      <c r="D1522">
        <v>6.8999999999999999E-3</v>
      </c>
      <c r="E1522">
        <v>3.8E-3</v>
      </c>
    </row>
    <row r="1523" spans="1:5" x14ac:dyDescent="0.15">
      <c r="A1523" s="1">
        <v>41374</v>
      </c>
      <c r="B1523">
        <v>0.19900000000000001</v>
      </c>
      <c r="C1523">
        <v>6.3968999999999996</v>
      </c>
      <c r="D1523">
        <v>-1.6999999999999999E-3</v>
      </c>
      <c r="E1523">
        <v>-6.4999999999999997E-3</v>
      </c>
    </row>
    <row r="1524" spans="1:5" x14ac:dyDescent="0.15">
      <c r="A1524" s="1">
        <v>41375</v>
      </c>
      <c r="B1524">
        <v>0.19539999999999999</v>
      </c>
      <c r="C1524">
        <v>6.3632999999999997</v>
      </c>
      <c r="D1524">
        <v>-3.0000000000000001E-3</v>
      </c>
      <c r="E1524">
        <v>-4.4999999999999997E-3</v>
      </c>
    </row>
    <row r="1525" spans="1:5" x14ac:dyDescent="0.15">
      <c r="A1525" s="1">
        <v>41376</v>
      </c>
      <c r="B1525">
        <v>0.18779999999999999</v>
      </c>
      <c r="C1525">
        <v>6.3371000000000004</v>
      </c>
      <c r="D1525">
        <v>-6.4000000000000003E-3</v>
      </c>
      <c r="E1525">
        <v>-3.5999999999999999E-3</v>
      </c>
    </row>
    <row r="1526" spans="1:5" x14ac:dyDescent="0.15">
      <c r="A1526" s="1">
        <v>41379</v>
      </c>
      <c r="B1526">
        <v>0.17560000000000001</v>
      </c>
      <c r="C1526">
        <v>6.2472000000000003</v>
      </c>
      <c r="D1526">
        <v>-1.03E-2</v>
      </c>
      <c r="E1526">
        <v>-1.23E-2</v>
      </c>
    </row>
    <row r="1527" spans="1:5" x14ac:dyDescent="0.15">
      <c r="A1527" s="1">
        <v>41380</v>
      </c>
      <c r="B1527">
        <v>0.18659999999999999</v>
      </c>
      <c r="C1527">
        <v>6.3000999999999996</v>
      </c>
      <c r="D1527">
        <v>9.2999999999999992E-3</v>
      </c>
      <c r="E1527">
        <v>7.3000000000000001E-3</v>
      </c>
    </row>
    <row r="1528" spans="1:5" x14ac:dyDescent="0.15">
      <c r="A1528" s="1">
        <v>41381</v>
      </c>
      <c r="B1528">
        <v>0.186</v>
      </c>
      <c r="C1528">
        <v>6.3947000000000003</v>
      </c>
      <c r="D1528">
        <v>-5.0000000000000001E-4</v>
      </c>
      <c r="E1528">
        <v>1.2999999999999999E-2</v>
      </c>
    </row>
    <row r="1529" spans="1:5" x14ac:dyDescent="0.15">
      <c r="A1529" s="1">
        <v>41382</v>
      </c>
      <c r="B1529">
        <v>0.18909999999999999</v>
      </c>
      <c r="C1529">
        <v>6.4028999999999998</v>
      </c>
      <c r="D1529">
        <v>2.5999999999999999E-3</v>
      </c>
      <c r="E1529">
        <v>1.1000000000000001E-3</v>
      </c>
    </row>
    <row r="1530" spans="1:5" x14ac:dyDescent="0.15">
      <c r="A1530" s="1">
        <v>41383</v>
      </c>
      <c r="B1530">
        <v>0.22239999999999999</v>
      </c>
      <c r="C1530">
        <v>6.4936999999999996</v>
      </c>
      <c r="D1530">
        <v>2.8000000000000001E-2</v>
      </c>
      <c r="E1530">
        <v>1.23E-2</v>
      </c>
    </row>
    <row r="1531" spans="1:5" x14ac:dyDescent="0.15">
      <c r="A1531" s="1">
        <v>41386</v>
      </c>
      <c r="B1531">
        <v>0.2208</v>
      </c>
      <c r="C1531">
        <v>6.5987999999999998</v>
      </c>
      <c r="D1531">
        <v>-1.1999999999999999E-3</v>
      </c>
      <c r="E1531">
        <v>1.4E-2</v>
      </c>
    </row>
    <row r="1532" spans="1:5" x14ac:dyDescent="0.15">
      <c r="A1532" s="1">
        <v>41387</v>
      </c>
      <c r="B1532">
        <v>0.1817</v>
      </c>
      <c r="C1532">
        <v>6.4512</v>
      </c>
      <c r="D1532">
        <v>-3.2099999999999997E-2</v>
      </c>
      <c r="E1532">
        <v>-1.9400000000000001E-2</v>
      </c>
    </row>
    <row r="1533" spans="1:5" x14ac:dyDescent="0.15">
      <c r="A1533" s="1">
        <v>41388</v>
      </c>
      <c r="B1533">
        <v>0.2039</v>
      </c>
      <c r="C1533">
        <v>6.6220999999999997</v>
      </c>
      <c r="D1533">
        <v>1.8800000000000001E-2</v>
      </c>
      <c r="E1533">
        <v>2.29E-2</v>
      </c>
    </row>
    <row r="1534" spans="1:5" x14ac:dyDescent="0.15">
      <c r="A1534" s="1">
        <v>41389</v>
      </c>
      <c r="B1534">
        <v>0.19059999999999999</v>
      </c>
      <c r="C1534">
        <v>6.5449999999999999</v>
      </c>
      <c r="D1534">
        <v>-1.11E-2</v>
      </c>
      <c r="E1534">
        <v>-1.01E-2</v>
      </c>
    </row>
    <row r="1535" spans="1:5" x14ac:dyDescent="0.15">
      <c r="A1535" s="1">
        <v>41390</v>
      </c>
      <c r="B1535">
        <v>0.18060000000000001</v>
      </c>
      <c r="C1535">
        <v>6.4950999999999999</v>
      </c>
      <c r="D1535">
        <v>-8.3000000000000001E-3</v>
      </c>
      <c r="E1535">
        <v>-6.6E-3</v>
      </c>
    </row>
    <row r="1536" spans="1:5" x14ac:dyDescent="0.15">
      <c r="A1536" s="1">
        <v>41396</v>
      </c>
      <c r="B1536">
        <v>0.18179999999999999</v>
      </c>
      <c r="C1536">
        <v>6.4916999999999998</v>
      </c>
      <c r="D1536">
        <v>1E-3</v>
      </c>
      <c r="E1536">
        <v>-4.0000000000000002E-4</v>
      </c>
    </row>
    <row r="1537" spans="1:5" x14ac:dyDescent="0.15">
      <c r="A1537" s="1">
        <v>41397</v>
      </c>
      <c r="B1537">
        <v>0.2026</v>
      </c>
      <c r="C1537">
        <v>6.6006999999999998</v>
      </c>
      <c r="D1537">
        <v>1.77E-2</v>
      </c>
      <c r="E1537">
        <v>1.4500000000000001E-2</v>
      </c>
    </row>
    <row r="1538" spans="1:5" x14ac:dyDescent="0.15">
      <c r="A1538" s="1">
        <v>41400</v>
      </c>
      <c r="B1538">
        <v>0.21859999999999999</v>
      </c>
      <c r="C1538">
        <v>6.7053000000000003</v>
      </c>
      <c r="D1538">
        <v>1.3299999999999999E-2</v>
      </c>
      <c r="E1538">
        <v>1.38E-2</v>
      </c>
    </row>
    <row r="1539" spans="1:5" x14ac:dyDescent="0.15">
      <c r="A1539" s="1">
        <v>41401</v>
      </c>
      <c r="B1539">
        <v>0.2205</v>
      </c>
      <c r="C1539">
        <v>6.7758000000000003</v>
      </c>
      <c r="D1539">
        <v>1.6000000000000001E-3</v>
      </c>
      <c r="E1539">
        <v>9.1999999999999998E-3</v>
      </c>
    </row>
    <row r="1540" spans="1:5" x14ac:dyDescent="0.15">
      <c r="A1540" s="1">
        <v>41402</v>
      </c>
      <c r="B1540">
        <v>0.22670000000000001</v>
      </c>
      <c r="C1540">
        <v>6.9259000000000004</v>
      </c>
      <c r="D1540">
        <v>5.1000000000000004E-3</v>
      </c>
      <c r="E1540">
        <v>1.9300000000000001E-2</v>
      </c>
    </row>
    <row r="1541" spans="1:5" x14ac:dyDescent="0.15">
      <c r="A1541" s="1">
        <v>41403</v>
      </c>
      <c r="B1541">
        <v>0.2195</v>
      </c>
      <c r="C1541">
        <v>6.8925999999999998</v>
      </c>
      <c r="D1541">
        <v>-5.8999999999999999E-3</v>
      </c>
      <c r="E1541">
        <v>-4.1999999999999997E-3</v>
      </c>
    </row>
    <row r="1542" spans="1:5" x14ac:dyDescent="0.15">
      <c r="A1542" s="1">
        <v>41404</v>
      </c>
      <c r="B1542">
        <v>0.22570000000000001</v>
      </c>
      <c r="C1542">
        <v>6.8764000000000003</v>
      </c>
      <c r="D1542">
        <v>5.1999999999999998E-3</v>
      </c>
      <c r="E1542">
        <v>-2.0999999999999999E-3</v>
      </c>
    </row>
    <row r="1543" spans="1:5" x14ac:dyDescent="0.15">
      <c r="A1543" s="1">
        <v>41407</v>
      </c>
      <c r="B1543">
        <v>0.22090000000000001</v>
      </c>
      <c r="C1543">
        <v>7.0820999999999996</v>
      </c>
      <c r="D1543">
        <v>-4.0000000000000001E-3</v>
      </c>
      <c r="E1543">
        <v>2.6100000000000002E-2</v>
      </c>
    </row>
    <row r="1544" spans="1:5" x14ac:dyDescent="0.15">
      <c r="A1544" s="1">
        <v>41408</v>
      </c>
      <c r="B1544">
        <v>0.20280000000000001</v>
      </c>
      <c r="C1544">
        <v>7.0103</v>
      </c>
      <c r="D1544">
        <v>-1.4800000000000001E-2</v>
      </c>
      <c r="E1544">
        <v>-8.8999999999999999E-3</v>
      </c>
    </row>
    <row r="1545" spans="1:5" x14ac:dyDescent="0.15">
      <c r="A1545" s="1">
        <v>41409</v>
      </c>
      <c r="B1545">
        <v>0.2094</v>
      </c>
      <c r="C1545">
        <v>7.1143999999999998</v>
      </c>
      <c r="D1545">
        <v>5.4000000000000003E-3</v>
      </c>
      <c r="E1545">
        <v>1.2999999999999999E-2</v>
      </c>
    </row>
    <row r="1546" spans="1:5" x14ac:dyDescent="0.15">
      <c r="A1546" s="1">
        <v>41410</v>
      </c>
      <c r="B1546">
        <v>0.23150000000000001</v>
      </c>
      <c r="C1546">
        <v>7.0260999999999996</v>
      </c>
      <c r="D1546">
        <v>1.83E-2</v>
      </c>
      <c r="E1546">
        <v>-1.09E-2</v>
      </c>
    </row>
    <row r="1547" spans="1:5" x14ac:dyDescent="0.15">
      <c r="A1547" s="1">
        <v>41411</v>
      </c>
      <c r="B1547">
        <v>0.2505</v>
      </c>
      <c r="C1547">
        <v>7.1284999999999998</v>
      </c>
      <c r="D1547">
        <v>1.54E-2</v>
      </c>
      <c r="E1547">
        <v>1.2699999999999999E-2</v>
      </c>
    </row>
    <row r="1548" spans="1:5" x14ac:dyDescent="0.15">
      <c r="A1548" s="1">
        <v>41414</v>
      </c>
      <c r="B1548">
        <v>0.25890000000000002</v>
      </c>
      <c r="C1548">
        <v>7.3131000000000004</v>
      </c>
      <c r="D1548">
        <v>6.7999999999999996E-3</v>
      </c>
      <c r="E1548">
        <v>2.2700000000000001E-2</v>
      </c>
    </row>
    <row r="1549" spans="1:5" x14ac:dyDescent="0.15">
      <c r="A1549" s="1">
        <v>41415</v>
      </c>
      <c r="B1549">
        <v>0.26150000000000001</v>
      </c>
      <c r="C1549">
        <v>7.6128999999999998</v>
      </c>
      <c r="D1549">
        <v>2E-3</v>
      </c>
      <c r="E1549">
        <v>3.61E-2</v>
      </c>
    </row>
    <row r="1550" spans="1:5" x14ac:dyDescent="0.15">
      <c r="A1550" s="1">
        <v>41416</v>
      </c>
      <c r="B1550">
        <v>0.26300000000000001</v>
      </c>
      <c r="C1550">
        <v>7.5246000000000004</v>
      </c>
      <c r="D1550">
        <v>1.1999999999999999E-3</v>
      </c>
      <c r="E1550">
        <v>-1.03E-2</v>
      </c>
    </row>
    <row r="1551" spans="1:5" x14ac:dyDescent="0.15">
      <c r="A1551" s="1">
        <v>41417</v>
      </c>
      <c r="B1551">
        <v>0.246</v>
      </c>
      <c r="C1551">
        <v>7.6196999999999999</v>
      </c>
      <c r="D1551">
        <v>-1.34E-2</v>
      </c>
      <c r="E1551">
        <v>1.12E-2</v>
      </c>
    </row>
    <row r="1552" spans="1:5" x14ac:dyDescent="0.15">
      <c r="A1552" s="1">
        <v>41418</v>
      </c>
      <c r="B1552">
        <v>0.253</v>
      </c>
      <c r="C1552">
        <v>7.8776000000000002</v>
      </c>
      <c r="D1552">
        <v>5.5999999999999999E-3</v>
      </c>
      <c r="E1552">
        <v>2.9899999999999999E-2</v>
      </c>
    </row>
    <row r="1553" spans="1:5" x14ac:dyDescent="0.15">
      <c r="A1553" s="1">
        <v>41421</v>
      </c>
      <c r="B1553">
        <v>0.25409999999999999</v>
      </c>
      <c r="C1553">
        <v>7.9969000000000001</v>
      </c>
      <c r="D1553">
        <v>8.9999999999999998E-4</v>
      </c>
      <c r="E1553">
        <v>1.34E-2</v>
      </c>
    </row>
    <row r="1554" spans="1:5" x14ac:dyDescent="0.15">
      <c r="A1554" s="1">
        <v>41422</v>
      </c>
      <c r="B1554">
        <v>0.2757</v>
      </c>
      <c r="C1554">
        <v>7.8083</v>
      </c>
      <c r="D1554">
        <v>1.72E-2</v>
      </c>
      <c r="E1554">
        <v>-2.1000000000000001E-2</v>
      </c>
    </row>
    <row r="1555" spans="1:5" x14ac:dyDescent="0.15">
      <c r="A1555" s="1">
        <v>41423</v>
      </c>
      <c r="B1555">
        <v>0.27479999999999999</v>
      </c>
      <c r="C1555">
        <v>7.8501000000000003</v>
      </c>
      <c r="D1555">
        <v>-6.9999999999999999E-4</v>
      </c>
      <c r="E1555">
        <v>4.7000000000000002E-3</v>
      </c>
    </row>
    <row r="1556" spans="1:5" x14ac:dyDescent="0.15">
      <c r="A1556" s="1">
        <v>41424</v>
      </c>
      <c r="B1556">
        <v>0.27079999999999999</v>
      </c>
      <c r="C1556">
        <v>8.0379000000000005</v>
      </c>
      <c r="D1556">
        <v>-3.0999999999999999E-3</v>
      </c>
      <c r="E1556">
        <v>2.12E-2</v>
      </c>
    </row>
    <row r="1557" spans="1:5" x14ac:dyDescent="0.15">
      <c r="A1557" s="1">
        <v>41425</v>
      </c>
      <c r="B1557">
        <v>0.25740000000000002</v>
      </c>
      <c r="C1557">
        <v>8.0983999999999998</v>
      </c>
      <c r="D1557">
        <v>-1.06E-2</v>
      </c>
      <c r="E1557">
        <v>6.7000000000000002E-3</v>
      </c>
    </row>
    <row r="1558" spans="1:5" x14ac:dyDescent="0.15">
      <c r="A1558" s="1">
        <v>41428</v>
      </c>
      <c r="B1558">
        <v>0.25559999999999999</v>
      </c>
      <c r="C1558">
        <v>7.9775</v>
      </c>
      <c r="D1558">
        <v>-1.5E-3</v>
      </c>
      <c r="E1558">
        <v>-1.3299999999999999E-2</v>
      </c>
    </row>
    <row r="1559" spans="1:5" x14ac:dyDescent="0.15">
      <c r="A1559" s="1">
        <v>41429</v>
      </c>
      <c r="B1559">
        <v>0.23769999999999999</v>
      </c>
      <c r="C1559">
        <v>7.8151999999999999</v>
      </c>
      <c r="D1559">
        <v>-1.4200000000000001E-2</v>
      </c>
      <c r="E1559">
        <v>-1.8100000000000002E-2</v>
      </c>
    </row>
    <row r="1560" spans="1:5" x14ac:dyDescent="0.15">
      <c r="A1560" s="1">
        <v>41430</v>
      </c>
      <c r="B1560">
        <v>0.23530000000000001</v>
      </c>
      <c r="C1560">
        <v>7.9459999999999997</v>
      </c>
      <c r="D1560">
        <v>-2E-3</v>
      </c>
      <c r="E1560">
        <v>1.4800000000000001E-2</v>
      </c>
    </row>
    <row r="1561" spans="1:5" x14ac:dyDescent="0.15">
      <c r="A1561" s="1">
        <v>41431</v>
      </c>
      <c r="B1561">
        <v>0.2195</v>
      </c>
      <c r="C1561">
        <v>7.7228000000000003</v>
      </c>
      <c r="D1561">
        <v>-1.2800000000000001E-2</v>
      </c>
      <c r="E1561">
        <v>-2.5000000000000001E-2</v>
      </c>
    </row>
    <row r="1562" spans="1:5" x14ac:dyDescent="0.15">
      <c r="A1562" s="1">
        <v>41432</v>
      </c>
      <c r="B1562">
        <v>0.19839999999999999</v>
      </c>
      <c r="C1562">
        <v>7.5193000000000003</v>
      </c>
      <c r="D1562">
        <v>-1.7299999999999999E-2</v>
      </c>
      <c r="E1562">
        <v>-2.3300000000000001E-2</v>
      </c>
    </row>
    <row r="1563" spans="1:5" x14ac:dyDescent="0.15">
      <c r="A1563" s="1">
        <v>41438</v>
      </c>
      <c r="B1563">
        <v>0.1578</v>
      </c>
      <c r="C1563">
        <v>7.3613</v>
      </c>
      <c r="D1563">
        <v>-3.39E-2</v>
      </c>
      <c r="E1563">
        <v>-1.8499999999999999E-2</v>
      </c>
    </row>
    <row r="1564" spans="1:5" x14ac:dyDescent="0.15">
      <c r="A1564" s="1">
        <v>41439</v>
      </c>
      <c r="B1564">
        <v>0.16589999999999999</v>
      </c>
      <c r="C1564">
        <v>7.4950000000000001</v>
      </c>
      <c r="D1564">
        <v>7.0000000000000001E-3</v>
      </c>
      <c r="E1564">
        <v>1.6E-2</v>
      </c>
    </row>
    <row r="1565" spans="1:5" x14ac:dyDescent="0.15">
      <c r="A1565" s="1">
        <v>41442</v>
      </c>
      <c r="B1565">
        <v>0.15970000000000001</v>
      </c>
      <c r="C1565">
        <v>7.5635000000000003</v>
      </c>
      <c r="D1565">
        <v>-5.4000000000000003E-3</v>
      </c>
      <c r="E1565">
        <v>8.0999999999999996E-3</v>
      </c>
    </row>
    <row r="1566" spans="1:5" x14ac:dyDescent="0.15">
      <c r="A1566" s="1">
        <v>41443</v>
      </c>
      <c r="B1566">
        <v>0.16689999999999999</v>
      </c>
      <c r="C1566">
        <v>7.508</v>
      </c>
      <c r="D1566">
        <v>6.1999999999999998E-3</v>
      </c>
      <c r="E1566">
        <v>-6.4999999999999997E-3</v>
      </c>
    </row>
    <row r="1567" spans="1:5" x14ac:dyDescent="0.15">
      <c r="A1567" s="1">
        <v>41444</v>
      </c>
      <c r="B1567">
        <v>0.15820000000000001</v>
      </c>
      <c r="C1567">
        <v>7.5206</v>
      </c>
      <c r="D1567">
        <v>-7.4000000000000003E-3</v>
      </c>
      <c r="E1567">
        <v>1.5E-3</v>
      </c>
    </row>
    <row r="1568" spans="1:5" x14ac:dyDescent="0.15">
      <c r="A1568" s="1">
        <v>41445</v>
      </c>
      <c r="B1568">
        <v>0.11990000000000001</v>
      </c>
      <c r="C1568">
        <v>7.3833000000000002</v>
      </c>
      <c r="D1568">
        <v>-3.3000000000000002E-2</v>
      </c>
      <c r="E1568">
        <v>-1.61E-2</v>
      </c>
    </row>
    <row r="1569" spans="1:5" x14ac:dyDescent="0.15">
      <c r="A1569" s="1">
        <v>41446</v>
      </c>
      <c r="B1569">
        <v>0.11799999999999999</v>
      </c>
      <c r="C1569">
        <v>7.3136000000000001</v>
      </c>
      <c r="D1569">
        <v>-1.8E-3</v>
      </c>
      <c r="E1569">
        <v>-8.3000000000000001E-3</v>
      </c>
    </row>
    <row r="1570" spans="1:5" x14ac:dyDescent="0.15">
      <c r="A1570" s="1">
        <v>41449</v>
      </c>
      <c r="B1570">
        <v>4.7399999999999998E-2</v>
      </c>
      <c r="C1570">
        <v>6.8173000000000004</v>
      </c>
      <c r="D1570">
        <v>-6.3100000000000003E-2</v>
      </c>
      <c r="E1570">
        <v>-5.9700000000000003E-2</v>
      </c>
    </row>
    <row r="1571" spans="1:5" x14ac:dyDescent="0.15">
      <c r="A1571" s="1">
        <v>41450</v>
      </c>
      <c r="B1571">
        <v>4.4600000000000001E-2</v>
      </c>
      <c r="C1571">
        <v>6.7759999999999998</v>
      </c>
      <c r="D1571">
        <v>-2.7000000000000001E-3</v>
      </c>
      <c r="E1571">
        <v>-5.3E-3</v>
      </c>
    </row>
    <row r="1572" spans="1:5" x14ac:dyDescent="0.15">
      <c r="A1572" s="1">
        <v>41451</v>
      </c>
      <c r="B1572">
        <v>4.5999999999999999E-2</v>
      </c>
      <c r="C1572">
        <v>6.9466000000000001</v>
      </c>
      <c r="D1572">
        <v>1.2999999999999999E-3</v>
      </c>
      <c r="E1572">
        <v>2.1899999999999999E-2</v>
      </c>
    </row>
    <row r="1573" spans="1:5" x14ac:dyDescent="0.15">
      <c r="A1573" s="1">
        <v>41452</v>
      </c>
      <c r="B1573">
        <v>4.24E-2</v>
      </c>
      <c r="C1573">
        <v>6.9314</v>
      </c>
      <c r="D1573">
        <v>-3.5000000000000001E-3</v>
      </c>
      <c r="E1573">
        <v>-1.9E-3</v>
      </c>
    </row>
    <row r="1574" spans="1:5" x14ac:dyDescent="0.15">
      <c r="A1574" s="1">
        <v>41453</v>
      </c>
      <c r="B1574">
        <v>6.1600000000000002E-2</v>
      </c>
      <c r="C1574">
        <v>6.9322999999999997</v>
      </c>
      <c r="D1574">
        <v>1.8499999999999999E-2</v>
      </c>
      <c r="E1574">
        <v>1E-4</v>
      </c>
    </row>
    <row r="1575" spans="1:5" x14ac:dyDescent="0.15">
      <c r="A1575" s="1">
        <v>41456</v>
      </c>
      <c r="B1575">
        <v>6.7699999999999996E-2</v>
      </c>
      <c r="C1575">
        <v>7.0872999999999999</v>
      </c>
      <c r="D1575">
        <v>5.7999999999999996E-3</v>
      </c>
      <c r="E1575">
        <v>1.95E-2</v>
      </c>
    </row>
    <row r="1576" spans="1:5" x14ac:dyDescent="0.15">
      <c r="A1576" s="1">
        <v>41457</v>
      </c>
      <c r="B1576">
        <v>7.1900000000000006E-2</v>
      </c>
      <c r="C1576">
        <v>7.2355999999999998</v>
      </c>
      <c r="D1576">
        <v>3.8999999999999998E-3</v>
      </c>
      <c r="E1576">
        <v>1.83E-2</v>
      </c>
    </row>
    <row r="1577" spans="1:5" x14ac:dyDescent="0.15">
      <c r="A1577" s="1">
        <v>41458</v>
      </c>
      <c r="B1577">
        <v>6.3200000000000006E-2</v>
      </c>
      <c r="C1577">
        <v>7.3103999999999996</v>
      </c>
      <c r="D1577">
        <v>-8.2000000000000007E-3</v>
      </c>
      <c r="E1577">
        <v>9.1000000000000004E-3</v>
      </c>
    </row>
    <row r="1578" spans="1:5" x14ac:dyDescent="0.15">
      <c r="A1578" s="1">
        <v>41459</v>
      </c>
      <c r="B1578">
        <v>7.1900000000000006E-2</v>
      </c>
      <c r="C1578">
        <v>7.3498000000000001</v>
      </c>
      <c r="D1578">
        <v>8.2000000000000007E-3</v>
      </c>
      <c r="E1578">
        <v>4.7000000000000002E-3</v>
      </c>
    </row>
    <row r="1579" spans="1:5" x14ac:dyDescent="0.15">
      <c r="A1579" s="1">
        <v>41460</v>
      </c>
      <c r="B1579">
        <v>7.4300000000000005E-2</v>
      </c>
      <c r="C1579">
        <v>7.2281000000000004</v>
      </c>
      <c r="D1579">
        <v>2.2000000000000001E-3</v>
      </c>
      <c r="E1579">
        <v>-1.46E-2</v>
      </c>
    </row>
    <row r="1580" spans="1:5" x14ac:dyDescent="0.15">
      <c r="A1580" s="1">
        <v>41463</v>
      </c>
      <c r="B1580">
        <v>4.3799999999999999E-2</v>
      </c>
      <c r="C1580">
        <v>7.0575000000000001</v>
      </c>
      <c r="D1580">
        <v>-2.8400000000000002E-2</v>
      </c>
      <c r="E1580">
        <v>-2.07E-2</v>
      </c>
    </row>
    <row r="1581" spans="1:5" x14ac:dyDescent="0.15">
      <c r="A1581" s="1">
        <v>41464</v>
      </c>
      <c r="B1581">
        <v>4.3299999999999998E-2</v>
      </c>
      <c r="C1581">
        <v>7.2721</v>
      </c>
      <c r="D1581">
        <v>-4.0000000000000002E-4</v>
      </c>
      <c r="E1581">
        <v>2.6599999999999999E-2</v>
      </c>
    </row>
    <row r="1582" spans="1:5" x14ac:dyDescent="0.15">
      <c r="A1582" s="1">
        <v>41465</v>
      </c>
      <c r="B1582">
        <v>7.2900000000000006E-2</v>
      </c>
      <c r="C1582">
        <v>7.4196</v>
      </c>
      <c r="D1582">
        <v>2.8400000000000002E-2</v>
      </c>
      <c r="E1582">
        <v>1.78E-2</v>
      </c>
    </row>
    <row r="1583" spans="1:5" x14ac:dyDescent="0.15">
      <c r="A1583" s="1">
        <v>41466</v>
      </c>
      <c r="B1583">
        <v>0.12239999999999999</v>
      </c>
      <c r="C1583">
        <v>7.5589000000000004</v>
      </c>
      <c r="D1583">
        <v>4.6100000000000002E-2</v>
      </c>
      <c r="E1583">
        <v>1.6500000000000001E-2</v>
      </c>
    </row>
    <row r="1584" spans="1:5" x14ac:dyDescent="0.15">
      <c r="A1584" s="1">
        <v>41467</v>
      </c>
      <c r="B1584">
        <v>9.7699999999999995E-2</v>
      </c>
      <c r="C1584">
        <v>7.5758999999999999</v>
      </c>
      <c r="D1584">
        <v>-2.2100000000000002E-2</v>
      </c>
      <c r="E1584">
        <v>2E-3</v>
      </c>
    </row>
    <row r="1585" spans="1:5" x14ac:dyDescent="0.15">
      <c r="A1585" s="1">
        <v>41470</v>
      </c>
      <c r="B1585">
        <v>0.11310000000000001</v>
      </c>
      <c r="C1585">
        <v>7.7007000000000003</v>
      </c>
      <c r="D1585">
        <v>1.4E-2</v>
      </c>
      <c r="E1585">
        <v>1.46E-2</v>
      </c>
    </row>
    <row r="1586" spans="1:5" x14ac:dyDescent="0.15">
      <c r="A1586" s="1">
        <v>41471</v>
      </c>
      <c r="B1586">
        <v>0.1182</v>
      </c>
      <c r="C1586">
        <v>7.8247</v>
      </c>
      <c r="D1586">
        <v>4.5999999999999999E-3</v>
      </c>
      <c r="E1586">
        <v>1.43E-2</v>
      </c>
    </row>
    <row r="1587" spans="1:5" x14ac:dyDescent="0.15">
      <c r="A1587" s="1">
        <v>41472</v>
      </c>
      <c r="B1587">
        <v>0.1013</v>
      </c>
      <c r="C1587">
        <v>7.9753999999999996</v>
      </c>
      <c r="D1587">
        <v>-1.5100000000000001E-2</v>
      </c>
      <c r="E1587">
        <v>1.7100000000000001E-2</v>
      </c>
    </row>
    <row r="1588" spans="1:5" x14ac:dyDescent="0.15">
      <c r="A1588" s="1">
        <v>41473</v>
      </c>
      <c r="B1588">
        <v>8.3199999999999996E-2</v>
      </c>
      <c r="C1588">
        <v>8.1204000000000001</v>
      </c>
      <c r="D1588">
        <v>-1.6400000000000001E-2</v>
      </c>
      <c r="E1588">
        <v>1.6199999999999999E-2</v>
      </c>
    </row>
    <row r="1589" spans="1:5" x14ac:dyDescent="0.15">
      <c r="A1589" s="1">
        <v>41474</v>
      </c>
      <c r="B1589">
        <v>5.67E-2</v>
      </c>
      <c r="C1589">
        <v>8.0265000000000004</v>
      </c>
      <c r="D1589">
        <v>-2.4400000000000002E-2</v>
      </c>
      <c r="E1589">
        <v>-1.03E-2</v>
      </c>
    </row>
    <row r="1590" spans="1:5" x14ac:dyDescent="0.15">
      <c r="A1590" s="1">
        <v>41477</v>
      </c>
      <c r="B1590">
        <v>6.2399999999999997E-2</v>
      </c>
      <c r="C1590">
        <v>8.2560000000000002</v>
      </c>
      <c r="D1590">
        <v>5.3E-3</v>
      </c>
      <c r="E1590">
        <v>2.5399999999999999E-2</v>
      </c>
    </row>
    <row r="1591" spans="1:5" x14ac:dyDescent="0.15">
      <c r="A1591" s="1">
        <v>41478</v>
      </c>
      <c r="B1591">
        <v>9.3100000000000002E-2</v>
      </c>
      <c r="C1591">
        <v>8.3169000000000004</v>
      </c>
      <c r="D1591">
        <v>2.8899999999999999E-2</v>
      </c>
      <c r="E1591">
        <v>6.6E-3</v>
      </c>
    </row>
    <row r="1592" spans="1:5" x14ac:dyDescent="0.15">
      <c r="A1592" s="1">
        <v>41479</v>
      </c>
      <c r="B1592">
        <v>8.5000000000000006E-2</v>
      </c>
      <c r="C1592">
        <v>8.3575999999999997</v>
      </c>
      <c r="D1592">
        <v>-7.4000000000000003E-3</v>
      </c>
      <c r="E1592">
        <v>4.4000000000000003E-3</v>
      </c>
    </row>
    <row r="1593" spans="1:5" x14ac:dyDescent="0.15">
      <c r="A1593" s="1">
        <v>41480</v>
      </c>
      <c r="B1593">
        <v>7.9500000000000001E-2</v>
      </c>
      <c r="C1593">
        <v>8.0629000000000008</v>
      </c>
      <c r="D1593">
        <v>-5.1000000000000004E-3</v>
      </c>
      <c r="E1593">
        <v>-3.15E-2</v>
      </c>
    </row>
    <row r="1594" spans="1:5" x14ac:dyDescent="0.15">
      <c r="A1594" s="1">
        <v>41481</v>
      </c>
      <c r="B1594">
        <v>7.2900000000000006E-2</v>
      </c>
      <c r="C1594">
        <v>8.0663999999999998</v>
      </c>
      <c r="D1594">
        <v>-6.1000000000000004E-3</v>
      </c>
      <c r="E1594">
        <v>4.0000000000000002E-4</v>
      </c>
    </row>
    <row r="1595" spans="1:5" x14ac:dyDescent="0.15">
      <c r="A1595" s="1">
        <v>41484</v>
      </c>
      <c r="B1595">
        <v>4.9700000000000001E-2</v>
      </c>
      <c r="C1595">
        <v>7.9446000000000003</v>
      </c>
      <c r="D1595">
        <v>-2.1600000000000001E-2</v>
      </c>
      <c r="E1595">
        <v>-1.34E-2</v>
      </c>
    </row>
    <row r="1596" spans="1:5" x14ac:dyDescent="0.15">
      <c r="A1596" s="1">
        <v>41485</v>
      </c>
      <c r="B1596">
        <v>5.62E-2</v>
      </c>
      <c r="C1596">
        <v>7.8875000000000002</v>
      </c>
      <c r="D1596">
        <v>6.1999999999999998E-3</v>
      </c>
      <c r="E1596">
        <v>-6.4000000000000003E-3</v>
      </c>
    </row>
    <row r="1597" spans="1:5" x14ac:dyDescent="0.15">
      <c r="A1597" s="1">
        <v>41486</v>
      </c>
      <c r="B1597">
        <v>5.8000000000000003E-2</v>
      </c>
      <c r="C1597">
        <v>8.0474999999999994</v>
      </c>
      <c r="D1597">
        <v>1.6999999999999999E-3</v>
      </c>
      <c r="E1597">
        <v>1.7999999999999999E-2</v>
      </c>
    </row>
    <row r="1598" spans="1:5" x14ac:dyDescent="0.15">
      <c r="A1598" s="1">
        <v>41487</v>
      </c>
      <c r="B1598">
        <v>8.3199999999999996E-2</v>
      </c>
      <c r="C1598">
        <v>8.3873999999999995</v>
      </c>
      <c r="D1598">
        <v>2.3900000000000001E-2</v>
      </c>
      <c r="E1598">
        <v>3.7600000000000001E-2</v>
      </c>
    </row>
    <row r="1599" spans="1:5" x14ac:dyDescent="0.15">
      <c r="A1599" s="1">
        <v>41488</v>
      </c>
      <c r="B1599">
        <v>8.4099999999999994E-2</v>
      </c>
      <c r="C1599">
        <v>8.5837000000000003</v>
      </c>
      <c r="D1599">
        <v>8.0000000000000004E-4</v>
      </c>
      <c r="E1599">
        <v>2.0899999999999998E-2</v>
      </c>
    </row>
    <row r="1600" spans="1:5" x14ac:dyDescent="0.15">
      <c r="A1600" s="1">
        <v>41491</v>
      </c>
      <c r="B1600">
        <v>9.9099999999999994E-2</v>
      </c>
      <c r="C1600">
        <v>8.6927000000000003</v>
      </c>
      <c r="D1600">
        <v>1.38E-2</v>
      </c>
      <c r="E1600">
        <v>1.14E-2</v>
      </c>
    </row>
    <row r="1601" spans="1:5" x14ac:dyDescent="0.15">
      <c r="A1601" s="1">
        <v>41492</v>
      </c>
      <c r="B1601">
        <v>0.1065</v>
      </c>
      <c r="C1601">
        <v>8.8137000000000008</v>
      </c>
      <c r="D1601">
        <v>6.7000000000000002E-3</v>
      </c>
      <c r="E1601">
        <v>1.2500000000000001E-2</v>
      </c>
    </row>
    <row r="1602" spans="1:5" x14ac:dyDescent="0.15">
      <c r="A1602" s="1">
        <v>41493</v>
      </c>
      <c r="B1602">
        <v>0.1002</v>
      </c>
      <c r="C1602">
        <v>8.5253999999999994</v>
      </c>
      <c r="D1602">
        <v>-5.7000000000000002E-3</v>
      </c>
      <c r="E1602">
        <v>-2.9399999999999999E-2</v>
      </c>
    </row>
    <row r="1603" spans="1:5" x14ac:dyDescent="0.15">
      <c r="A1603" s="1">
        <v>41494</v>
      </c>
      <c r="B1603">
        <v>9.8400000000000001E-2</v>
      </c>
      <c r="C1603">
        <v>8.5776000000000003</v>
      </c>
      <c r="D1603">
        <v>-1.6999999999999999E-3</v>
      </c>
      <c r="E1603">
        <v>5.4999999999999997E-3</v>
      </c>
    </row>
    <row r="1604" spans="1:5" x14ac:dyDescent="0.15">
      <c r="A1604" s="1">
        <v>41495</v>
      </c>
      <c r="B1604">
        <v>0.1028</v>
      </c>
      <c r="C1604">
        <v>8.6488999999999994</v>
      </c>
      <c r="D1604">
        <v>4.1000000000000003E-3</v>
      </c>
      <c r="E1604">
        <v>7.4000000000000003E-3</v>
      </c>
    </row>
    <row r="1605" spans="1:5" x14ac:dyDescent="0.15">
      <c r="A1605" s="1">
        <v>41498</v>
      </c>
      <c r="B1605">
        <v>0.13500000000000001</v>
      </c>
      <c r="C1605">
        <v>8.7499000000000002</v>
      </c>
      <c r="D1605">
        <v>2.92E-2</v>
      </c>
      <c r="E1605">
        <v>1.0500000000000001E-2</v>
      </c>
    </row>
    <row r="1606" spans="1:5" x14ac:dyDescent="0.15">
      <c r="A1606" s="1">
        <v>41499</v>
      </c>
      <c r="B1606">
        <v>0.1381</v>
      </c>
      <c r="C1606">
        <v>8.7626000000000008</v>
      </c>
      <c r="D1606">
        <v>2.7000000000000001E-3</v>
      </c>
      <c r="E1606">
        <v>1.2999999999999999E-3</v>
      </c>
    </row>
    <row r="1607" spans="1:5" x14ac:dyDescent="0.15">
      <c r="A1607" s="1">
        <v>41500</v>
      </c>
      <c r="B1607">
        <v>0.13320000000000001</v>
      </c>
      <c r="C1607">
        <v>8.9260000000000002</v>
      </c>
      <c r="D1607">
        <v>-4.1999999999999997E-3</v>
      </c>
      <c r="E1607">
        <v>1.67E-2</v>
      </c>
    </row>
    <row r="1608" spans="1:5" x14ac:dyDescent="0.15">
      <c r="A1608" s="1">
        <v>41501</v>
      </c>
      <c r="B1608">
        <v>0.12</v>
      </c>
      <c r="C1608">
        <v>8.8991000000000007</v>
      </c>
      <c r="D1608">
        <v>-1.17E-2</v>
      </c>
      <c r="E1608">
        <v>-2.7000000000000001E-3</v>
      </c>
    </row>
    <row r="1609" spans="1:5" x14ac:dyDescent="0.15">
      <c r="A1609" s="1">
        <v>41502</v>
      </c>
      <c r="B1609">
        <v>0.1116</v>
      </c>
      <c r="C1609">
        <v>8.5867000000000004</v>
      </c>
      <c r="D1609">
        <v>-7.4999999999999997E-3</v>
      </c>
      <c r="E1609">
        <v>-3.1600000000000003E-2</v>
      </c>
    </row>
    <row r="1610" spans="1:5" x14ac:dyDescent="0.15">
      <c r="A1610" s="1">
        <v>41505</v>
      </c>
      <c r="B1610">
        <v>0.12470000000000001</v>
      </c>
      <c r="C1610">
        <v>8.7452000000000005</v>
      </c>
      <c r="D1610">
        <v>1.18E-2</v>
      </c>
      <c r="E1610">
        <v>1.6500000000000001E-2</v>
      </c>
    </row>
    <row r="1611" spans="1:5" x14ac:dyDescent="0.15">
      <c r="A1611" s="1">
        <v>41506</v>
      </c>
      <c r="B1611">
        <v>0.11559999999999999</v>
      </c>
      <c r="C1611">
        <v>8.8977000000000004</v>
      </c>
      <c r="D1611">
        <v>-8.0999999999999996E-3</v>
      </c>
      <c r="E1611">
        <v>1.5699999999999999E-2</v>
      </c>
    </row>
    <row r="1612" spans="1:5" x14ac:dyDescent="0.15">
      <c r="A1612" s="1">
        <v>41507</v>
      </c>
      <c r="B1612">
        <v>0.1137</v>
      </c>
      <c r="C1612">
        <v>9.0282</v>
      </c>
      <c r="D1612">
        <v>-1.6999999999999999E-3</v>
      </c>
      <c r="E1612">
        <v>1.32E-2</v>
      </c>
    </row>
    <row r="1613" spans="1:5" x14ac:dyDescent="0.15">
      <c r="A1613" s="1">
        <v>41508</v>
      </c>
      <c r="B1613">
        <v>0.1115</v>
      </c>
      <c r="C1613">
        <v>8.9841999999999995</v>
      </c>
      <c r="D1613">
        <v>-2E-3</v>
      </c>
      <c r="E1613">
        <v>-4.4000000000000003E-3</v>
      </c>
    </row>
    <row r="1614" spans="1:5" x14ac:dyDescent="0.15">
      <c r="A1614" s="1">
        <v>41509</v>
      </c>
      <c r="B1614">
        <v>0.1033</v>
      </c>
      <c r="C1614">
        <v>9.0203000000000007</v>
      </c>
      <c r="D1614">
        <v>-7.4000000000000003E-3</v>
      </c>
      <c r="E1614">
        <v>3.5999999999999999E-3</v>
      </c>
    </row>
    <row r="1615" spans="1:5" x14ac:dyDescent="0.15">
      <c r="A1615" s="1">
        <v>41512</v>
      </c>
      <c r="B1615">
        <v>0.12670000000000001</v>
      </c>
      <c r="C1615">
        <v>9.1537000000000006</v>
      </c>
      <c r="D1615">
        <v>2.1299999999999999E-2</v>
      </c>
      <c r="E1615">
        <v>1.3299999999999999E-2</v>
      </c>
    </row>
    <row r="1616" spans="1:5" x14ac:dyDescent="0.15">
      <c r="A1616" s="1">
        <v>41513</v>
      </c>
      <c r="B1616">
        <v>0.1293</v>
      </c>
      <c r="C1616">
        <v>9.1483000000000008</v>
      </c>
      <c r="D1616">
        <v>2.3E-3</v>
      </c>
      <c r="E1616">
        <v>-5.0000000000000001E-4</v>
      </c>
    </row>
    <row r="1617" spans="1:5" x14ac:dyDescent="0.15">
      <c r="A1617" s="1">
        <v>41514</v>
      </c>
      <c r="B1617">
        <v>0.1231</v>
      </c>
      <c r="C1617">
        <v>9.0380000000000003</v>
      </c>
      <c r="D1617">
        <v>-5.4999999999999997E-3</v>
      </c>
      <c r="E1617">
        <v>-1.09E-2</v>
      </c>
    </row>
    <row r="1618" spans="1:5" x14ac:dyDescent="0.15">
      <c r="A1618" s="1">
        <v>41515</v>
      </c>
      <c r="B1618">
        <v>0.11840000000000001</v>
      </c>
      <c r="C1618">
        <v>9.0884</v>
      </c>
      <c r="D1618">
        <v>-4.1999999999999997E-3</v>
      </c>
      <c r="E1618">
        <v>5.0000000000000001E-3</v>
      </c>
    </row>
    <row r="1619" spans="1:5" x14ac:dyDescent="0.15">
      <c r="A1619" s="1">
        <v>41516</v>
      </c>
      <c r="B1619">
        <v>0.1163</v>
      </c>
      <c r="C1619">
        <v>8.9842999999999993</v>
      </c>
      <c r="D1619">
        <v>-1.9E-3</v>
      </c>
      <c r="E1619">
        <v>-1.03E-2</v>
      </c>
    </row>
    <row r="1620" spans="1:5" x14ac:dyDescent="0.15">
      <c r="A1620" s="1">
        <v>41519</v>
      </c>
      <c r="B1620">
        <v>0.11940000000000001</v>
      </c>
      <c r="C1620">
        <v>9.0610999999999997</v>
      </c>
      <c r="D1620">
        <v>2.8E-3</v>
      </c>
      <c r="E1620">
        <v>7.7000000000000002E-3</v>
      </c>
    </row>
    <row r="1621" spans="1:5" x14ac:dyDescent="0.15">
      <c r="A1621" s="1">
        <v>41520</v>
      </c>
      <c r="B1621">
        <v>0.13589999999999999</v>
      </c>
      <c r="C1621">
        <v>9.2014999999999993</v>
      </c>
      <c r="D1621">
        <v>1.47E-2</v>
      </c>
      <c r="E1621">
        <v>1.4E-2</v>
      </c>
    </row>
    <row r="1622" spans="1:5" x14ac:dyDescent="0.15">
      <c r="A1622" s="1">
        <v>41521</v>
      </c>
      <c r="B1622">
        <v>0.13400000000000001</v>
      </c>
      <c r="C1622">
        <v>9.1203000000000003</v>
      </c>
      <c r="D1622">
        <v>-1.6000000000000001E-3</v>
      </c>
      <c r="E1622">
        <v>-8.0000000000000002E-3</v>
      </c>
    </row>
    <row r="1623" spans="1:5" x14ac:dyDescent="0.15">
      <c r="A1623" s="1">
        <v>41522</v>
      </c>
      <c r="B1623">
        <v>0.12970000000000001</v>
      </c>
      <c r="C1623">
        <v>9.1655999999999995</v>
      </c>
      <c r="D1623">
        <v>-3.8E-3</v>
      </c>
      <c r="E1623">
        <v>4.4999999999999997E-3</v>
      </c>
    </row>
    <row r="1624" spans="1:5" x14ac:dyDescent="0.15">
      <c r="A1624" s="1">
        <v>41523</v>
      </c>
      <c r="B1624">
        <v>0.13739999999999999</v>
      </c>
      <c r="C1624">
        <v>9.2460000000000004</v>
      </c>
      <c r="D1624">
        <v>6.8999999999999999E-3</v>
      </c>
      <c r="E1624">
        <v>7.9000000000000008E-3</v>
      </c>
    </row>
    <row r="1625" spans="1:5" x14ac:dyDescent="0.15">
      <c r="A1625" s="1">
        <v>41526</v>
      </c>
      <c r="B1625">
        <v>0.1774</v>
      </c>
      <c r="C1625">
        <v>9.2646999999999995</v>
      </c>
      <c r="D1625">
        <v>3.5099999999999999E-2</v>
      </c>
      <c r="E1625">
        <v>1.8E-3</v>
      </c>
    </row>
    <row r="1626" spans="1:5" x14ac:dyDescent="0.15">
      <c r="A1626" s="1">
        <v>41527</v>
      </c>
      <c r="B1626">
        <v>0.19389999999999999</v>
      </c>
      <c r="C1626">
        <v>9.2946000000000009</v>
      </c>
      <c r="D1626">
        <v>1.4E-2</v>
      </c>
      <c r="E1626">
        <v>2.8999999999999998E-3</v>
      </c>
    </row>
    <row r="1627" spans="1:5" x14ac:dyDescent="0.15">
      <c r="A1627" s="1">
        <v>41528</v>
      </c>
      <c r="B1627">
        <v>0.1978</v>
      </c>
      <c r="C1627">
        <v>9.2596000000000007</v>
      </c>
      <c r="D1627">
        <v>3.2000000000000002E-3</v>
      </c>
      <c r="E1627">
        <v>-3.3999999999999998E-3</v>
      </c>
    </row>
    <row r="1628" spans="1:5" x14ac:dyDescent="0.15">
      <c r="A1628" s="1">
        <v>41529</v>
      </c>
      <c r="B1628">
        <v>0.20960000000000001</v>
      </c>
      <c r="C1628">
        <v>9.1649999999999991</v>
      </c>
      <c r="D1628">
        <v>9.9000000000000008E-3</v>
      </c>
      <c r="E1628">
        <v>-9.1999999999999998E-3</v>
      </c>
    </row>
    <row r="1629" spans="1:5" x14ac:dyDescent="0.15">
      <c r="A1629" s="1">
        <v>41530</v>
      </c>
      <c r="B1629">
        <v>0.20069999999999999</v>
      </c>
      <c r="C1629">
        <v>9.3160000000000007</v>
      </c>
      <c r="D1629">
        <v>-7.4000000000000003E-3</v>
      </c>
      <c r="E1629">
        <v>1.49E-2</v>
      </c>
    </row>
    <row r="1630" spans="1:5" x14ac:dyDescent="0.15">
      <c r="A1630" s="1">
        <v>41533</v>
      </c>
      <c r="B1630">
        <v>0.1956</v>
      </c>
      <c r="C1630">
        <v>9.4373000000000005</v>
      </c>
      <c r="D1630">
        <v>-4.1999999999999997E-3</v>
      </c>
      <c r="E1630">
        <v>1.18E-2</v>
      </c>
    </row>
    <row r="1631" spans="1:5" x14ac:dyDescent="0.15">
      <c r="A1631" s="1">
        <v>41534</v>
      </c>
      <c r="B1631">
        <v>0.17100000000000001</v>
      </c>
      <c r="C1631">
        <v>9.4908000000000001</v>
      </c>
      <c r="D1631">
        <v>-2.06E-2</v>
      </c>
      <c r="E1631">
        <v>5.1000000000000004E-3</v>
      </c>
    </row>
    <row r="1632" spans="1:5" x14ac:dyDescent="0.15">
      <c r="A1632" s="1">
        <v>41535</v>
      </c>
      <c r="B1632">
        <v>0.17349999999999999</v>
      </c>
      <c r="C1632">
        <v>9.6572999999999993</v>
      </c>
      <c r="D1632">
        <v>2.0999999999999999E-3</v>
      </c>
      <c r="E1632">
        <v>1.5900000000000001E-2</v>
      </c>
    </row>
    <row r="1633" spans="1:5" x14ac:dyDescent="0.15">
      <c r="A1633" s="1">
        <v>41540</v>
      </c>
      <c r="B1633">
        <v>0.19270000000000001</v>
      </c>
      <c r="C1633">
        <v>9.9750999999999994</v>
      </c>
      <c r="D1633">
        <v>1.6400000000000001E-2</v>
      </c>
      <c r="E1633">
        <v>2.98E-2</v>
      </c>
    </row>
    <row r="1634" spans="1:5" x14ac:dyDescent="0.15">
      <c r="A1634" s="1">
        <v>41541</v>
      </c>
      <c r="B1634">
        <v>0.17899999999999999</v>
      </c>
      <c r="C1634">
        <v>10.088800000000001</v>
      </c>
      <c r="D1634">
        <v>-1.15E-2</v>
      </c>
      <c r="E1634">
        <v>1.04E-2</v>
      </c>
    </row>
    <row r="1635" spans="1:5" x14ac:dyDescent="0.15">
      <c r="A1635" s="1">
        <v>41542</v>
      </c>
      <c r="B1635">
        <v>0.17180000000000001</v>
      </c>
      <c r="C1635">
        <v>10.124700000000001</v>
      </c>
      <c r="D1635">
        <v>-6.1000000000000004E-3</v>
      </c>
      <c r="E1635">
        <v>3.2000000000000002E-3</v>
      </c>
    </row>
    <row r="1636" spans="1:5" x14ac:dyDescent="0.15">
      <c r="A1636" s="1">
        <v>41543</v>
      </c>
      <c r="B1636">
        <v>0.15029999999999999</v>
      </c>
      <c r="C1636">
        <v>10.2614</v>
      </c>
      <c r="D1636">
        <v>-1.84E-2</v>
      </c>
      <c r="E1636">
        <v>1.23E-2</v>
      </c>
    </row>
    <row r="1637" spans="1:5" x14ac:dyDescent="0.15">
      <c r="A1637" s="1">
        <v>41544</v>
      </c>
      <c r="B1637">
        <v>0.15540000000000001</v>
      </c>
      <c r="C1637">
        <v>10</v>
      </c>
      <c r="D1637">
        <v>4.4000000000000003E-3</v>
      </c>
      <c r="E1637">
        <v>-2.3199999999999998E-2</v>
      </c>
    </row>
    <row r="1638" spans="1:5" x14ac:dyDescent="0.15">
      <c r="A1638" s="1">
        <v>41547</v>
      </c>
      <c r="B1638">
        <v>0.16220000000000001</v>
      </c>
      <c r="C1638">
        <v>10.1227</v>
      </c>
      <c r="D1638">
        <v>5.8999999999999999E-3</v>
      </c>
      <c r="E1638">
        <v>1.12E-2</v>
      </c>
    </row>
    <row r="1639" spans="1:5" x14ac:dyDescent="0.15">
      <c r="A1639" s="1">
        <v>41555</v>
      </c>
      <c r="B1639">
        <v>0.17799999999999999</v>
      </c>
      <c r="C1639">
        <v>10.217000000000001</v>
      </c>
      <c r="D1639">
        <v>1.3599999999999999E-2</v>
      </c>
      <c r="E1639">
        <v>8.5000000000000006E-3</v>
      </c>
    </row>
    <row r="1640" spans="1:5" x14ac:dyDescent="0.15">
      <c r="A1640" s="1">
        <v>41556</v>
      </c>
      <c r="B1640">
        <v>0.1837</v>
      </c>
      <c r="C1640">
        <v>10.693</v>
      </c>
      <c r="D1640">
        <v>4.7999999999999996E-3</v>
      </c>
      <c r="E1640">
        <v>4.24E-2</v>
      </c>
    </row>
    <row r="1641" spans="1:5" x14ac:dyDescent="0.15">
      <c r="A1641" s="1">
        <v>41557</v>
      </c>
      <c r="B1641">
        <v>0.17199999999999999</v>
      </c>
      <c r="C1641">
        <v>10.5345</v>
      </c>
      <c r="D1641">
        <v>-9.9000000000000008E-3</v>
      </c>
      <c r="E1641">
        <v>-1.3599999999999999E-2</v>
      </c>
    </row>
    <row r="1642" spans="1:5" x14ac:dyDescent="0.15">
      <c r="A1642" s="1">
        <v>41558</v>
      </c>
      <c r="B1642">
        <v>0.19089999999999999</v>
      </c>
      <c r="C1642">
        <v>10.532</v>
      </c>
      <c r="D1642">
        <v>1.61E-2</v>
      </c>
      <c r="E1642">
        <v>-2.0000000000000001E-4</v>
      </c>
    </row>
    <row r="1643" spans="1:5" x14ac:dyDescent="0.15">
      <c r="A1643" s="1">
        <v>41561</v>
      </c>
      <c r="B1643">
        <v>0.1928</v>
      </c>
      <c r="C1643">
        <v>10.602</v>
      </c>
      <c r="D1643">
        <v>1.6000000000000001E-3</v>
      </c>
      <c r="E1643">
        <v>6.1000000000000004E-3</v>
      </c>
    </row>
    <row r="1644" spans="1:5" x14ac:dyDescent="0.15">
      <c r="A1644" s="1">
        <v>41562</v>
      </c>
      <c r="B1644">
        <v>0.19040000000000001</v>
      </c>
      <c r="C1644">
        <v>10.550700000000001</v>
      </c>
      <c r="D1644">
        <v>-2E-3</v>
      </c>
      <c r="E1644">
        <v>-4.4000000000000003E-3</v>
      </c>
    </row>
    <row r="1645" spans="1:5" x14ac:dyDescent="0.15">
      <c r="A1645" s="1">
        <v>41563</v>
      </c>
      <c r="B1645">
        <v>0.1681</v>
      </c>
      <c r="C1645">
        <v>10.205299999999999</v>
      </c>
      <c r="D1645">
        <v>-1.8700000000000001E-2</v>
      </c>
      <c r="E1645">
        <v>-2.9899999999999999E-2</v>
      </c>
    </row>
    <row r="1646" spans="1:5" x14ac:dyDescent="0.15">
      <c r="A1646" s="1">
        <v>41564</v>
      </c>
      <c r="B1646">
        <v>0.16420000000000001</v>
      </c>
      <c r="C1646">
        <v>10.239800000000001</v>
      </c>
      <c r="D1646">
        <v>-3.3E-3</v>
      </c>
      <c r="E1646">
        <v>3.0999999999999999E-3</v>
      </c>
    </row>
    <row r="1647" spans="1:5" x14ac:dyDescent="0.15">
      <c r="A1647" s="1">
        <v>41565</v>
      </c>
      <c r="B1647">
        <v>0.1704</v>
      </c>
      <c r="C1647">
        <v>10.3596</v>
      </c>
      <c r="D1647">
        <v>5.3E-3</v>
      </c>
      <c r="E1647">
        <v>1.0699999999999999E-2</v>
      </c>
    </row>
    <row r="1648" spans="1:5" x14ac:dyDescent="0.15">
      <c r="A1648" s="1">
        <v>41568</v>
      </c>
      <c r="B1648">
        <v>0.19220000000000001</v>
      </c>
      <c r="C1648">
        <v>10.5625</v>
      </c>
      <c r="D1648">
        <v>1.8700000000000001E-2</v>
      </c>
      <c r="E1648">
        <v>1.7899999999999999E-2</v>
      </c>
    </row>
    <row r="1649" spans="1:5" x14ac:dyDescent="0.15">
      <c r="A1649" s="1">
        <v>41569</v>
      </c>
      <c r="B1649">
        <v>0.1799</v>
      </c>
      <c r="C1649">
        <v>10.498699999999999</v>
      </c>
      <c r="D1649">
        <v>-1.03E-2</v>
      </c>
      <c r="E1649">
        <v>-5.4999999999999997E-3</v>
      </c>
    </row>
    <row r="1650" spans="1:5" x14ac:dyDescent="0.15">
      <c r="A1650" s="1">
        <v>41570</v>
      </c>
      <c r="B1650">
        <v>0.16669999999999999</v>
      </c>
      <c r="C1650">
        <v>10.3489</v>
      </c>
      <c r="D1650">
        <v>-1.12E-2</v>
      </c>
      <c r="E1650">
        <v>-1.2999999999999999E-2</v>
      </c>
    </row>
    <row r="1651" spans="1:5" x14ac:dyDescent="0.15">
      <c r="A1651" s="1">
        <v>41571</v>
      </c>
      <c r="B1651">
        <v>0.15809999999999999</v>
      </c>
      <c r="C1651">
        <v>10.4344</v>
      </c>
      <c r="D1651">
        <v>-7.4000000000000003E-3</v>
      </c>
      <c r="E1651">
        <v>7.4999999999999997E-3</v>
      </c>
    </row>
    <row r="1652" spans="1:5" x14ac:dyDescent="0.15">
      <c r="A1652" s="1">
        <v>41572</v>
      </c>
      <c r="B1652">
        <v>0.1426</v>
      </c>
      <c r="C1652">
        <v>10.3062</v>
      </c>
      <c r="D1652">
        <v>-1.3299999999999999E-2</v>
      </c>
      <c r="E1652">
        <v>-1.12E-2</v>
      </c>
    </row>
    <row r="1653" spans="1:5" x14ac:dyDescent="0.15">
      <c r="A1653" s="1">
        <v>41575</v>
      </c>
      <c r="B1653">
        <v>0.1414</v>
      </c>
      <c r="C1653">
        <v>10.4183</v>
      </c>
      <c r="D1653">
        <v>-1.1000000000000001E-3</v>
      </c>
      <c r="E1653">
        <v>9.9000000000000008E-3</v>
      </c>
    </row>
    <row r="1654" spans="1:5" x14ac:dyDescent="0.15">
      <c r="A1654" s="1">
        <v>41576</v>
      </c>
      <c r="B1654">
        <v>0.14430000000000001</v>
      </c>
      <c r="C1654">
        <v>10.1427</v>
      </c>
      <c r="D1654">
        <v>2.5999999999999999E-3</v>
      </c>
      <c r="E1654">
        <v>-2.41E-2</v>
      </c>
    </row>
    <row r="1655" spans="1:5" x14ac:dyDescent="0.15">
      <c r="A1655" s="1">
        <v>41577</v>
      </c>
      <c r="B1655">
        <v>0.16139999999999999</v>
      </c>
      <c r="C1655">
        <v>10.4985</v>
      </c>
      <c r="D1655">
        <v>1.49E-2</v>
      </c>
      <c r="E1655">
        <v>3.1899999999999998E-2</v>
      </c>
    </row>
    <row r="1656" spans="1:5" x14ac:dyDescent="0.15">
      <c r="A1656" s="1">
        <v>41578</v>
      </c>
      <c r="B1656">
        <v>0.14510000000000001</v>
      </c>
      <c r="C1656">
        <v>10.4519</v>
      </c>
      <c r="D1656">
        <v>-1.4E-2</v>
      </c>
      <c r="E1656">
        <v>-4.1000000000000003E-3</v>
      </c>
    </row>
    <row r="1657" spans="1:5" x14ac:dyDescent="0.15">
      <c r="A1657" s="1">
        <v>41579</v>
      </c>
      <c r="B1657">
        <v>0.15060000000000001</v>
      </c>
      <c r="C1657">
        <v>10.5497</v>
      </c>
      <c r="D1657">
        <v>4.7000000000000002E-3</v>
      </c>
      <c r="E1657">
        <v>8.5000000000000006E-3</v>
      </c>
    </row>
    <row r="1658" spans="1:5" x14ac:dyDescent="0.15">
      <c r="A1658" s="1">
        <v>41582</v>
      </c>
      <c r="B1658">
        <v>0.1484</v>
      </c>
      <c r="C1658">
        <v>10.7498</v>
      </c>
      <c r="D1658">
        <v>-1.9E-3</v>
      </c>
      <c r="E1658">
        <v>1.7299999999999999E-2</v>
      </c>
    </row>
    <row r="1659" spans="1:5" x14ac:dyDescent="0.15">
      <c r="A1659" s="1">
        <v>41583</v>
      </c>
      <c r="B1659">
        <v>0.15</v>
      </c>
      <c r="C1659">
        <v>10.910399999999999</v>
      </c>
      <c r="D1659">
        <v>1.4E-3</v>
      </c>
      <c r="E1659">
        <v>1.37E-2</v>
      </c>
    </row>
    <row r="1660" spans="1:5" x14ac:dyDescent="0.15">
      <c r="A1660" s="1">
        <v>41584</v>
      </c>
      <c r="B1660">
        <v>0.13539999999999999</v>
      </c>
      <c r="C1660">
        <v>10.8781</v>
      </c>
      <c r="D1660">
        <v>-1.2699999999999999E-2</v>
      </c>
      <c r="E1660">
        <v>-2.7000000000000001E-3</v>
      </c>
    </row>
    <row r="1661" spans="1:5" x14ac:dyDescent="0.15">
      <c r="A1661" s="1">
        <v>41585</v>
      </c>
      <c r="B1661">
        <v>0.12909999999999999</v>
      </c>
      <c r="C1661">
        <v>10.9198</v>
      </c>
      <c r="D1661">
        <v>-5.4999999999999997E-3</v>
      </c>
      <c r="E1661">
        <v>3.5000000000000001E-3</v>
      </c>
    </row>
    <row r="1662" spans="1:5" x14ac:dyDescent="0.15">
      <c r="A1662" s="1">
        <v>41586</v>
      </c>
      <c r="B1662">
        <v>0.1134</v>
      </c>
      <c r="C1662">
        <v>10.968500000000001</v>
      </c>
      <c r="D1662">
        <v>-1.3899999999999999E-2</v>
      </c>
      <c r="E1662">
        <v>4.1000000000000003E-3</v>
      </c>
    </row>
    <row r="1663" spans="1:5" x14ac:dyDescent="0.15">
      <c r="A1663" s="1">
        <v>41589</v>
      </c>
      <c r="B1663">
        <v>0.1172</v>
      </c>
      <c r="C1663">
        <v>11.027200000000001</v>
      </c>
      <c r="D1663">
        <v>3.3999999999999998E-3</v>
      </c>
      <c r="E1663">
        <v>4.8999999999999998E-3</v>
      </c>
    </row>
    <row r="1664" spans="1:5" x14ac:dyDescent="0.15">
      <c r="A1664" s="1">
        <v>41590</v>
      </c>
      <c r="B1664">
        <v>0.12889999999999999</v>
      </c>
      <c r="C1664">
        <v>11.154500000000001</v>
      </c>
      <c r="D1664">
        <v>1.04E-2</v>
      </c>
      <c r="E1664">
        <v>1.06E-2</v>
      </c>
    </row>
    <row r="1665" spans="1:5" x14ac:dyDescent="0.15">
      <c r="A1665" s="1">
        <v>41591</v>
      </c>
      <c r="B1665">
        <v>0.1038</v>
      </c>
      <c r="C1665">
        <v>10.8223</v>
      </c>
      <c r="D1665">
        <v>-2.2200000000000001E-2</v>
      </c>
      <c r="E1665">
        <v>-2.7300000000000001E-2</v>
      </c>
    </row>
    <row r="1666" spans="1:5" x14ac:dyDescent="0.15">
      <c r="A1666" s="1">
        <v>41592</v>
      </c>
      <c r="B1666">
        <v>0.11169999999999999</v>
      </c>
      <c r="C1666">
        <v>11.0053</v>
      </c>
      <c r="D1666">
        <v>7.1999999999999998E-3</v>
      </c>
      <c r="E1666">
        <v>1.55E-2</v>
      </c>
    </row>
    <row r="1667" spans="1:5" x14ac:dyDescent="0.15">
      <c r="A1667" s="1">
        <v>41593</v>
      </c>
      <c r="B1667">
        <v>0.13400000000000001</v>
      </c>
      <c r="C1667">
        <v>11.223699999999999</v>
      </c>
      <c r="D1667">
        <v>2.01E-2</v>
      </c>
      <c r="E1667">
        <v>1.8200000000000001E-2</v>
      </c>
    </row>
    <row r="1668" spans="1:5" x14ac:dyDescent="0.15">
      <c r="A1668" s="1">
        <v>41596</v>
      </c>
      <c r="B1668">
        <v>0.17180000000000001</v>
      </c>
      <c r="C1668">
        <v>11.456200000000001</v>
      </c>
      <c r="D1668">
        <v>3.3300000000000003E-2</v>
      </c>
      <c r="E1668">
        <v>1.9E-2</v>
      </c>
    </row>
    <row r="1669" spans="1:5" x14ac:dyDescent="0.15">
      <c r="A1669" s="1">
        <v>41597</v>
      </c>
      <c r="B1669">
        <v>0.16370000000000001</v>
      </c>
      <c r="C1669">
        <v>11.619400000000001</v>
      </c>
      <c r="D1669">
        <v>-6.8999999999999999E-3</v>
      </c>
      <c r="E1669">
        <v>1.3100000000000001E-2</v>
      </c>
    </row>
    <row r="1670" spans="1:5" x14ac:dyDescent="0.15">
      <c r="A1670" s="1">
        <v>41598</v>
      </c>
      <c r="B1670">
        <v>0.16980000000000001</v>
      </c>
      <c r="C1670">
        <v>11.749599999999999</v>
      </c>
      <c r="D1670">
        <v>5.3E-3</v>
      </c>
      <c r="E1670">
        <v>1.03E-2</v>
      </c>
    </row>
    <row r="1671" spans="1:5" x14ac:dyDescent="0.15">
      <c r="A1671" s="1">
        <v>41599</v>
      </c>
      <c r="B1671">
        <v>0.16259999999999999</v>
      </c>
      <c r="C1671">
        <v>11.6477</v>
      </c>
      <c r="D1671">
        <v>-6.1000000000000004E-3</v>
      </c>
      <c r="E1671">
        <v>-8.0000000000000002E-3</v>
      </c>
    </row>
    <row r="1672" spans="1:5" x14ac:dyDescent="0.15">
      <c r="A1672" s="1">
        <v>41600</v>
      </c>
      <c r="B1672">
        <v>0.15679999999999999</v>
      </c>
      <c r="C1672">
        <v>11.610200000000001</v>
      </c>
      <c r="D1672">
        <v>-5.0000000000000001E-3</v>
      </c>
      <c r="E1672">
        <v>-3.0000000000000001E-3</v>
      </c>
    </row>
    <row r="1673" spans="1:5" x14ac:dyDescent="0.15">
      <c r="A1673" s="1">
        <v>41603</v>
      </c>
      <c r="B1673">
        <v>0.15229999999999999</v>
      </c>
      <c r="C1673">
        <v>11.5566</v>
      </c>
      <c r="D1673">
        <v>-3.8999999999999998E-3</v>
      </c>
      <c r="E1673">
        <v>-4.3E-3</v>
      </c>
    </row>
    <row r="1674" spans="1:5" x14ac:dyDescent="0.15">
      <c r="A1674" s="1">
        <v>41604</v>
      </c>
      <c r="B1674">
        <v>0.1517</v>
      </c>
      <c r="C1674">
        <v>11.8316</v>
      </c>
      <c r="D1674">
        <v>-5.0000000000000001E-4</v>
      </c>
      <c r="E1674">
        <v>2.1899999999999999E-2</v>
      </c>
    </row>
    <row r="1675" spans="1:5" x14ac:dyDescent="0.15">
      <c r="A1675" s="1">
        <v>41605</v>
      </c>
      <c r="B1675">
        <v>0.1648</v>
      </c>
      <c r="C1675">
        <v>12.026199999999999</v>
      </c>
      <c r="D1675">
        <v>1.1299999999999999E-2</v>
      </c>
      <c r="E1675">
        <v>1.52E-2</v>
      </c>
    </row>
    <row r="1676" spans="1:5" x14ac:dyDescent="0.15">
      <c r="A1676" s="1">
        <v>41606</v>
      </c>
      <c r="B1676">
        <v>0.1769</v>
      </c>
      <c r="C1676">
        <v>12.1454</v>
      </c>
      <c r="D1676">
        <v>1.04E-2</v>
      </c>
      <c r="E1676">
        <v>9.1999999999999998E-3</v>
      </c>
    </row>
    <row r="1677" spans="1:5" x14ac:dyDescent="0.15">
      <c r="A1677" s="1">
        <v>41607</v>
      </c>
      <c r="B1677">
        <v>0.17660000000000001</v>
      </c>
      <c r="C1677">
        <v>12.376300000000001</v>
      </c>
      <c r="D1677">
        <v>-2.0000000000000001E-4</v>
      </c>
      <c r="E1677">
        <v>1.7600000000000001E-2</v>
      </c>
    </row>
    <row r="1678" spans="1:5" x14ac:dyDescent="0.15">
      <c r="A1678" s="1">
        <v>41610</v>
      </c>
      <c r="B1678">
        <v>0.16689999999999999</v>
      </c>
      <c r="C1678">
        <v>11.402200000000001</v>
      </c>
      <c r="D1678">
        <v>-8.3000000000000001E-3</v>
      </c>
      <c r="E1678">
        <v>-7.2800000000000004E-2</v>
      </c>
    </row>
    <row r="1679" spans="1:5" x14ac:dyDescent="0.15">
      <c r="A1679" s="1">
        <v>41611</v>
      </c>
      <c r="B1679">
        <v>0.1784</v>
      </c>
      <c r="C1679">
        <v>11.474299999999999</v>
      </c>
      <c r="D1679">
        <v>9.9000000000000008E-3</v>
      </c>
      <c r="E1679">
        <v>5.7999999999999996E-3</v>
      </c>
    </row>
    <row r="1680" spans="1:5" x14ac:dyDescent="0.15">
      <c r="A1680" s="1">
        <v>41612</v>
      </c>
      <c r="B1680">
        <v>0.19409999999999999</v>
      </c>
      <c r="C1680">
        <v>11.5192</v>
      </c>
      <c r="D1680">
        <v>1.32E-2</v>
      </c>
      <c r="E1680">
        <v>3.5999999999999999E-3</v>
      </c>
    </row>
    <row r="1681" spans="1:5" x14ac:dyDescent="0.15">
      <c r="A1681" s="1">
        <v>41613</v>
      </c>
      <c r="B1681">
        <v>0.19070000000000001</v>
      </c>
      <c r="C1681">
        <v>11.4153</v>
      </c>
      <c r="D1681">
        <v>-2.8E-3</v>
      </c>
      <c r="E1681">
        <v>-8.3000000000000001E-3</v>
      </c>
    </row>
    <row r="1682" spans="1:5" x14ac:dyDescent="0.15">
      <c r="A1682" s="1">
        <v>41614</v>
      </c>
      <c r="B1682">
        <v>0.183</v>
      </c>
      <c r="C1682">
        <v>11.3634</v>
      </c>
      <c r="D1682">
        <v>-6.4000000000000003E-3</v>
      </c>
      <c r="E1682">
        <v>-4.1999999999999997E-3</v>
      </c>
    </row>
    <row r="1683" spans="1:5" x14ac:dyDescent="0.15">
      <c r="A1683" s="1">
        <v>41617</v>
      </c>
      <c r="B1683">
        <v>0.18229999999999999</v>
      </c>
      <c r="C1683">
        <v>11.5025</v>
      </c>
      <c r="D1683">
        <v>-5.9999999999999995E-4</v>
      </c>
      <c r="E1683">
        <v>1.1299999999999999E-2</v>
      </c>
    </row>
    <row r="1684" spans="1:5" x14ac:dyDescent="0.15">
      <c r="A1684" s="1">
        <v>41618</v>
      </c>
      <c r="B1684">
        <v>0.1835</v>
      </c>
      <c r="C1684">
        <v>11.4953</v>
      </c>
      <c r="D1684">
        <v>1E-3</v>
      </c>
      <c r="E1684">
        <v>-5.9999999999999995E-4</v>
      </c>
    </row>
    <row r="1685" spans="1:5" x14ac:dyDescent="0.15">
      <c r="A1685" s="1">
        <v>41619</v>
      </c>
      <c r="B1685">
        <v>0.16400000000000001</v>
      </c>
      <c r="C1685">
        <v>11.3613</v>
      </c>
      <c r="D1685">
        <v>-1.6500000000000001E-2</v>
      </c>
      <c r="E1685">
        <v>-1.0699999999999999E-2</v>
      </c>
    </row>
    <row r="1686" spans="1:5" x14ac:dyDescent="0.15">
      <c r="A1686" s="1">
        <v>41620</v>
      </c>
      <c r="B1686">
        <v>0.16259999999999999</v>
      </c>
      <c r="C1686">
        <v>11.4697</v>
      </c>
      <c r="D1686">
        <v>-1.1000000000000001E-3</v>
      </c>
      <c r="E1686">
        <v>8.8000000000000005E-3</v>
      </c>
    </row>
    <row r="1687" spans="1:5" x14ac:dyDescent="0.15">
      <c r="A1687" s="1">
        <v>41621</v>
      </c>
      <c r="B1687">
        <v>0.161</v>
      </c>
      <c r="C1687">
        <v>11.6738</v>
      </c>
      <c r="D1687">
        <v>-1.4E-3</v>
      </c>
      <c r="E1687">
        <v>1.6400000000000001E-2</v>
      </c>
    </row>
    <row r="1688" spans="1:5" x14ac:dyDescent="0.15">
      <c r="A1688" s="1">
        <v>41624</v>
      </c>
      <c r="B1688">
        <v>0.14230000000000001</v>
      </c>
      <c r="C1688">
        <v>11.4842</v>
      </c>
      <c r="D1688">
        <v>-1.61E-2</v>
      </c>
      <c r="E1688">
        <v>-1.4999999999999999E-2</v>
      </c>
    </row>
    <row r="1689" spans="1:5" x14ac:dyDescent="0.15">
      <c r="A1689" s="1">
        <v>41625</v>
      </c>
      <c r="B1689">
        <v>0.1368</v>
      </c>
      <c r="C1689">
        <v>11.362299999999999</v>
      </c>
      <c r="D1689">
        <v>-4.8999999999999998E-3</v>
      </c>
      <c r="E1689">
        <v>-9.7999999999999997E-3</v>
      </c>
    </row>
    <row r="1690" spans="1:5" x14ac:dyDescent="0.15">
      <c r="A1690" s="1">
        <v>41626</v>
      </c>
      <c r="B1690">
        <v>0.13719999999999999</v>
      </c>
      <c r="C1690">
        <v>11.4184</v>
      </c>
      <c r="D1690">
        <v>4.0000000000000002E-4</v>
      </c>
      <c r="E1690">
        <v>4.4999999999999997E-3</v>
      </c>
    </row>
    <row r="1691" spans="1:5" x14ac:dyDescent="0.15">
      <c r="A1691" s="1">
        <v>41627</v>
      </c>
      <c r="B1691">
        <v>0.12520000000000001</v>
      </c>
      <c r="C1691">
        <v>11.2943</v>
      </c>
      <c r="D1691">
        <v>-1.0500000000000001E-2</v>
      </c>
      <c r="E1691">
        <v>-0.01</v>
      </c>
    </row>
    <row r="1692" spans="1:5" x14ac:dyDescent="0.15">
      <c r="A1692" s="1">
        <v>41628</v>
      </c>
      <c r="B1692">
        <v>9.9000000000000005E-2</v>
      </c>
      <c r="C1692">
        <v>11.0892</v>
      </c>
      <c r="D1692">
        <v>-2.3300000000000001E-2</v>
      </c>
      <c r="E1692">
        <v>-1.67E-2</v>
      </c>
    </row>
    <row r="1693" spans="1:5" x14ac:dyDescent="0.15">
      <c r="A1693" s="1">
        <v>41631</v>
      </c>
      <c r="B1693">
        <v>0.1021</v>
      </c>
      <c r="C1693">
        <v>10.9712</v>
      </c>
      <c r="D1693">
        <v>2.8E-3</v>
      </c>
      <c r="E1693">
        <v>-9.7999999999999997E-3</v>
      </c>
    </row>
    <row r="1694" spans="1:5" x14ac:dyDescent="0.15">
      <c r="A1694" s="1">
        <v>41632</v>
      </c>
      <c r="B1694">
        <v>0.10390000000000001</v>
      </c>
      <c r="C1694">
        <v>11.1455</v>
      </c>
      <c r="D1694">
        <v>1.6000000000000001E-3</v>
      </c>
      <c r="E1694">
        <v>1.46E-2</v>
      </c>
    </row>
    <row r="1695" spans="1:5" x14ac:dyDescent="0.15">
      <c r="A1695" s="1">
        <v>41633</v>
      </c>
      <c r="B1695">
        <v>0.112</v>
      </c>
      <c r="C1695">
        <v>11.3733</v>
      </c>
      <c r="D1695">
        <v>7.4000000000000003E-3</v>
      </c>
      <c r="E1695">
        <v>1.8800000000000001E-2</v>
      </c>
    </row>
    <row r="1696" spans="1:5" x14ac:dyDescent="0.15">
      <c r="A1696" s="1">
        <v>41634</v>
      </c>
      <c r="B1696">
        <v>9.2799999999999994E-2</v>
      </c>
      <c r="C1696">
        <v>11.2699</v>
      </c>
      <c r="D1696">
        <v>-1.7299999999999999E-2</v>
      </c>
      <c r="E1696">
        <v>-8.3999999999999995E-3</v>
      </c>
    </row>
    <row r="1697" spans="1:5" x14ac:dyDescent="0.15">
      <c r="A1697" s="1">
        <v>41635</v>
      </c>
      <c r="B1697">
        <v>0.11119999999999999</v>
      </c>
      <c r="C1697">
        <v>11.6174</v>
      </c>
      <c r="D1697">
        <v>1.6799999999999999E-2</v>
      </c>
      <c r="E1697">
        <v>2.8299999999999999E-2</v>
      </c>
    </row>
    <row r="1698" spans="1:5" x14ac:dyDescent="0.15">
      <c r="A1698" s="1">
        <v>41638</v>
      </c>
      <c r="B1698">
        <v>0.10929999999999999</v>
      </c>
      <c r="C1698">
        <v>11.8063</v>
      </c>
      <c r="D1698">
        <v>-1.6999999999999999E-3</v>
      </c>
      <c r="E1698">
        <v>1.4999999999999999E-2</v>
      </c>
    </row>
    <row r="1699" spans="1:5" x14ac:dyDescent="0.15">
      <c r="A1699" s="1">
        <v>41639</v>
      </c>
      <c r="B1699">
        <v>0.1241</v>
      </c>
      <c r="C1699">
        <v>11.8391</v>
      </c>
      <c r="D1699">
        <v>1.3299999999999999E-2</v>
      </c>
      <c r="E1699">
        <v>2.5999999999999999E-3</v>
      </c>
    </row>
    <row r="1700" spans="1:5" x14ac:dyDescent="0.15">
      <c r="A1700" s="1">
        <v>41641</v>
      </c>
      <c r="B1700">
        <v>0.1202</v>
      </c>
      <c r="C1700">
        <v>12.063599999999999</v>
      </c>
      <c r="D1700">
        <v>-3.5000000000000001E-3</v>
      </c>
      <c r="E1700">
        <v>1.7500000000000002E-2</v>
      </c>
    </row>
    <row r="1701" spans="1:5" x14ac:dyDescent="0.15">
      <c r="A1701" s="1">
        <v>41642</v>
      </c>
      <c r="B1701">
        <v>0.1051</v>
      </c>
      <c r="C1701">
        <v>12.0747</v>
      </c>
      <c r="D1701">
        <v>-1.34E-2</v>
      </c>
      <c r="E1701">
        <v>8.9999999999999998E-4</v>
      </c>
    </row>
    <row r="1702" spans="1:5" x14ac:dyDescent="0.15">
      <c r="A1702" s="1">
        <v>41645</v>
      </c>
      <c r="B1702">
        <v>0.08</v>
      </c>
      <c r="C1702">
        <v>11.631500000000001</v>
      </c>
      <c r="D1702">
        <v>-2.2800000000000001E-2</v>
      </c>
      <c r="E1702">
        <v>-3.39E-2</v>
      </c>
    </row>
    <row r="1703" spans="1:5" x14ac:dyDescent="0.15">
      <c r="A1703" s="1">
        <v>41646</v>
      </c>
      <c r="B1703">
        <v>7.9699999999999993E-2</v>
      </c>
      <c r="C1703">
        <v>11.546099999999999</v>
      </c>
      <c r="D1703">
        <v>-2.9999999999999997E-4</v>
      </c>
      <c r="E1703">
        <v>-6.7999999999999996E-3</v>
      </c>
    </row>
    <row r="1704" spans="1:5" x14ac:dyDescent="0.15">
      <c r="A1704" s="1">
        <v>41647</v>
      </c>
      <c r="B1704">
        <v>8.1500000000000003E-2</v>
      </c>
      <c r="C1704">
        <v>11.655099999999999</v>
      </c>
      <c r="D1704">
        <v>1.6999999999999999E-3</v>
      </c>
      <c r="E1704">
        <v>8.6999999999999994E-3</v>
      </c>
    </row>
    <row r="1705" spans="1:5" x14ac:dyDescent="0.15">
      <c r="A1705" s="1">
        <v>41648</v>
      </c>
      <c r="B1705">
        <v>7.1999999999999995E-2</v>
      </c>
      <c r="C1705">
        <v>11.4117</v>
      </c>
      <c r="D1705">
        <v>-8.8000000000000005E-3</v>
      </c>
      <c r="E1705">
        <v>-1.9199999999999998E-2</v>
      </c>
    </row>
    <row r="1706" spans="1:5" x14ac:dyDescent="0.15">
      <c r="A1706" s="1">
        <v>41649</v>
      </c>
      <c r="B1706">
        <v>6.3700000000000007E-2</v>
      </c>
      <c r="C1706">
        <v>11.0433</v>
      </c>
      <c r="D1706">
        <v>-7.7999999999999996E-3</v>
      </c>
      <c r="E1706">
        <v>-2.9700000000000001E-2</v>
      </c>
    </row>
    <row r="1707" spans="1:5" x14ac:dyDescent="0.15">
      <c r="A1707" s="1">
        <v>41652</v>
      </c>
      <c r="B1707">
        <v>5.8299999999999998E-2</v>
      </c>
      <c r="C1707">
        <v>11.0511</v>
      </c>
      <c r="D1707">
        <v>-5.1000000000000004E-3</v>
      </c>
      <c r="E1707">
        <v>6.9999999999999999E-4</v>
      </c>
    </row>
    <row r="1708" spans="1:5" x14ac:dyDescent="0.15">
      <c r="A1708" s="1">
        <v>41653</v>
      </c>
      <c r="B1708">
        <v>6.7500000000000004E-2</v>
      </c>
      <c r="C1708">
        <v>11.3994</v>
      </c>
      <c r="D1708">
        <v>8.6999999999999994E-3</v>
      </c>
      <c r="E1708">
        <v>2.8899999999999999E-2</v>
      </c>
    </row>
    <row r="1709" spans="1:5" x14ac:dyDescent="0.15">
      <c r="A1709" s="1">
        <v>41654</v>
      </c>
      <c r="B1709">
        <v>6.5600000000000006E-2</v>
      </c>
      <c r="C1709">
        <v>11.565099999999999</v>
      </c>
      <c r="D1709">
        <v>-1.8E-3</v>
      </c>
      <c r="E1709">
        <v>1.34E-2</v>
      </c>
    </row>
    <row r="1710" spans="1:5" x14ac:dyDescent="0.15">
      <c r="A1710" s="1">
        <v>41655</v>
      </c>
      <c r="B1710">
        <v>6.7000000000000004E-2</v>
      </c>
      <c r="C1710">
        <v>11.5467</v>
      </c>
      <c r="D1710">
        <v>1.2999999999999999E-3</v>
      </c>
      <c r="E1710">
        <v>-1.5E-3</v>
      </c>
    </row>
    <row r="1711" spans="1:5" x14ac:dyDescent="0.15">
      <c r="A1711" s="1">
        <v>41656</v>
      </c>
      <c r="B1711">
        <v>5.0900000000000001E-2</v>
      </c>
      <c r="C1711">
        <v>11.575100000000001</v>
      </c>
      <c r="D1711">
        <v>-1.5100000000000001E-2</v>
      </c>
      <c r="E1711">
        <v>2.3E-3</v>
      </c>
    </row>
    <row r="1712" spans="1:5" x14ac:dyDescent="0.15">
      <c r="A1712" s="1">
        <v>41659</v>
      </c>
      <c r="B1712">
        <v>4.4900000000000002E-2</v>
      </c>
      <c r="C1712">
        <v>11.5556</v>
      </c>
      <c r="D1712">
        <v>-5.7000000000000002E-3</v>
      </c>
      <c r="E1712">
        <v>-1.6000000000000001E-3</v>
      </c>
    </row>
    <row r="1713" spans="1:5" x14ac:dyDescent="0.15">
      <c r="A1713" s="1">
        <v>41660</v>
      </c>
      <c r="B1713">
        <v>5.5300000000000002E-2</v>
      </c>
      <c r="C1713">
        <v>11.702500000000001</v>
      </c>
      <c r="D1713">
        <v>9.9000000000000008E-3</v>
      </c>
      <c r="E1713">
        <v>1.17E-2</v>
      </c>
    </row>
    <row r="1714" spans="1:5" x14ac:dyDescent="0.15">
      <c r="A1714" s="1">
        <v>41661</v>
      </c>
      <c r="B1714">
        <v>8.2500000000000004E-2</v>
      </c>
      <c r="C1714">
        <v>11.799300000000001</v>
      </c>
      <c r="D1714">
        <v>2.58E-2</v>
      </c>
      <c r="E1714">
        <v>7.6E-3</v>
      </c>
    </row>
    <row r="1715" spans="1:5" x14ac:dyDescent="0.15">
      <c r="A1715" s="1">
        <v>41662</v>
      </c>
      <c r="B1715">
        <v>7.6700000000000004E-2</v>
      </c>
      <c r="C1715">
        <v>11.9894</v>
      </c>
      <c r="D1715">
        <v>-5.3E-3</v>
      </c>
      <c r="E1715">
        <v>1.49E-2</v>
      </c>
    </row>
    <row r="1716" spans="1:5" x14ac:dyDescent="0.15">
      <c r="A1716" s="1">
        <v>41663</v>
      </c>
      <c r="B1716">
        <v>8.3400000000000002E-2</v>
      </c>
      <c r="C1716">
        <v>12.000400000000001</v>
      </c>
      <c r="D1716">
        <v>6.1999999999999998E-3</v>
      </c>
      <c r="E1716">
        <v>8.0000000000000004E-4</v>
      </c>
    </row>
    <row r="1717" spans="1:5" x14ac:dyDescent="0.15">
      <c r="A1717" s="1">
        <v>41666</v>
      </c>
      <c r="B1717">
        <v>6.9000000000000006E-2</v>
      </c>
      <c r="C1717">
        <v>11.989800000000001</v>
      </c>
      <c r="D1717">
        <v>-1.3299999999999999E-2</v>
      </c>
      <c r="E1717">
        <v>-8.0000000000000004E-4</v>
      </c>
    </row>
    <row r="1718" spans="1:5" x14ac:dyDescent="0.15">
      <c r="A1718" s="1">
        <v>41667</v>
      </c>
      <c r="B1718">
        <v>7.0900000000000005E-2</v>
      </c>
      <c r="C1718">
        <v>11.9656</v>
      </c>
      <c r="D1718">
        <v>1.8E-3</v>
      </c>
      <c r="E1718">
        <v>-1.9E-3</v>
      </c>
    </row>
    <row r="1719" spans="1:5" x14ac:dyDescent="0.15">
      <c r="A1719" s="1">
        <v>41668</v>
      </c>
      <c r="B1719">
        <v>7.4700000000000003E-2</v>
      </c>
      <c r="C1719">
        <v>12.134</v>
      </c>
      <c r="D1719">
        <v>3.5999999999999999E-3</v>
      </c>
      <c r="E1719">
        <v>1.2999999999999999E-2</v>
      </c>
    </row>
    <row r="1720" spans="1:5" x14ac:dyDescent="0.15">
      <c r="A1720" s="1">
        <v>41669</v>
      </c>
      <c r="B1720">
        <v>6.25E-2</v>
      </c>
      <c r="C1720">
        <v>12.1478</v>
      </c>
      <c r="D1720">
        <v>-1.14E-2</v>
      </c>
      <c r="E1720">
        <v>1.1000000000000001E-3</v>
      </c>
    </row>
    <row r="1721" spans="1:5" x14ac:dyDescent="0.15">
      <c r="A1721" s="1">
        <v>41677</v>
      </c>
      <c r="B1721">
        <v>6.7299999999999999E-2</v>
      </c>
      <c r="C1721">
        <v>12.659700000000001</v>
      </c>
      <c r="D1721">
        <v>4.5999999999999999E-3</v>
      </c>
      <c r="E1721">
        <v>3.8899999999999997E-2</v>
      </c>
    </row>
    <row r="1722" spans="1:5" x14ac:dyDescent="0.15">
      <c r="A1722" s="1">
        <v>41680</v>
      </c>
      <c r="B1722">
        <v>9.3899999999999997E-2</v>
      </c>
      <c r="C1722">
        <v>12.9819</v>
      </c>
      <c r="D1722">
        <v>2.4899999999999999E-2</v>
      </c>
      <c r="E1722">
        <v>2.3599999999999999E-2</v>
      </c>
    </row>
    <row r="1723" spans="1:5" x14ac:dyDescent="0.15">
      <c r="A1723" s="1">
        <v>41681</v>
      </c>
      <c r="B1723">
        <v>0.1026</v>
      </c>
      <c r="C1723">
        <v>12.9749</v>
      </c>
      <c r="D1723">
        <v>8.0000000000000002E-3</v>
      </c>
      <c r="E1723">
        <v>-5.0000000000000001E-4</v>
      </c>
    </row>
    <row r="1724" spans="1:5" x14ac:dyDescent="0.15">
      <c r="A1724" s="1">
        <v>41682</v>
      </c>
      <c r="B1724">
        <v>0.1053</v>
      </c>
      <c r="C1724">
        <v>13.156700000000001</v>
      </c>
      <c r="D1724">
        <v>2.5000000000000001E-3</v>
      </c>
      <c r="E1724">
        <v>1.2999999999999999E-2</v>
      </c>
    </row>
    <row r="1725" spans="1:5" x14ac:dyDescent="0.15">
      <c r="A1725" s="1">
        <v>41683</v>
      </c>
      <c r="B1725">
        <v>9.9699999999999997E-2</v>
      </c>
      <c r="C1725">
        <v>12.9636</v>
      </c>
      <c r="D1725">
        <v>-5.1000000000000004E-3</v>
      </c>
      <c r="E1725">
        <v>-1.3599999999999999E-2</v>
      </c>
    </row>
    <row r="1726" spans="1:5" x14ac:dyDescent="0.15">
      <c r="A1726" s="1">
        <v>41684</v>
      </c>
      <c r="B1726">
        <v>0.1074</v>
      </c>
      <c r="C1726">
        <v>13.2644</v>
      </c>
      <c r="D1726">
        <v>7.0000000000000001E-3</v>
      </c>
      <c r="E1726">
        <v>2.1499999999999998E-2</v>
      </c>
    </row>
    <row r="1727" spans="1:5" x14ac:dyDescent="0.15">
      <c r="A1727" s="1">
        <v>41687</v>
      </c>
      <c r="B1727">
        <v>0.1152</v>
      </c>
      <c r="C1727">
        <v>13.524100000000001</v>
      </c>
      <c r="D1727">
        <v>7.0000000000000001E-3</v>
      </c>
      <c r="E1727">
        <v>1.8200000000000001E-2</v>
      </c>
    </row>
    <row r="1728" spans="1:5" x14ac:dyDescent="0.15">
      <c r="A1728" s="1">
        <v>41688</v>
      </c>
      <c r="B1728">
        <v>0.1011</v>
      </c>
      <c r="C1728">
        <v>13.695</v>
      </c>
      <c r="D1728">
        <v>-1.26E-2</v>
      </c>
      <c r="E1728">
        <v>1.18E-2</v>
      </c>
    </row>
    <row r="1729" spans="1:5" x14ac:dyDescent="0.15">
      <c r="A1729" s="1">
        <v>41689</v>
      </c>
      <c r="B1729">
        <v>0.1137</v>
      </c>
      <c r="C1729">
        <v>13.718299999999999</v>
      </c>
      <c r="D1729">
        <v>1.15E-2</v>
      </c>
      <c r="E1729">
        <v>1.6000000000000001E-3</v>
      </c>
    </row>
    <row r="1730" spans="1:5" x14ac:dyDescent="0.15">
      <c r="A1730" s="1">
        <v>41690</v>
      </c>
      <c r="B1730">
        <v>0.10349999999999999</v>
      </c>
      <c r="C1730">
        <v>13.441700000000001</v>
      </c>
      <c r="D1730">
        <v>-9.1999999999999998E-3</v>
      </c>
      <c r="E1730">
        <v>-1.8800000000000001E-2</v>
      </c>
    </row>
    <row r="1731" spans="1:5" x14ac:dyDescent="0.15">
      <c r="A1731" s="1">
        <v>41691</v>
      </c>
      <c r="B1731">
        <v>9.2299999999999993E-2</v>
      </c>
      <c r="C1731">
        <v>13.3454</v>
      </c>
      <c r="D1731">
        <v>-1.01E-2</v>
      </c>
      <c r="E1731">
        <v>-6.7000000000000002E-3</v>
      </c>
    </row>
    <row r="1732" spans="1:5" x14ac:dyDescent="0.15">
      <c r="A1732" s="1">
        <v>41694</v>
      </c>
      <c r="B1732">
        <v>6.83E-2</v>
      </c>
      <c r="C1732">
        <v>13.4245</v>
      </c>
      <c r="D1732">
        <v>-2.1999999999999999E-2</v>
      </c>
      <c r="E1732">
        <v>5.4999999999999997E-3</v>
      </c>
    </row>
    <row r="1733" spans="1:5" x14ac:dyDescent="0.15">
      <c r="A1733" s="1">
        <v>41695</v>
      </c>
      <c r="B1733">
        <v>4.1000000000000002E-2</v>
      </c>
      <c r="C1733">
        <v>12.993399999999999</v>
      </c>
      <c r="D1733">
        <v>-2.5600000000000001E-2</v>
      </c>
      <c r="E1733">
        <v>-2.9899999999999999E-2</v>
      </c>
    </row>
    <row r="1734" spans="1:5" x14ac:dyDescent="0.15">
      <c r="A1734" s="1">
        <v>41696</v>
      </c>
      <c r="B1734">
        <v>4.3700000000000003E-2</v>
      </c>
      <c r="C1734">
        <v>13.1915</v>
      </c>
      <c r="D1734">
        <v>2.5000000000000001E-3</v>
      </c>
      <c r="E1734">
        <v>1.4200000000000001E-2</v>
      </c>
    </row>
    <row r="1735" spans="1:5" x14ac:dyDescent="0.15">
      <c r="A1735" s="1">
        <v>41697</v>
      </c>
      <c r="B1735">
        <v>3.9199999999999999E-2</v>
      </c>
      <c r="C1735">
        <v>12.9703</v>
      </c>
      <c r="D1735">
        <v>-4.3E-3</v>
      </c>
      <c r="E1735">
        <v>-1.5599999999999999E-2</v>
      </c>
    </row>
    <row r="1736" spans="1:5" x14ac:dyDescent="0.15">
      <c r="A1736" s="1">
        <v>41698</v>
      </c>
      <c r="B1736">
        <v>5.1200000000000002E-2</v>
      </c>
      <c r="C1736">
        <v>13.121600000000001</v>
      </c>
      <c r="D1736">
        <v>1.15E-2</v>
      </c>
      <c r="E1736">
        <v>1.0800000000000001E-2</v>
      </c>
    </row>
    <row r="1737" spans="1:5" x14ac:dyDescent="0.15">
      <c r="A1737" s="1">
        <v>41701</v>
      </c>
      <c r="B1737">
        <v>5.67E-2</v>
      </c>
      <c r="C1737">
        <v>13.370100000000001</v>
      </c>
      <c r="D1737">
        <v>5.1999999999999998E-3</v>
      </c>
      <c r="E1737">
        <v>1.7600000000000001E-2</v>
      </c>
    </row>
    <row r="1738" spans="1:5" x14ac:dyDescent="0.15">
      <c r="A1738" s="1">
        <v>41702</v>
      </c>
      <c r="B1738">
        <v>5.3699999999999998E-2</v>
      </c>
      <c r="C1738">
        <v>13.398199999999999</v>
      </c>
      <c r="D1738">
        <v>-2.8E-3</v>
      </c>
      <c r="E1738">
        <v>2E-3</v>
      </c>
    </row>
    <row r="1739" spans="1:5" x14ac:dyDescent="0.15">
      <c r="A1739" s="1">
        <v>41703</v>
      </c>
      <c r="B1739">
        <v>4.3900000000000002E-2</v>
      </c>
      <c r="C1739">
        <v>13.431800000000001</v>
      </c>
      <c r="D1739">
        <v>-9.2999999999999992E-3</v>
      </c>
      <c r="E1739">
        <v>2.3E-3</v>
      </c>
    </row>
    <row r="1740" spans="1:5" x14ac:dyDescent="0.15">
      <c r="A1740" s="1">
        <v>41704</v>
      </c>
      <c r="B1740">
        <v>4.8599999999999997E-2</v>
      </c>
      <c r="C1740">
        <v>13.4594</v>
      </c>
      <c r="D1740">
        <v>4.4999999999999997E-3</v>
      </c>
      <c r="E1740">
        <v>1.9E-3</v>
      </c>
    </row>
    <row r="1741" spans="1:5" x14ac:dyDescent="0.15">
      <c r="A1741" s="1">
        <v>41705</v>
      </c>
      <c r="B1741">
        <v>4.6100000000000002E-2</v>
      </c>
      <c r="C1741">
        <v>13.3963</v>
      </c>
      <c r="D1741">
        <v>-2.3999999999999998E-3</v>
      </c>
      <c r="E1741">
        <v>-4.4000000000000003E-3</v>
      </c>
    </row>
    <row r="1742" spans="1:5" x14ac:dyDescent="0.15">
      <c r="A1742" s="1">
        <v>41708</v>
      </c>
      <c r="B1742">
        <v>1.2E-2</v>
      </c>
      <c r="C1742">
        <v>12.9217</v>
      </c>
      <c r="D1742">
        <v>-3.2500000000000001E-2</v>
      </c>
      <c r="E1742">
        <v>-3.3000000000000002E-2</v>
      </c>
    </row>
    <row r="1743" spans="1:5" x14ac:dyDescent="0.15">
      <c r="A1743" s="1">
        <v>41709</v>
      </c>
      <c r="B1743">
        <v>1.7299999999999999E-2</v>
      </c>
      <c r="C1743">
        <v>13.0618</v>
      </c>
      <c r="D1743">
        <v>5.1999999999999998E-3</v>
      </c>
      <c r="E1743">
        <v>1.01E-2</v>
      </c>
    </row>
    <row r="1744" spans="1:5" x14ac:dyDescent="0.15">
      <c r="A1744" s="1">
        <v>41710</v>
      </c>
      <c r="B1744">
        <v>1.9900000000000001E-2</v>
      </c>
      <c r="C1744">
        <v>12.880100000000001</v>
      </c>
      <c r="D1744">
        <v>2.5999999999999999E-3</v>
      </c>
      <c r="E1744">
        <v>-1.29E-2</v>
      </c>
    </row>
    <row r="1745" spans="1:5" x14ac:dyDescent="0.15">
      <c r="A1745" s="1">
        <v>41711</v>
      </c>
      <c r="B1745">
        <v>3.2500000000000001E-2</v>
      </c>
      <c r="C1745">
        <v>12.9781</v>
      </c>
      <c r="D1745">
        <v>1.24E-2</v>
      </c>
      <c r="E1745">
        <v>7.1000000000000004E-3</v>
      </c>
    </row>
    <row r="1746" spans="1:5" x14ac:dyDescent="0.15">
      <c r="A1746" s="1">
        <v>41712</v>
      </c>
      <c r="B1746">
        <v>2.41E-2</v>
      </c>
      <c r="C1746">
        <v>13.019</v>
      </c>
      <c r="D1746">
        <v>-8.2000000000000007E-3</v>
      </c>
      <c r="E1746">
        <v>2.8999999999999998E-3</v>
      </c>
    </row>
    <row r="1747" spans="1:5" x14ac:dyDescent="0.15">
      <c r="A1747" s="1">
        <v>41715</v>
      </c>
      <c r="B1747">
        <v>3.3799999999999997E-2</v>
      </c>
      <c r="C1747">
        <v>13.256399999999999</v>
      </c>
      <c r="D1747">
        <v>9.4999999999999998E-3</v>
      </c>
      <c r="E1747">
        <v>1.6899999999999998E-2</v>
      </c>
    </row>
    <row r="1748" spans="1:5" x14ac:dyDescent="0.15">
      <c r="A1748" s="1">
        <v>41716</v>
      </c>
      <c r="B1748">
        <v>3.15E-2</v>
      </c>
      <c r="C1748">
        <v>13.2226</v>
      </c>
      <c r="D1748">
        <v>-2.3E-3</v>
      </c>
      <c r="E1748">
        <v>-2.3999999999999998E-3</v>
      </c>
    </row>
    <row r="1749" spans="1:5" x14ac:dyDescent="0.15">
      <c r="A1749" s="1">
        <v>41717</v>
      </c>
      <c r="B1749">
        <v>2.3099999999999999E-2</v>
      </c>
      <c r="C1749">
        <v>13.404</v>
      </c>
      <c r="D1749">
        <v>-8.0999999999999996E-3</v>
      </c>
      <c r="E1749">
        <v>1.2800000000000001E-2</v>
      </c>
    </row>
    <row r="1750" spans="1:5" x14ac:dyDescent="0.15">
      <c r="A1750" s="1">
        <v>41718</v>
      </c>
      <c r="B1750">
        <v>6.7999999999999996E-3</v>
      </c>
      <c r="C1750">
        <v>13.043799999999999</v>
      </c>
      <c r="D1750">
        <v>-1.6E-2</v>
      </c>
      <c r="E1750">
        <v>-2.5000000000000001E-2</v>
      </c>
    </row>
    <row r="1751" spans="1:5" x14ac:dyDescent="0.15">
      <c r="A1751" s="1">
        <v>41719</v>
      </c>
      <c r="B1751">
        <v>4.1399999999999999E-2</v>
      </c>
      <c r="C1751">
        <v>13.293200000000001</v>
      </c>
      <c r="D1751">
        <v>3.44E-2</v>
      </c>
      <c r="E1751">
        <v>1.78E-2</v>
      </c>
    </row>
    <row r="1752" spans="1:5" x14ac:dyDescent="0.15">
      <c r="A1752" s="1">
        <v>41722</v>
      </c>
      <c r="B1752">
        <v>0.05</v>
      </c>
      <c r="C1752">
        <v>13.4011</v>
      </c>
      <c r="D1752">
        <v>8.2000000000000007E-3</v>
      </c>
      <c r="E1752">
        <v>7.4999999999999997E-3</v>
      </c>
    </row>
    <row r="1753" spans="1:5" x14ac:dyDescent="0.15">
      <c r="A1753" s="1">
        <v>41723</v>
      </c>
      <c r="B1753">
        <v>4.9000000000000002E-2</v>
      </c>
      <c r="C1753">
        <v>13.370699999999999</v>
      </c>
      <c r="D1753">
        <v>-1E-3</v>
      </c>
      <c r="E1753">
        <v>-2.0999999999999999E-3</v>
      </c>
    </row>
    <row r="1754" spans="1:5" x14ac:dyDescent="0.15">
      <c r="A1754" s="1">
        <v>41724</v>
      </c>
      <c r="B1754">
        <v>4.7399999999999998E-2</v>
      </c>
      <c r="C1754">
        <v>13.4704</v>
      </c>
      <c r="D1754">
        <v>-1.6000000000000001E-3</v>
      </c>
      <c r="E1754">
        <v>6.8999999999999999E-3</v>
      </c>
    </row>
    <row r="1755" spans="1:5" x14ac:dyDescent="0.15">
      <c r="A1755" s="1">
        <v>41725</v>
      </c>
      <c r="B1755">
        <v>0.04</v>
      </c>
      <c r="C1755">
        <v>13.489699999999999</v>
      </c>
      <c r="D1755">
        <v>-7.1000000000000004E-3</v>
      </c>
      <c r="E1755">
        <v>1.2999999999999999E-3</v>
      </c>
    </row>
    <row r="1756" spans="1:5" x14ac:dyDescent="0.15">
      <c r="A1756" s="1">
        <v>41726</v>
      </c>
      <c r="B1756">
        <v>3.8199999999999998E-2</v>
      </c>
      <c r="C1756">
        <v>13.1084</v>
      </c>
      <c r="D1756">
        <v>-1.6999999999999999E-3</v>
      </c>
      <c r="E1756">
        <v>-2.63E-2</v>
      </c>
    </row>
    <row r="1757" spans="1:5" x14ac:dyDescent="0.15">
      <c r="A1757" s="1">
        <v>41729</v>
      </c>
      <c r="B1757">
        <v>3.5400000000000001E-2</v>
      </c>
      <c r="C1757">
        <v>12.841699999999999</v>
      </c>
      <c r="D1757">
        <v>-2.5999999999999999E-3</v>
      </c>
      <c r="E1757">
        <v>-1.89E-2</v>
      </c>
    </row>
    <row r="1758" spans="1:5" x14ac:dyDescent="0.15">
      <c r="A1758" s="1">
        <v>41730</v>
      </c>
      <c r="B1758">
        <v>4.3499999999999997E-2</v>
      </c>
      <c r="C1758">
        <v>13.236499999999999</v>
      </c>
      <c r="D1758">
        <v>7.7999999999999996E-3</v>
      </c>
      <c r="E1758">
        <v>2.8500000000000001E-2</v>
      </c>
    </row>
    <row r="1759" spans="1:5" x14ac:dyDescent="0.15">
      <c r="A1759" s="1">
        <v>41731</v>
      </c>
      <c r="B1759">
        <v>5.1999999999999998E-2</v>
      </c>
      <c r="C1759">
        <v>13.3469</v>
      </c>
      <c r="D1759">
        <v>8.0999999999999996E-3</v>
      </c>
      <c r="E1759">
        <v>7.7999999999999996E-3</v>
      </c>
    </row>
    <row r="1760" spans="1:5" x14ac:dyDescent="0.15">
      <c r="A1760" s="1">
        <v>41732</v>
      </c>
      <c r="B1760">
        <v>4.4400000000000002E-2</v>
      </c>
      <c r="C1760">
        <v>13.3813</v>
      </c>
      <c r="D1760">
        <v>-7.1999999999999998E-3</v>
      </c>
      <c r="E1760">
        <v>2.3999999999999998E-3</v>
      </c>
    </row>
    <row r="1761" spans="1:5" x14ac:dyDescent="0.15">
      <c r="A1761" s="1">
        <v>41733</v>
      </c>
      <c r="B1761">
        <v>5.4300000000000001E-2</v>
      </c>
      <c r="C1761">
        <v>13.6676</v>
      </c>
      <c r="D1761">
        <v>9.4999999999999998E-3</v>
      </c>
      <c r="E1761">
        <v>1.9900000000000001E-2</v>
      </c>
    </row>
    <row r="1762" spans="1:5" x14ac:dyDescent="0.15">
      <c r="A1762" s="1">
        <v>41737</v>
      </c>
      <c r="B1762">
        <v>7.9299999999999995E-2</v>
      </c>
      <c r="C1762">
        <v>13.785</v>
      </c>
      <c r="D1762">
        <v>2.3699999999999999E-2</v>
      </c>
      <c r="E1762">
        <v>8.0000000000000002E-3</v>
      </c>
    </row>
    <row r="1763" spans="1:5" x14ac:dyDescent="0.15">
      <c r="A1763" s="1">
        <v>41738</v>
      </c>
      <c r="B1763">
        <v>0.08</v>
      </c>
      <c r="C1763">
        <v>13.9634</v>
      </c>
      <c r="D1763">
        <v>5.9999999999999995E-4</v>
      </c>
      <c r="E1763">
        <v>1.21E-2</v>
      </c>
    </row>
    <row r="1764" spans="1:5" x14ac:dyDescent="0.15">
      <c r="A1764" s="1">
        <v>41739</v>
      </c>
      <c r="B1764">
        <v>9.69E-2</v>
      </c>
      <c r="C1764">
        <v>13.9422</v>
      </c>
      <c r="D1764">
        <v>1.5699999999999999E-2</v>
      </c>
      <c r="E1764">
        <v>-1.4E-3</v>
      </c>
    </row>
    <row r="1765" spans="1:5" x14ac:dyDescent="0.15">
      <c r="A1765" s="1">
        <v>41740</v>
      </c>
      <c r="B1765">
        <v>9.5399999999999999E-2</v>
      </c>
      <c r="C1765">
        <v>14.106</v>
      </c>
      <c r="D1765">
        <v>-1.4E-3</v>
      </c>
      <c r="E1765">
        <v>1.0999999999999999E-2</v>
      </c>
    </row>
    <row r="1766" spans="1:5" x14ac:dyDescent="0.15">
      <c r="A1766" s="1">
        <v>41743</v>
      </c>
      <c r="B1766">
        <v>9.4399999999999998E-2</v>
      </c>
      <c r="C1766">
        <v>14.4072</v>
      </c>
      <c r="D1766">
        <v>-8.9999999999999998E-4</v>
      </c>
      <c r="E1766">
        <v>1.9900000000000001E-2</v>
      </c>
    </row>
    <row r="1767" spans="1:5" x14ac:dyDescent="0.15">
      <c r="A1767" s="1">
        <v>41744</v>
      </c>
      <c r="B1767">
        <v>7.5499999999999998E-2</v>
      </c>
      <c r="C1767">
        <v>14.2607</v>
      </c>
      <c r="D1767">
        <v>-1.7299999999999999E-2</v>
      </c>
      <c r="E1767">
        <v>-9.4999999999999998E-3</v>
      </c>
    </row>
    <row r="1768" spans="1:5" x14ac:dyDescent="0.15">
      <c r="A1768" s="1">
        <v>41745</v>
      </c>
      <c r="B1768">
        <v>7.6999999999999999E-2</v>
      </c>
      <c r="C1768">
        <v>14.203900000000001</v>
      </c>
      <c r="D1768">
        <v>1.4E-3</v>
      </c>
      <c r="E1768">
        <v>-3.7000000000000002E-3</v>
      </c>
    </row>
    <row r="1769" spans="1:5" x14ac:dyDescent="0.15">
      <c r="A1769" s="1">
        <v>41746</v>
      </c>
      <c r="B1769">
        <v>7.3300000000000004E-2</v>
      </c>
      <c r="C1769">
        <v>14.3119</v>
      </c>
      <c r="D1769">
        <v>-3.5000000000000001E-3</v>
      </c>
      <c r="E1769">
        <v>7.1000000000000004E-3</v>
      </c>
    </row>
    <row r="1770" spans="1:5" x14ac:dyDescent="0.15">
      <c r="A1770" s="1">
        <v>41747</v>
      </c>
      <c r="B1770">
        <v>7.3099999999999998E-2</v>
      </c>
      <c r="C1770">
        <v>14.240500000000001</v>
      </c>
      <c r="D1770">
        <v>-1E-4</v>
      </c>
      <c r="E1770">
        <v>-4.7000000000000002E-3</v>
      </c>
    </row>
    <row r="1771" spans="1:5" x14ac:dyDescent="0.15">
      <c r="A1771" s="1">
        <v>41750</v>
      </c>
      <c r="B1771">
        <v>5.5199999999999999E-2</v>
      </c>
      <c r="C1771">
        <v>13.944900000000001</v>
      </c>
      <c r="D1771">
        <v>-1.67E-2</v>
      </c>
      <c r="E1771">
        <v>-1.9400000000000001E-2</v>
      </c>
    </row>
    <row r="1772" spans="1:5" x14ac:dyDescent="0.15">
      <c r="A1772" s="1">
        <v>41751</v>
      </c>
      <c r="B1772">
        <v>5.9799999999999999E-2</v>
      </c>
      <c r="C1772">
        <v>13.912599999999999</v>
      </c>
      <c r="D1772">
        <v>4.4000000000000003E-3</v>
      </c>
      <c r="E1772">
        <v>-2.2000000000000001E-3</v>
      </c>
    </row>
    <row r="1773" spans="1:5" x14ac:dyDescent="0.15">
      <c r="A1773" s="1">
        <v>41752</v>
      </c>
      <c r="B1773">
        <v>5.8799999999999998E-2</v>
      </c>
      <c r="C1773">
        <v>13.878299999999999</v>
      </c>
      <c r="D1773">
        <v>-1E-3</v>
      </c>
      <c r="E1773">
        <v>-2.3E-3</v>
      </c>
    </row>
    <row r="1774" spans="1:5" x14ac:dyDescent="0.15">
      <c r="A1774" s="1">
        <v>41753</v>
      </c>
      <c r="B1774">
        <v>5.67E-2</v>
      </c>
      <c r="C1774">
        <v>13.8117</v>
      </c>
      <c r="D1774">
        <v>-1.9E-3</v>
      </c>
      <c r="E1774">
        <v>-4.4999999999999997E-3</v>
      </c>
    </row>
    <row r="1775" spans="1:5" x14ac:dyDescent="0.15">
      <c r="A1775" s="1">
        <v>41754</v>
      </c>
      <c r="B1775">
        <v>4.58E-2</v>
      </c>
      <c r="C1775">
        <v>13.7242</v>
      </c>
      <c r="D1775">
        <v>-1.03E-2</v>
      </c>
      <c r="E1775">
        <v>-5.8999999999999999E-3</v>
      </c>
    </row>
    <row r="1776" spans="1:5" x14ac:dyDescent="0.15">
      <c r="A1776" s="1">
        <v>41757</v>
      </c>
      <c r="B1776">
        <v>0.03</v>
      </c>
      <c r="C1776">
        <v>13.468</v>
      </c>
      <c r="D1776">
        <v>-1.52E-2</v>
      </c>
      <c r="E1776">
        <v>-1.7399999999999999E-2</v>
      </c>
    </row>
    <row r="1777" spans="1:5" x14ac:dyDescent="0.15">
      <c r="A1777" s="1">
        <v>41758</v>
      </c>
      <c r="B1777">
        <v>4.1300000000000003E-2</v>
      </c>
      <c r="C1777">
        <v>13.877599999999999</v>
      </c>
      <c r="D1777">
        <v>1.0999999999999999E-2</v>
      </c>
      <c r="E1777">
        <v>2.8299999999999999E-2</v>
      </c>
    </row>
    <row r="1778" spans="1:5" x14ac:dyDescent="0.15">
      <c r="A1778" s="1">
        <v>41759</v>
      </c>
      <c r="B1778">
        <v>4.1399999999999999E-2</v>
      </c>
      <c r="C1778">
        <v>13.9985</v>
      </c>
      <c r="D1778">
        <v>1E-4</v>
      </c>
      <c r="E1778">
        <v>8.0999999999999996E-3</v>
      </c>
    </row>
    <row r="1779" spans="1:5" x14ac:dyDescent="0.15">
      <c r="A1779" s="1">
        <v>41764</v>
      </c>
      <c r="B1779">
        <v>4.0300000000000002E-2</v>
      </c>
      <c r="C1779">
        <v>14.2011</v>
      </c>
      <c r="D1779">
        <v>-1E-3</v>
      </c>
      <c r="E1779">
        <v>1.35E-2</v>
      </c>
    </row>
    <row r="1780" spans="1:5" x14ac:dyDescent="0.15">
      <c r="A1780" s="1">
        <v>41765</v>
      </c>
      <c r="B1780">
        <v>4.07E-2</v>
      </c>
      <c r="C1780">
        <v>14.1715</v>
      </c>
      <c r="D1780">
        <v>4.0000000000000002E-4</v>
      </c>
      <c r="E1780">
        <v>-2E-3</v>
      </c>
    </row>
    <row r="1781" spans="1:5" x14ac:dyDescent="0.15">
      <c r="A1781" s="1">
        <v>41766</v>
      </c>
      <c r="B1781">
        <v>3.1099999999999999E-2</v>
      </c>
      <c r="C1781">
        <v>14.0482</v>
      </c>
      <c r="D1781">
        <v>-9.2999999999999992E-3</v>
      </c>
      <c r="E1781">
        <v>-8.0999999999999996E-3</v>
      </c>
    </row>
    <row r="1782" spans="1:5" x14ac:dyDescent="0.15">
      <c r="A1782" s="1">
        <v>41767</v>
      </c>
      <c r="B1782">
        <v>3.0200000000000001E-2</v>
      </c>
      <c r="C1782">
        <v>14.007400000000001</v>
      </c>
      <c r="D1782">
        <v>-8.9999999999999998E-4</v>
      </c>
      <c r="E1782">
        <v>-2.7000000000000001E-3</v>
      </c>
    </row>
    <row r="1783" spans="1:5" x14ac:dyDescent="0.15">
      <c r="A1783" s="1">
        <v>41768</v>
      </c>
      <c r="B1783">
        <v>2.9399999999999999E-2</v>
      </c>
      <c r="C1783">
        <v>13.9969</v>
      </c>
      <c r="D1783">
        <v>-6.9999999999999999E-4</v>
      </c>
      <c r="E1783">
        <v>-6.9999999999999999E-4</v>
      </c>
    </row>
    <row r="1784" spans="1:5" x14ac:dyDescent="0.15">
      <c r="A1784" s="1">
        <v>41771</v>
      </c>
      <c r="B1784">
        <v>5.1700000000000003E-2</v>
      </c>
      <c r="C1784">
        <v>14.167400000000001</v>
      </c>
      <c r="D1784">
        <v>2.1600000000000001E-2</v>
      </c>
      <c r="E1784">
        <v>1.14E-2</v>
      </c>
    </row>
    <row r="1785" spans="1:5" x14ac:dyDescent="0.15">
      <c r="A1785" s="1">
        <v>41772</v>
      </c>
      <c r="B1785">
        <v>4.9200000000000001E-2</v>
      </c>
      <c r="C1785">
        <v>14.125</v>
      </c>
      <c r="D1785">
        <v>-2.3999999999999998E-3</v>
      </c>
      <c r="E1785">
        <v>-2.8E-3</v>
      </c>
    </row>
    <row r="1786" spans="1:5" x14ac:dyDescent="0.15">
      <c r="A1786" s="1">
        <v>41773</v>
      </c>
      <c r="B1786">
        <v>4.8000000000000001E-2</v>
      </c>
      <c r="C1786">
        <v>14.243</v>
      </c>
      <c r="D1786">
        <v>-1.1000000000000001E-3</v>
      </c>
      <c r="E1786">
        <v>7.7999999999999996E-3</v>
      </c>
    </row>
    <row r="1787" spans="1:5" x14ac:dyDescent="0.15">
      <c r="A1787" s="1">
        <v>41774</v>
      </c>
      <c r="B1787">
        <v>3.4299999999999997E-2</v>
      </c>
      <c r="C1787">
        <v>14.1363</v>
      </c>
      <c r="D1787">
        <v>-1.2999999999999999E-2</v>
      </c>
      <c r="E1787">
        <v>-7.0000000000000001E-3</v>
      </c>
    </row>
    <row r="1788" spans="1:5" x14ac:dyDescent="0.15">
      <c r="A1788" s="1">
        <v>41775</v>
      </c>
      <c r="B1788">
        <v>3.5200000000000002E-2</v>
      </c>
      <c r="C1788">
        <v>14.1052</v>
      </c>
      <c r="D1788">
        <v>8.9999999999999998E-4</v>
      </c>
      <c r="E1788">
        <v>-2.0999999999999999E-3</v>
      </c>
    </row>
    <row r="1789" spans="1:5" x14ac:dyDescent="0.15">
      <c r="A1789" s="1">
        <v>41778</v>
      </c>
      <c r="B1789">
        <v>2.0400000000000001E-2</v>
      </c>
      <c r="C1789">
        <v>14.0685</v>
      </c>
      <c r="D1789">
        <v>-1.44E-2</v>
      </c>
      <c r="E1789">
        <v>-2.3999999999999998E-3</v>
      </c>
    </row>
    <row r="1790" spans="1:5" x14ac:dyDescent="0.15">
      <c r="A1790" s="1">
        <v>41779</v>
      </c>
      <c r="B1790">
        <v>2.07E-2</v>
      </c>
      <c r="C1790">
        <v>14.1568</v>
      </c>
      <c r="D1790">
        <v>2.9999999999999997E-4</v>
      </c>
      <c r="E1790">
        <v>5.8999999999999999E-3</v>
      </c>
    </row>
    <row r="1791" spans="1:5" x14ac:dyDescent="0.15">
      <c r="A1791" s="1">
        <v>41780</v>
      </c>
      <c r="B1791">
        <v>3.04E-2</v>
      </c>
      <c r="C1791">
        <v>14.285399999999999</v>
      </c>
      <c r="D1791">
        <v>9.4999999999999998E-3</v>
      </c>
      <c r="E1791">
        <v>8.5000000000000006E-3</v>
      </c>
    </row>
    <row r="1792" spans="1:5" x14ac:dyDescent="0.15">
      <c r="A1792" s="1">
        <v>41781</v>
      </c>
      <c r="B1792">
        <v>2.8000000000000001E-2</v>
      </c>
      <c r="C1792">
        <v>14.2499</v>
      </c>
      <c r="D1792">
        <v>-2.3999999999999998E-3</v>
      </c>
      <c r="E1792">
        <v>-2.3E-3</v>
      </c>
    </row>
    <row r="1793" spans="1:5" x14ac:dyDescent="0.15">
      <c r="A1793" s="1">
        <v>41782</v>
      </c>
      <c r="B1793">
        <v>3.6400000000000002E-2</v>
      </c>
      <c r="C1793">
        <v>14.3887</v>
      </c>
      <c r="D1793">
        <v>8.2000000000000007E-3</v>
      </c>
      <c r="E1793">
        <v>9.1000000000000004E-3</v>
      </c>
    </row>
    <row r="1794" spans="1:5" x14ac:dyDescent="0.15">
      <c r="A1794" s="1">
        <v>41785</v>
      </c>
      <c r="B1794">
        <v>4.0099999999999997E-2</v>
      </c>
      <c r="C1794">
        <v>14.5387</v>
      </c>
      <c r="D1794">
        <v>3.5000000000000001E-3</v>
      </c>
      <c r="E1794">
        <v>9.7000000000000003E-3</v>
      </c>
    </row>
    <row r="1795" spans="1:5" x14ac:dyDescent="0.15">
      <c r="A1795" s="1">
        <v>41786</v>
      </c>
      <c r="B1795">
        <v>3.5900000000000001E-2</v>
      </c>
      <c r="C1795">
        <v>14.4931</v>
      </c>
      <c r="D1795">
        <v>-4.0000000000000001E-3</v>
      </c>
      <c r="E1795">
        <v>-2.8999999999999998E-3</v>
      </c>
    </row>
    <row r="1796" spans="1:5" x14ac:dyDescent="0.15">
      <c r="A1796" s="1">
        <v>41787</v>
      </c>
      <c r="B1796">
        <v>4.65E-2</v>
      </c>
      <c r="C1796">
        <v>14.5793</v>
      </c>
      <c r="D1796">
        <v>1.03E-2</v>
      </c>
      <c r="E1796">
        <v>5.5999999999999999E-3</v>
      </c>
    </row>
    <row r="1797" spans="1:5" x14ac:dyDescent="0.15">
      <c r="A1797" s="1">
        <v>41788</v>
      </c>
      <c r="B1797">
        <v>3.9699999999999999E-2</v>
      </c>
      <c r="C1797">
        <v>14.4411</v>
      </c>
      <c r="D1797">
        <v>-6.4999999999999997E-3</v>
      </c>
      <c r="E1797">
        <v>-8.8999999999999999E-3</v>
      </c>
    </row>
    <row r="1798" spans="1:5" x14ac:dyDescent="0.15">
      <c r="A1798" s="1">
        <v>41789</v>
      </c>
      <c r="B1798">
        <v>4.0300000000000002E-2</v>
      </c>
      <c r="C1798">
        <v>14.6668</v>
      </c>
      <c r="D1798">
        <v>5.9999999999999995E-4</v>
      </c>
      <c r="E1798">
        <v>1.46E-2</v>
      </c>
    </row>
    <row r="1799" spans="1:5" x14ac:dyDescent="0.15">
      <c r="A1799" s="1">
        <v>41793</v>
      </c>
      <c r="B1799">
        <v>3.7199999999999997E-2</v>
      </c>
      <c r="C1799">
        <v>14.7004</v>
      </c>
      <c r="D1799">
        <v>-3.0000000000000001E-3</v>
      </c>
      <c r="E1799">
        <v>2.0999999999999999E-3</v>
      </c>
    </row>
    <row r="1800" spans="1:5" x14ac:dyDescent="0.15">
      <c r="A1800" s="1">
        <v>41794</v>
      </c>
      <c r="B1800">
        <v>2.6700000000000002E-2</v>
      </c>
      <c r="C1800">
        <v>14.5898</v>
      </c>
      <c r="D1800">
        <v>-1.01E-2</v>
      </c>
      <c r="E1800">
        <v>-7.1000000000000004E-3</v>
      </c>
    </row>
    <row r="1801" spans="1:5" x14ac:dyDescent="0.15">
      <c r="A1801" s="1">
        <v>41795</v>
      </c>
      <c r="B1801">
        <v>3.7499999999999999E-2</v>
      </c>
      <c r="C1801">
        <v>14.7125</v>
      </c>
      <c r="D1801">
        <v>1.0500000000000001E-2</v>
      </c>
      <c r="E1801">
        <v>7.9000000000000008E-3</v>
      </c>
    </row>
    <row r="1802" spans="1:5" x14ac:dyDescent="0.15">
      <c r="A1802" s="1">
        <v>41796</v>
      </c>
      <c r="B1802">
        <v>2.98E-2</v>
      </c>
      <c r="C1802">
        <v>14.736800000000001</v>
      </c>
      <c r="D1802">
        <v>-7.4000000000000003E-3</v>
      </c>
      <c r="E1802">
        <v>1.5E-3</v>
      </c>
    </row>
    <row r="1803" spans="1:5" x14ac:dyDescent="0.15">
      <c r="A1803" s="1">
        <v>41799</v>
      </c>
      <c r="B1803">
        <v>2.9600000000000001E-2</v>
      </c>
      <c r="C1803">
        <v>14.6561</v>
      </c>
      <c r="D1803">
        <v>-2.0000000000000001E-4</v>
      </c>
      <c r="E1803">
        <v>-5.1000000000000004E-3</v>
      </c>
    </row>
    <row r="1804" spans="1:5" x14ac:dyDescent="0.15">
      <c r="A1804" s="1">
        <v>41800</v>
      </c>
      <c r="B1804">
        <v>4.2599999999999999E-2</v>
      </c>
      <c r="C1804">
        <v>14.9605</v>
      </c>
      <c r="D1804">
        <v>1.26E-2</v>
      </c>
      <c r="E1804">
        <v>1.9400000000000001E-2</v>
      </c>
    </row>
    <row r="1805" spans="1:5" x14ac:dyDescent="0.15">
      <c r="A1805" s="1">
        <v>41801</v>
      </c>
      <c r="B1805">
        <v>4.24E-2</v>
      </c>
      <c r="C1805">
        <v>15.1358</v>
      </c>
      <c r="D1805">
        <v>-2.0000000000000001E-4</v>
      </c>
      <c r="E1805">
        <v>1.0999999999999999E-2</v>
      </c>
    </row>
    <row r="1806" spans="1:5" x14ac:dyDescent="0.15">
      <c r="A1806" s="1">
        <v>41802</v>
      </c>
      <c r="B1806">
        <v>3.8800000000000001E-2</v>
      </c>
      <c r="C1806">
        <v>15.4398</v>
      </c>
      <c r="D1806">
        <v>-3.3999999999999998E-3</v>
      </c>
      <c r="E1806">
        <v>1.8800000000000001E-2</v>
      </c>
    </row>
    <row r="1807" spans="1:5" x14ac:dyDescent="0.15">
      <c r="A1807" s="1">
        <v>41803</v>
      </c>
      <c r="B1807">
        <v>4.99E-2</v>
      </c>
      <c r="C1807">
        <v>15.8665</v>
      </c>
      <c r="D1807">
        <v>1.06E-2</v>
      </c>
      <c r="E1807">
        <v>2.5999999999999999E-2</v>
      </c>
    </row>
    <row r="1808" spans="1:5" x14ac:dyDescent="0.15">
      <c r="A1808" s="1">
        <v>41806</v>
      </c>
      <c r="B1808">
        <v>5.74E-2</v>
      </c>
      <c r="C1808">
        <v>16.377800000000001</v>
      </c>
      <c r="D1808">
        <v>7.1999999999999998E-3</v>
      </c>
      <c r="E1808">
        <v>3.0300000000000001E-2</v>
      </c>
    </row>
    <row r="1809" spans="1:5" x14ac:dyDescent="0.15">
      <c r="A1809" s="1">
        <v>41807</v>
      </c>
      <c r="B1809">
        <v>4.6699999999999998E-2</v>
      </c>
      <c r="C1809">
        <v>16.621500000000001</v>
      </c>
      <c r="D1809">
        <v>-1.01E-2</v>
      </c>
      <c r="E1809">
        <v>1.4E-2</v>
      </c>
    </row>
    <row r="1810" spans="1:5" x14ac:dyDescent="0.15">
      <c r="A1810" s="1">
        <v>41808</v>
      </c>
      <c r="B1810">
        <v>4.2099999999999999E-2</v>
      </c>
      <c r="C1810">
        <v>16.473299999999998</v>
      </c>
      <c r="D1810">
        <v>-4.3E-3</v>
      </c>
      <c r="E1810">
        <v>-8.3999999999999995E-3</v>
      </c>
    </row>
    <row r="1811" spans="1:5" x14ac:dyDescent="0.15">
      <c r="A1811" s="1">
        <v>41809</v>
      </c>
      <c r="B1811">
        <v>2.6100000000000002E-2</v>
      </c>
      <c r="C1811">
        <v>16.065300000000001</v>
      </c>
      <c r="D1811">
        <v>-1.54E-2</v>
      </c>
      <c r="E1811">
        <v>-2.3400000000000001E-2</v>
      </c>
    </row>
    <row r="1812" spans="1:5" x14ac:dyDescent="0.15">
      <c r="A1812" s="1">
        <v>41810</v>
      </c>
      <c r="B1812">
        <v>3.0800000000000001E-2</v>
      </c>
      <c r="C1812">
        <v>16.296800000000001</v>
      </c>
      <c r="D1812">
        <v>4.5999999999999999E-3</v>
      </c>
      <c r="E1812">
        <v>1.3599999999999999E-2</v>
      </c>
    </row>
    <row r="1813" spans="1:5" x14ac:dyDescent="0.15">
      <c r="A1813" s="1">
        <v>41813</v>
      </c>
      <c r="B1813">
        <v>2.9499999999999998E-2</v>
      </c>
      <c r="C1813">
        <v>16.4084</v>
      </c>
      <c r="D1813">
        <v>-1.1999999999999999E-3</v>
      </c>
      <c r="E1813">
        <v>6.4000000000000003E-3</v>
      </c>
    </row>
    <row r="1814" spans="1:5" x14ac:dyDescent="0.15">
      <c r="A1814" s="1">
        <v>41814</v>
      </c>
      <c r="B1814">
        <v>3.4700000000000002E-2</v>
      </c>
      <c r="C1814">
        <v>16.691199999999998</v>
      </c>
      <c r="D1814">
        <v>5.0000000000000001E-3</v>
      </c>
      <c r="E1814">
        <v>1.6199999999999999E-2</v>
      </c>
    </row>
    <row r="1815" spans="1:5" x14ac:dyDescent="0.15">
      <c r="A1815" s="1">
        <v>41815</v>
      </c>
      <c r="B1815">
        <v>2.92E-2</v>
      </c>
      <c r="C1815">
        <v>16.515899999999998</v>
      </c>
      <c r="D1815">
        <v>-5.3E-3</v>
      </c>
      <c r="E1815">
        <v>-9.9000000000000008E-3</v>
      </c>
    </row>
    <row r="1816" spans="1:5" x14ac:dyDescent="0.15">
      <c r="A1816" s="1">
        <v>41816</v>
      </c>
      <c r="B1816">
        <v>3.6799999999999999E-2</v>
      </c>
      <c r="C1816">
        <v>16.868500000000001</v>
      </c>
      <c r="D1816">
        <v>7.4000000000000003E-3</v>
      </c>
      <c r="E1816">
        <v>2.01E-2</v>
      </c>
    </row>
    <row r="1817" spans="1:5" x14ac:dyDescent="0.15">
      <c r="A1817" s="1">
        <v>41817</v>
      </c>
      <c r="B1817">
        <v>3.73E-2</v>
      </c>
      <c r="C1817">
        <v>17.382200000000001</v>
      </c>
      <c r="D1817">
        <v>5.9999999999999995E-4</v>
      </c>
      <c r="E1817">
        <v>2.87E-2</v>
      </c>
    </row>
    <row r="1818" spans="1:5" x14ac:dyDescent="0.15">
      <c r="A1818" s="1">
        <v>41820</v>
      </c>
      <c r="B1818">
        <v>4.4499999999999998E-2</v>
      </c>
      <c r="C1818">
        <v>17.314900000000002</v>
      </c>
      <c r="D1818">
        <v>6.8999999999999999E-3</v>
      </c>
      <c r="E1818">
        <v>-3.7000000000000002E-3</v>
      </c>
    </row>
    <row r="1819" spans="1:5" x14ac:dyDescent="0.15">
      <c r="A1819" s="1">
        <v>41821</v>
      </c>
      <c r="B1819">
        <v>4.4200000000000003E-2</v>
      </c>
      <c r="C1819">
        <v>17.324300000000001</v>
      </c>
      <c r="D1819">
        <v>-2.9999999999999997E-4</v>
      </c>
      <c r="E1819">
        <v>5.0000000000000001E-4</v>
      </c>
    </row>
    <row r="1820" spans="1:5" x14ac:dyDescent="0.15">
      <c r="A1820" s="1">
        <v>41822</v>
      </c>
      <c r="B1820">
        <v>4.7300000000000002E-2</v>
      </c>
      <c r="C1820">
        <v>17.536100000000001</v>
      </c>
      <c r="D1820">
        <v>2.8999999999999998E-3</v>
      </c>
      <c r="E1820">
        <v>1.1599999999999999E-2</v>
      </c>
    </row>
    <row r="1821" spans="1:5" x14ac:dyDescent="0.15">
      <c r="A1821" s="1">
        <v>41823</v>
      </c>
      <c r="B1821">
        <v>5.1799999999999999E-2</v>
      </c>
      <c r="C1821">
        <v>17.430900000000001</v>
      </c>
      <c r="D1821">
        <v>4.3E-3</v>
      </c>
      <c r="E1821">
        <v>-5.7000000000000002E-3</v>
      </c>
    </row>
    <row r="1822" spans="1:5" x14ac:dyDescent="0.15">
      <c r="A1822" s="1">
        <v>41824</v>
      </c>
      <c r="B1822">
        <v>5.0999999999999997E-2</v>
      </c>
      <c r="C1822">
        <v>17.288599999999999</v>
      </c>
      <c r="D1822">
        <v>-6.9999999999999999E-4</v>
      </c>
      <c r="E1822">
        <v>-7.7000000000000002E-3</v>
      </c>
    </row>
    <row r="1823" spans="1:5" x14ac:dyDescent="0.15">
      <c r="A1823" s="1">
        <v>41827</v>
      </c>
      <c r="B1823">
        <v>4.99E-2</v>
      </c>
      <c r="C1823">
        <v>17.317799999999998</v>
      </c>
      <c r="D1823">
        <v>-1.1000000000000001E-3</v>
      </c>
      <c r="E1823">
        <v>1.6000000000000001E-3</v>
      </c>
    </row>
    <row r="1824" spans="1:5" x14ac:dyDescent="0.15">
      <c r="A1824" s="1">
        <v>41828</v>
      </c>
      <c r="B1824">
        <v>5.1900000000000002E-2</v>
      </c>
      <c r="C1824">
        <v>17.438300000000002</v>
      </c>
      <c r="D1824">
        <v>1.9E-3</v>
      </c>
      <c r="E1824">
        <v>6.6E-3</v>
      </c>
    </row>
    <row r="1825" spans="1:5" x14ac:dyDescent="0.15">
      <c r="A1825" s="1">
        <v>41829</v>
      </c>
      <c r="B1825">
        <v>3.6600000000000001E-2</v>
      </c>
      <c r="C1825">
        <v>17.177299999999999</v>
      </c>
      <c r="D1825">
        <v>-1.46E-2</v>
      </c>
      <c r="E1825">
        <v>-1.4200000000000001E-2</v>
      </c>
    </row>
    <row r="1826" spans="1:5" x14ac:dyDescent="0.15">
      <c r="A1826" s="1">
        <v>41830</v>
      </c>
      <c r="B1826">
        <v>3.3799999999999997E-2</v>
      </c>
      <c r="C1826">
        <v>17.203499999999998</v>
      </c>
      <c r="D1826">
        <v>-2.7000000000000001E-3</v>
      </c>
      <c r="E1826">
        <v>1.4E-3</v>
      </c>
    </row>
    <row r="1827" spans="1:5" x14ac:dyDescent="0.15">
      <c r="A1827" s="1">
        <v>41831</v>
      </c>
      <c r="B1827">
        <v>3.6200000000000003E-2</v>
      </c>
      <c r="C1827">
        <v>17.3782</v>
      </c>
      <c r="D1827">
        <v>2.3999999999999998E-3</v>
      </c>
      <c r="E1827">
        <v>9.5999999999999992E-3</v>
      </c>
    </row>
    <row r="1828" spans="1:5" x14ac:dyDescent="0.15">
      <c r="A1828" s="1">
        <v>41834</v>
      </c>
      <c r="B1828">
        <v>4.7699999999999999E-2</v>
      </c>
      <c r="C1828">
        <v>17.613199999999999</v>
      </c>
      <c r="D1828">
        <v>1.11E-2</v>
      </c>
      <c r="E1828">
        <v>1.2800000000000001E-2</v>
      </c>
    </row>
    <row r="1829" spans="1:5" x14ac:dyDescent="0.15">
      <c r="A1829" s="1">
        <v>41835</v>
      </c>
      <c r="B1829">
        <v>4.9299999999999997E-2</v>
      </c>
      <c r="C1829">
        <v>17.482800000000001</v>
      </c>
      <c r="D1829">
        <v>1.5E-3</v>
      </c>
      <c r="E1829">
        <v>-7.0000000000000001E-3</v>
      </c>
    </row>
    <row r="1830" spans="1:5" x14ac:dyDescent="0.15">
      <c r="A1830" s="1">
        <v>41836</v>
      </c>
      <c r="B1830">
        <v>4.7300000000000002E-2</v>
      </c>
      <c r="C1830">
        <v>17.414300000000001</v>
      </c>
      <c r="D1830">
        <v>-1.9E-3</v>
      </c>
      <c r="E1830">
        <v>-3.7000000000000002E-3</v>
      </c>
    </row>
    <row r="1831" spans="1:5" x14ac:dyDescent="0.15">
      <c r="A1831" s="1">
        <v>41837</v>
      </c>
      <c r="B1831">
        <v>4.0599999999999997E-2</v>
      </c>
      <c r="C1831">
        <v>17.371099999999998</v>
      </c>
      <c r="D1831">
        <v>-6.4000000000000003E-3</v>
      </c>
      <c r="E1831">
        <v>-2.3999999999999998E-3</v>
      </c>
    </row>
    <row r="1832" spans="1:5" x14ac:dyDescent="0.15">
      <c r="A1832" s="1">
        <v>41838</v>
      </c>
      <c r="B1832">
        <v>4.3999999999999997E-2</v>
      </c>
      <c r="C1832">
        <v>17.590199999999999</v>
      </c>
      <c r="D1832">
        <v>3.3E-3</v>
      </c>
      <c r="E1832">
        <v>1.1900000000000001E-2</v>
      </c>
    </row>
    <row r="1833" spans="1:5" x14ac:dyDescent="0.15">
      <c r="A1833" s="1">
        <v>41841</v>
      </c>
      <c r="B1833">
        <v>4.5100000000000001E-2</v>
      </c>
      <c r="C1833">
        <v>17.877500000000001</v>
      </c>
      <c r="D1833">
        <v>1E-3</v>
      </c>
      <c r="E1833">
        <v>1.55E-2</v>
      </c>
    </row>
    <row r="1834" spans="1:5" x14ac:dyDescent="0.15">
      <c r="A1834" s="1">
        <v>41842</v>
      </c>
      <c r="B1834">
        <v>5.7799999999999997E-2</v>
      </c>
      <c r="C1834">
        <v>18.086400000000001</v>
      </c>
      <c r="D1834">
        <v>1.2200000000000001E-2</v>
      </c>
      <c r="E1834">
        <v>1.11E-2</v>
      </c>
    </row>
    <row r="1835" spans="1:5" x14ac:dyDescent="0.15">
      <c r="A1835" s="1">
        <v>41843</v>
      </c>
      <c r="B1835">
        <v>6.0299999999999999E-2</v>
      </c>
      <c r="C1835">
        <v>17.757100000000001</v>
      </c>
      <c r="D1835">
        <v>2.3E-3</v>
      </c>
      <c r="E1835">
        <v>-1.7299999999999999E-2</v>
      </c>
    </row>
    <row r="1836" spans="1:5" x14ac:dyDescent="0.15">
      <c r="A1836" s="1">
        <v>41844</v>
      </c>
      <c r="B1836">
        <v>7.9200000000000007E-2</v>
      </c>
      <c r="C1836">
        <v>17.4998</v>
      </c>
      <c r="D1836">
        <v>1.78E-2</v>
      </c>
      <c r="E1836">
        <v>-1.37E-2</v>
      </c>
    </row>
    <row r="1837" spans="1:5" x14ac:dyDescent="0.15">
      <c r="A1837" s="1">
        <v>41845</v>
      </c>
      <c r="B1837">
        <v>9.0499999999999997E-2</v>
      </c>
      <c r="C1837">
        <v>17.6419</v>
      </c>
      <c r="D1837">
        <v>1.0500000000000001E-2</v>
      </c>
      <c r="E1837">
        <v>7.7000000000000002E-3</v>
      </c>
    </row>
    <row r="1838" spans="1:5" x14ac:dyDescent="0.15">
      <c r="A1838" s="1">
        <v>41848</v>
      </c>
      <c r="B1838">
        <v>0.1211</v>
      </c>
      <c r="C1838">
        <v>17.888300000000001</v>
      </c>
      <c r="D1838">
        <v>2.81E-2</v>
      </c>
      <c r="E1838">
        <v>1.32E-2</v>
      </c>
    </row>
    <row r="1839" spans="1:5" x14ac:dyDescent="0.15">
      <c r="A1839" s="1">
        <v>41849</v>
      </c>
      <c r="B1839">
        <v>0.12470000000000001</v>
      </c>
      <c r="C1839">
        <v>18.045500000000001</v>
      </c>
      <c r="D1839">
        <v>3.2000000000000002E-3</v>
      </c>
      <c r="E1839">
        <v>8.3000000000000001E-3</v>
      </c>
    </row>
    <row r="1840" spans="1:5" x14ac:dyDescent="0.15">
      <c r="A1840" s="1">
        <v>41850</v>
      </c>
      <c r="B1840">
        <v>0.1202</v>
      </c>
      <c r="C1840">
        <v>18.121400000000001</v>
      </c>
      <c r="D1840">
        <v>-4.0000000000000001E-3</v>
      </c>
      <c r="E1840">
        <v>4.0000000000000001E-3</v>
      </c>
    </row>
    <row r="1841" spans="1:5" x14ac:dyDescent="0.15">
      <c r="A1841" s="1">
        <v>41851</v>
      </c>
      <c r="B1841">
        <v>0.1338</v>
      </c>
      <c r="C1841">
        <v>18.219100000000001</v>
      </c>
      <c r="D1841">
        <v>1.2200000000000001E-2</v>
      </c>
      <c r="E1841">
        <v>5.1000000000000004E-3</v>
      </c>
    </row>
    <row r="1842" spans="1:5" x14ac:dyDescent="0.15">
      <c r="A1842" s="1">
        <v>41852</v>
      </c>
      <c r="B1842">
        <v>0.1237</v>
      </c>
      <c r="C1842">
        <v>18.1783</v>
      </c>
      <c r="D1842">
        <v>-8.8999999999999999E-3</v>
      </c>
      <c r="E1842">
        <v>-2.0999999999999999E-3</v>
      </c>
    </row>
    <row r="1843" spans="1:5" x14ac:dyDescent="0.15">
      <c r="A1843" s="1">
        <v>41855</v>
      </c>
      <c r="B1843">
        <v>0.14599999999999999</v>
      </c>
      <c r="C1843">
        <v>18.279499999999999</v>
      </c>
      <c r="D1843">
        <v>1.9800000000000002E-2</v>
      </c>
      <c r="E1843">
        <v>5.3E-3</v>
      </c>
    </row>
    <row r="1844" spans="1:5" x14ac:dyDescent="0.15">
      <c r="A1844" s="1">
        <v>41856</v>
      </c>
      <c r="B1844">
        <v>0.14299999999999999</v>
      </c>
      <c r="C1844">
        <v>18.3432</v>
      </c>
      <c r="D1844">
        <v>-2.5999999999999999E-3</v>
      </c>
      <c r="E1844">
        <v>3.3E-3</v>
      </c>
    </row>
    <row r="1845" spans="1:5" x14ac:dyDescent="0.15">
      <c r="A1845" s="1">
        <v>41857</v>
      </c>
      <c r="B1845">
        <v>0.1401</v>
      </c>
      <c r="C1845">
        <v>18.502300000000002</v>
      </c>
      <c r="D1845">
        <v>-2.5999999999999999E-3</v>
      </c>
      <c r="E1845">
        <v>8.2000000000000007E-3</v>
      </c>
    </row>
    <row r="1846" spans="1:5" x14ac:dyDescent="0.15">
      <c r="A1846" s="1">
        <v>41858</v>
      </c>
      <c r="B1846">
        <v>0.12280000000000001</v>
      </c>
      <c r="C1846">
        <v>18.3766</v>
      </c>
      <c r="D1846">
        <v>-1.5100000000000001E-2</v>
      </c>
      <c r="E1846">
        <v>-6.4000000000000003E-3</v>
      </c>
    </row>
    <row r="1847" spans="1:5" x14ac:dyDescent="0.15">
      <c r="A1847" s="1">
        <v>41859</v>
      </c>
      <c r="B1847">
        <v>0.1246</v>
      </c>
      <c r="C1847">
        <v>18.8611</v>
      </c>
      <c r="D1847">
        <v>1.6000000000000001E-3</v>
      </c>
      <c r="E1847">
        <v>2.5000000000000001E-2</v>
      </c>
    </row>
    <row r="1848" spans="1:5" x14ac:dyDescent="0.15">
      <c r="A1848" s="1">
        <v>41862</v>
      </c>
      <c r="B1848">
        <v>0.1411</v>
      </c>
      <c r="C1848">
        <v>19.124400000000001</v>
      </c>
      <c r="D1848">
        <v>1.47E-2</v>
      </c>
      <c r="E1848">
        <v>1.3299999999999999E-2</v>
      </c>
    </row>
    <row r="1849" spans="1:5" x14ac:dyDescent="0.15">
      <c r="A1849" s="1">
        <v>41863</v>
      </c>
      <c r="B1849">
        <v>0.1371</v>
      </c>
      <c r="C1849">
        <v>19.2622</v>
      </c>
      <c r="D1849">
        <v>-3.5000000000000001E-3</v>
      </c>
      <c r="E1849">
        <v>6.7999999999999996E-3</v>
      </c>
    </row>
    <row r="1850" spans="1:5" x14ac:dyDescent="0.15">
      <c r="A1850" s="1">
        <v>41864</v>
      </c>
      <c r="B1850">
        <v>0.13800000000000001</v>
      </c>
      <c r="C1850">
        <v>19.390999999999998</v>
      </c>
      <c r="D1850">
        <v>8.0000000000000004E-4</v>
      </c>
      <c r="E1850">
        <v>6.4000000000000003E-3</v>
      </c>
    </row>
    <row r="1851" spans="1:5" x14ac:dyDescent="0.15">
      <c r="A1851" s="1">
        <v>41865</v>
      </c>
      <c r="B1851">
        <v>0.12690000000000001</v>
      </c>
      <c r="C1851">
        <v>19.407399999999999</v>
      </c>
      <c r="D1851">
        <v>-9.7000000000000003E-3</v>
      </c>
      <c r="E1851">
        <v>8.0000000000000004E-4</v>
      </c>
    </row>
    <row r="1852" spans="1:5" x14ac:dyDescent="0.15">
      <c r="A1852" s="1">
        <v>41866</v>
      </c>
      <c r="B1852">
        <v>0.13880000000000001</v>
      </c>
      <c r="C1852">
        <v>19.6295</v>
      </c>
      <c r="D1852">
        <v>1.06E-2</v>
      </c>
      <c r="E1852">
        <v>1.09E-2</v>
      </c>
    </row>
    <row r="1853" spans="1:5" x14ac:dyDescent="0.15">
      <c r="A1853" s="1">
        <v>41869</v>
      </c>
      <c r="B1853">
        <v>0.14549999999999999</v>
      </c>
      <c r="C1853">
        <v>20.230799999999999</v>
      </c>
      <c r="D1853">
        <v>5.8999999999999999E-3</v>
      </c>
      <c r="E1853">
        <v>2.9100000000000001E-2</v>
      </c>
    </row>
    <row r="1854" spans="1:5" x14ac:dyDescent="0.15">
      <c r="A1854" s="1">
        <v>41870</v>
      </c>
      <c r="B1854">
        <v>0.14560000000000001</v>
      </c>
      <c r="C1854">
        <v>20.204699999999999</v>
      </c>
      <c r="D1854">
        <v>1E-4</v>
      </c>
      <c r="E1854">
        <v>-1.1999999999999999E-3</v>
      </c>
    </row>
    <row r="1855" spans="1:5" x14ac:dyDescent="0.15">
      <c r="A1855" s="1">
        <v>41871</v>
      </c>
      <c r="B1855">
        <v>0.14149999999999999</v>
      </c>
      <c r="C1855">
        <v>20.343399999999999</v>
      </c>
      <c r="D1855">
        <v>-3.5999999999999999E-3</v>
      </c>
      <c r="E1855">
        <v>6.4999999999999997E-3</v>
      </c>
    </row>
    <row r="1856" spans="1:5" x14ac:dyDescent="0.15">
      <c r="A1856" s="1">
        <v>41872</v>
      </c>
      <c r="B1856">
        <v>0.13569999999999999</v>
      </c>
      <c r="C1856">
        <v>20.813800000000001</v>
      </c>
      <c r="D1856">
        <v>-5.0000000000000001E-3</v>
      </c>
      <c r="E1856">
        <v>2.1999999999999999E-2</v>
      </c>
    </row>
    <row r="1857" spans="1:5" x14ac:dyDescent="0.15">
      <c r="A1857" s="1">
        <v>41873</v>
      </c>
      <c r="B1857">
        <v>0.1411</v>
      </c>
      <c r="C1857">
        <v>21.386399999999998</v>
      </c>
      <c r="D1857">
        <v>4.7000000000000002E-3</v>
      </c>
      <c r="E1857">
        <v>2.63E-2</v>
      </c>
    </row>
    <row r="1858" spans="1:5" x14ac:dyDescent="0.15">
      <c r="A1858" s="1">
        <v>41876</v>
      </c>
      <c r="B1858">
        <v>0.13020000000000001</v>
      </c>
      <c r="C1858">
        <v>21.4329</v>
      </c>
      <c r="D1858">
        <v>-9.4999999999999998E-3</v>
      </c>
      <c r="E1858">
        <v>2.0999999999999999E-3</v>
      </c>
    </row>
    <row r="1859" spans="1:5" x14ac:dyDescent="0.15">
      <c r="A1859" s="1">
        <v>41877</v>
      </c>
      <c r="B1859">
        <v>0.1212</v>
      </c>
      <c r="C1859">
        <v>21.1051</v>
      </c>
      <c r="D1859">
        <v>-8.0000000000000002E-3</v>
      </c>
      <c r="E1859">
        <v>-1.46E-2</v>
      </c>
    </row>
    <row r="1860" spans="1:5" x14ac:dyDescent="0.15">
      <c r="A1860" s="1">
        <v>41878</v>
      </c>
      <c r="B1860">
        <v>0.1229</v>
      </c>
      <c r="C1860">
        <v>21.730699999999999</v>
      </c>
      <c r="D1860">
        <v>1.5E-3</v>
      </c>
      <c r="E1860">
        <v>2.8299999999999999E-2</v>
      </c>
    </row>
    <row r="1861" spans="1:5" x14ac:dyDescent="0.15">
      <c r="A1861" s="1">
        <v>41879</v>
      </c>
      <c r="B1861">
        <v>0.115</v>
      </c>
      <c r="C1861">
        <v>21.548100000000002</v>
      </c>
      <c r="D1861">
        <v>-7.0000000000000001E-3</v>
      </c>
      <c r="E1861">
        <v>-8.0000000000000002E-3</v>
      </c>
    </row>
    <row r="1862" spans="1:5" x14ac:dyDescent="0.15">
      <c r="A1862" s="1">
        <v>41880</v>
      </c>
      <c r="B1862">
        <v>0.128</v>
      </c>
      <c r="C1862">
        <v>21.869299999999999</v>
      </c>
      <c r="D1862">
        <v>1.17E-2</v>
      </c>
      <c r="E1862">
        <v>1.4200000000000001E-2</v>
      </c>
    </row>
    <row r="1863" spans="1:5" x14ac:dyDescent="0.15">
      <c r="A1863" s="1">
        <v>41883</v>
      </c>
      <c r="B1863">
        <v>0.1363</v>
      </c>
      <c r="C1863">
        <v>22.429600000000001</v>
      </c>
      <c r="D1863">
        <v>7.3000000000000001E-3</v>
      </c>
      <c r="E1863">
        <v>2.4500000000000001E-2</v>
      </c>
    </row>
    <row r="1864" spans="1:5" x14ac:dyDescent="0.15">
      <c r="A1864" s="1">
        <v>41884</v>
      </c>
      <c r="B1864">
        <v>0.15129999999999999</v>
      </c>
      <c r="C1864">
        <v>22.828299999999999</v>
      </c>
      <c r="D1864">
        <v>1.32E-2</v>
      </c>
      <c r="E1864">
        <v>1.7000000000000001E-2</v>
      </c>
    </row>
    <row r="1865" spans="1:5" x14ac:dyDescent="0.15">
      <c r="A1865" s="1">
        <v>41885</v>
      </c>
      <c r="B1865">
        <v>0.16209999999999999</v>
      </c>
      <c r="C1865">
        <v>22.9998</v>
      </c>
      <c r="D1865">
        <v>9.4000000000000004E-3</v>
      </c>
      <c r="E1865">
        <v>7.1999999999999998E-3</v>
      </c>
    </row>
    <row r="1866" spans="1:5" x14ac:dyDescent="0.15">
      <c r="A1866" s="1">
        <v>41886</v>
      </c>
      <c r="B1866">
        <v>0.17050000000000001</v>
      </c>
      <c r="C1866">
        <v>23.389299999999999</v>
      </c>
      <c r="D1866">
        <v>7.1999999999999998E-3</v>
      </c>
      <c r="E1866">
        <v>1.6199999999999999E-2</v>
      </c>
    </row>
    <row r="1867" spans="1:5" x14ac:dyDescent="0.15">
      <c r="A1867" s="1">
        <v>41887</v>
      </c>
      <c r="B1867">
        <v>0.18160000000000001</v>
      </c>
      <c r="C1867">
        <v>23.3825</v>
      </c>
      <c r="D1867">
        <v>9.4999999999999998E-3</v>
      </c>
      <c r="E1867">
        <v>-2.9999999999999997E-4</v>
      </c>
    </row>
    <row r="1868" spans="1:5" x14ac:dyDescent="0.15">
      <c r="A1868" s="1">
        <v>41891</v>
      </c>
      <c r="B1868">
        <v>0.17960000000000001</v>
      </c>
      <c r="C1868">
        <v>23.440300000000001</v>
      </c>
      <c r="D1868">
        <v>-1.6000000000000001E-3</v>
      </c>
      <c r="E1868">
        <v>2.3999999999999998E-3</v>
      </c>
    </row>
    <row r="1869" spans="1:5" x14ac:dyDescent="0.15">
      <c r="A1869" s="1">
        <v>41892</v>
      </c>
      <c r="B1869">
        <v>0.17349999999999999</v>
      </c>
      <c r="C1869">
        <v>23.9605</v>
      </c>
      <c r="D1869">
        <v>-5.1999999999999998E-3</v>
      </c>
      <c r="E1869">
        <v>2.1299999999999999E-2</v>
      </c>
    </row>
    <row r="1870" spans="1:5" x14ac:dyDescent="0.15">
      <c r="A1870" s="1">
        <v>41893</v>
      </c>
      <c r="B1870">
        <v>0.1691</v>
      </c>
      <c r="C1870">
        <v>24.534800000000001</v>
      </c>
      <c r="D1870">
        <v>-3.7000000000000002E-3</v>
      </c>
      <c r="E1870">
        <v>2.3E-2</v>
      </c>
    </row>
    <row r="1871" spans="1:5" x14ac:dyDescent="0.15">
      <c r="A1871" s="1">
        <v>41894</v>
      </c>
      <c r="B1871">
        <v>0.17630000000000001</v>
      </c>
      <c r="C1871">
        <v>25.117799999999999</v>
      </c>
      <c r="D1871">
        <v>6.1000000000000004E-3</v>
      </c>
      <c r="E1871">
        <v>2.2800000000000001E-2</v>
      </c>
    </row>
    <row r="1872" spans="1:5" x14ac:dyDescent="0.15">
      <c r="A1872" s="1">
        <v>41897</v>
      </c>
      <c r="B1872">
        <v>0.1757</v>
      </c>
      <c r="C1872">
        <v>25.459499999999998</v>
      </c>
      <c r="D1872">
        <v>-5.0000000000000001E-4</v>
      </c>
      <c r="E1872">
        <v>1.3100000000000001E-2</v>
      </c>
    </row>
    <row r="1873" spans="1:5" x14ac:dyDescent="0.15">
      <c r="A1873" s="1">
        <v>41898</v>
      </c>
      <c r="B1873">
        <v>0.15240000000000001</v>
      </c>
      <c r="C1873">
        <v>24.8566</v>
      </c>
      <c r="D1873">
        <v>-1.9900000000000001E-2</v>
      </c>
      <c r="E1873">
        <v>-2.2800000000000001E-2</v>
      </c>
    </row>
    <row r="1874" spans="1:5" x14ac:dyDescent="0.15">
      <c r="A1874" s="1">
        <v>41899</v>
      </c>
      <c r="B1874">
        <v>0.15840000000000001</v>
      </c>
      <c r="C1874">
        <v>25.220199999999998</v>
      </c>
      <c r="D1874">
        <v>5.3E-3</v>
      </c>
      <c r="E1874">
        <v>1.41E-2</v>
      </c>
    </row>
    <row r="1875" spans="1:5" x14ac:dyDescent="0.15">
      <c r="A1875" s="1">
        <v>41900</v>
      </c>
      <c r="B1875">
        <v>0.16200000000000001</v>
      </c>
      <c r="C1875">
        <v>25.929500000000001</v>
      </c>
      <c r="D1875">
        <v>3.0999999999999999E-3</v>
      </c>
      <c r="E1875">
        <v>2.7099999999999999E-2</v>
      </c>
    </row>
    <row r="1876" spans="1:5" x14ac:dyDescent="0.15">
      <c r="A1876" s="1">
        <v>41901</v>
      </c>
      <c r="B1876">
        <v>0.17</v>
      </c>
      <c r="C1876">
        <v>26.434000000000001</v>
      </c>
      <c r="D1876">
        <v>6.8999999999999999E-3</v>
      </c>
      <c r="E1876">
        <v>1.8700000000000001E-2</v>
      </c>
    </row>
    <row r="1877" spans="1:5" x14ac:dyDescent="0.15">
      <c r="A1877" s="1">
        <v>41904</v>
      </c>
      <c r="B1877">
        <v>0.14760000000000001</v>
      </c>
      <c r="C1877">
        <v>26.284199999999998</v>
      </c>
      <c r="D1877">
        <v>-1.9099999999999999E-2</v>
      </c>
      <c r="E1877">
        <v>-5.4999999999999997E-3</v>
      </c>
    </row>
    <row r="1878" spans="1:5" x14ac:dyDescent="0.15">
      <c r="A1878" s="1">
        <v>41905</v>
      </c>
      <c r="B1878">
        <v>0.1575</v>
      </c>
      <c r="C1878">
        <v>26.4434</v>
      </c>
      <c r="D1878">
        <v>8.6E-3</v>
      </c>
      <c r="E1878">
        <v>5.7999999999999996E-3</v>
      </c>
    </row>
    <row r="1879" spans="1:5" x14ac:dyDescent="0.15">
      <c r="A1879" s="1">
        <v>41906</v>
      </c>
      <c r="B1879">
        <v>0.17799999999999999</v>
      </c>
      <c r="C1879">
        <v>26.453700000000001</v>
      </c>
      <c r="D1879">
        <v>1.77E-2</v>
      </c>
      <c r="E1879">
        <v>4.0000000000000002E-4</v>
      </c>
    </row>
    <row r="1880" spans="1:5" x14ac:dyDescent="0.15">
      <c r="A1880" s="1">
        <v>41907</v>
      </c>
      <c r="B1880">
        <v>0.17560000000000001</v>
      </c>
      <c r="C1880">
        <v>26.174800000000001</v>
      </c>
      <c r="D1880">
        <v>-2E-3</v>
      </c>
      <c r="E1880">
        <v>-1.0200000000000001E-2</v>
      </c>
    </row>
    <row r="1881" spans="1:5" x14ac:dyDescent="0.15">
      <c r="A1881" s="1">
        <v>41908</v>
      </c>
      <c r="B1881">
        <v>0.17580000000000001</v>
      </c>
      <c r="C1881">
        <v>26.2392</v>
      </c>
      <c r="D1881">
        <v>1E-4</v>
      </c>
      <c r="E1881">
        <v>2.3999999999999998E-3</v>
      </c>
    </row>
    <row r="1882" spans="1:5" x14ac:dyDescent="0.15">
      <c r="A1882" s="1">
        <v>41911</v>
      </c>
      <c r="B1882">
        <v>0.18090000000000001</v>
      </c>
      <c r="C1882">
        <v>26.6996</v>
      </c>
      <c r="D1882">
        <v>4.3E-3</v>
      </c>
      <c r="E1882">
        <v>1.6899999999999998E-2</v>
      </c>
    </row>
    <row r="1883" spans="1:5" x14ac:dyDescent="0.15">
      <c r="A1883" s="1">
        <v>41912</v>
      </c>
      <c r="B1883">
        <v>0.18240000000000001</v>
      </c>
      <c r="C1883">
        <v>26.8873</v>
      </c>
      <c r="D1883">
        <v>1.2999999999999999E-3</v>
      </c>
      <c r="E1883">
        <v>6.7999999999999996E-3</v>
      </c>
    </row>
    <row r="1884" spans="1:5" x14ac:dyDescent="0.15">
      <c r="A1884" s="1">
        <v>41920</v>
      </c>
      <c r="B1884">
        <v>0.1956</v>
      </c>
      <c r="C1884">
        <v>27.271000000000001</v>
      </c>
      <c r="D1884">
        <v>1.12E-2</v>
      </c>
      <c r="E1884">
        <v>1.38E-2</v>
      </c>
    </row>
    <row r="1885" spans="1:5" x14ac:dyDescent="0.15">
      <c r="A1885" s="1">
        <v>41921</v>
      </c>
      <c r="B1885">
        <v>0.1973</v>
      </c>
      <c r="C1885">
        <v>27.173500000000001</v>
      </c>
      <c r="D1885">
        <v>1.4E-3</v>
      </c>
      <c r="E1885">
        <v>-3.5000000000000001E-3</v>
      </c>
    </row>
    <row r="1886" spans="1:5" x14ac:dyDescent="0.15">
      <c r="A1886" s="1">
        <v>41922</v>
      </c>
      <c r="B1886">
        <v>0.19</v>
      </c>
      <c r="C1886">
        <v>27.231100000000001</v>
      </c>
      <c r="D1886">
        <v>-6.1000000000000004E-3</v>
      </c>
      <c r="E1886">
        <v>2E-3</v>
      </c>
    </row>
    <row r="1887" spans="1:5" x14ac:dyDescent="0.15">
      <c r="A1887" s="1">
        <v>41925</v>
      </c>
      <c r="B1887">
        <v>0.18429999999999999</v>
      </c>
      <c r="C1887">
        <v>27.367799999999999</v>
      </c>
      <c r="D1887">
        <v>-4.7999999999999996E-3</v>
      </c>
      <c r="E1887">
        <v>4.7999999999999996E-3</v>
      </c>
    </row>
    <row r="1888" spans="1:5" x14ac:dyDescent="0.15">
      <c r="A1888" s="1">
        <v>41926</v>
      </c>
      <c r="B1888">
        <v>0.18029999999999999</v>
      </c>
      <c r="C1888">
        <v>27.5563</v>
      </c>
      <c r="D1888">
        <v>-3.3999999999999998E-3</v>
      </c>
      <c r="E1888">
        <v>6.6E-3</v>
      </c>
    </row>
    <row r="1889" spans="1:5" x14ac:dyDescent="0.15">
      <c r="A1889" s="1">
        <v>41927</v>
      </c>
      <c r="B1889">
        <v>0.18859999999999999</v>
      </c>
      <c r="C1889">
        <v>27.529499999999999</v>
      </c>
      <c r="D1889">
        <v>7.1000000000000004E-3</v>
      </c>
      <c r="E1889">
        <v>-8.9999999999999998E-4</v>
      </c>
    </row>
    <row r="1890" spans="1:5" x14ac:dyDescent="0.15">
      <c r="A1890" s="1">
        <v>41928</v>
      </c>
      <c r="B1890">
        <v>0.1792</v>
      </c>
      <c r="C1890">
        <v>27.0581</v>
      </c>
      <c r="D1890">
        <v>-7.9000000000000008E-3</v>
      </c>
      <c r="E1890">
        <v>-1.6500000000000001E-2</v>
      </c>
    </row>
    <row r="1891" spans="1:5" x14ac:dyDescent="0.15">
      <c r="A1891" s="1">
        <v>41929</v>
      </c>
      <c r="B1891">
        <v>0.1779</v>
      </c>
      <c r="C1891">
        <v>25.899799999999999</v>
      </c>
      <c r="D1891">
        <v>-1.1000000000000001E-3</v>
      </c>
      <c r="E1891">
        <v>-4.1300000000000003E-2</v>
      </c>
    </row>
    <row r="1892" spans="1:5" x14ac:dyDescent="0.15">
      <c r="A1892" s="1">
        <v>41932</v>
      </c>
      <c r="B1892">
        <v>0.1842</v>
      </c>
      <c r="C1892">
        <v>26.2254</v>
      </c>
      <c r="D1892">
        <v>5.3E-3</v>
      </c>
      <c r="E1892">
        <v>1.21E-2</v>
      </c>
    </row>
    <row r="1893" spans="1:5" x14ac:dyDescent="0.15">
      <c r="A1893" s="1">
        <v>41933</v>
      </c>
      <c r="B1893">
        <v>0.1739</v>
      </c>
      <c r="C1893">
        <v>26.0047</v>
      </c>
      <c r="D1893">
        <v>-8.6999999999999994E-3</v>
      </c>
      <c r="E1893">
        <v>-8.0999999999999996E-3</v>
      </c>
    </row>
    <row r="1894" spans="1:5" x14ac:dyDescent="0.15">
      <c r="A1894" s="1">
        <v>41934</v>
      </c>
      <c r="B1894">
        <v>0.1668</v>
      </c>
      <c r="C1894">
        <v>25.415800000000001</v>
      </c>
      <c r="D1894">
        <v>-6.1000000000000004E-3</v>
      </c>
      <c r="E1894">
        <v>-2.18E-2</v>
      </c>
    </row>
    <row r="1895" spans="1:5" x14ac:dyDescent="0.15">
      <c r="A1895" s="1">
        <v>41935</v>
      </c>
      <c r="B1895">
        <v>0.15579999999999999</v>
      </c>
      <c r="C1895">
        <v>24.750499999999999</v>
      </c>
      <c r="D1895">
        <v>-9.4000000000000004E-3</v>
      </c>
      <c r="E1895">
        <v>-2.52E-2</v>
      </c>
    </row>
    <row r="1896" spans="1:5" x14ac:dyDescent="0.15">
      <c r="A1896" s="1">
        <v>41936</v>
      </c>
      <c r="B1896">
        <v>0.15329999999999999</v>
      </c>
      <c r="C1896">
        <v>25.052600000000002</v>
      </c>
      <c r="D1896">
        <v>-2.2000000000000001E-3</v>
      </c>
      <c r="E1896">
        <v>1.17E-2</v>
      </c>
    </row>
    <row r="1897" spans="1:5" x14ac:dyDescent="0.15">
      <c r="A1897" s="1">
        <v>41939</v>
      </c>
      <c r="B1897">
        <v>0.14280000000000001</v>
      </c>
      <c r="C1897">
        <v>25.499700000000001</v>
      </c>
      <c r="D1897">
        <v>-9.1000000000000004E-3</v>
      </c>
      <c r="E1897">
        <v>1.72E-2</v>
      </c>
    </row>
    <row r="1898" spans="1:5" x14ac:dyDescent="0.15">
      <c r="A1898" s="1">
        <v>41940</v>
      </c>
      <c r="B1898">
        <v>0.1658</v>
      </c>
      <c r="C1898">
        <v>26.217600000000001</v>
      </c>
      <c r="D1898">
        <v>2.0199999999999999E-2</v>
      </c>
      <c r="E1898">
        <v>2.7099999999999999E-2</v>
      </c>
    </row>
    <row r="1899" spans="1:5" x14ac:dyDescent="0.15">
      <c r="A1899" s="1">
        <v>41941</v>
      </c>
      <c r="B1899">
        <v>0.18260000000000001</v>
      </c>
      <c r="C1899">
        <v>26.721699999999998</v>
      </c>
      <c r="D1899">
        <v>1.44E-2</v>
      </c>
      <c r="E1899">
        <v>1.8499999999999999E-2</v>
      </c>
    </row>
    <row r="1900" spans="1:5" x14ac:dyDescent="0.15">
      <c r="A1900" s="1">
        <v>41942</v>
      </c>
      <c r="B1900">
        <v>0.19109999999999999</v>
      </c>
      <c r="C1900">
        <v>26.7728</v>
      </c>
      <c r="D1900">
        <v>7.1999999999999998E-3</v>
      </c>
      <c r="E1900">
        <v>1.8E-3</v>
      </c>
    </row>
    <row r="1901" spans="1:5" x14ac:dyDescent="0.15">
      <c r="A1901" s="1">
        <v>41943</v>
      </c>
      <c r="B1901">
        <v>0.21010000000000001</v>
      </c>
      <c r="C1901">
        <v>27.169799999999999</v>
      </c>
      <c r="D1901">
        <v>1.6E-2</v>
      </c>
      <c r="E1901">
        <v>1.43E-2</v>
      </c>
    </row>
    <row r="1902" spans="1:5" x14ac:dyDescent="0.15">
      <c r="A1902" s="1">
        <v>41946</v>
      </c>
      <c r="B1902">
        <v>0.21210000000000001</v>
      </c>
      <c r="C1902">
        <v>27.244499999999999</v>
      </c>
      <c r="D1902">
        <v>1.6999999999999999E-3</v>
      </c>
      <c r="E1902">
        <v>2.7000000000000001E-3</v>
      </c>
    </row>
    <row r="1903" spans="1:5" x14ac:dyDescent="0.15">
      <c r="A1903" s="1">
        <v>41947</v>
      </c>
      <c r="B1903">
        <v>0.21240000000000001</v>
      </c>
      <c r="C1903">
        <v>27.152200000000001</v>
      </c>
      <c r="D1903">
        <v>2.0000000000000001E-4</v>
      </c>
      <c r="E1903">
        <v>-3.3E-3</v>
      </c>
    </row>
    <row r="1904" spans="1:5" x14ac:dyDescent="0.15">
      <c r="A1904" s="1">
        <v>41948</v>
      </c>
      <c r="B1904">
        <v>0.2077</v>
      </c>
      <c r="C1904">
        <v>27.256</v>
      </c>
      <c r="D1904">
        <v>-3.8999999999999998E-3</v>
      </c>
      <c r="E1904">
        <v>3.7000000000000002E-3</v>
      </c>
    </row>
    <row r="1905" spans="1:5" x14ac:dyDescent="0.15">
      <c r="A1905" s="1">
        <v>41949</v>
      </c>
      <c r="B1905">
        <v>0.20899999999999999</v>
      </c>
      <c r="C1905">
        <v>27.306000000000001</v>
      </c>
      <c r="D1905">
        <v>1E-3</v>
      </c>
      <c r="E1905">
        <v>1.8E-3</v>
      </c>
    </row>
    <row r="1906" spans="1:5" x14ac:dyDescent="0.15">
      <c r="A1906" s="1">
        <v>41950</v>
      </c>
      <c r="B1906">
        <v>0.20710000000000001</v>
      </c>
      <c r="C1906">
        <v>27.463200000000001</v>
      </c>
      <c r="D1906">
        <v>-1.6000000000000001E-3</v>
      </c>
      <c r="E1906">
        <v>5.5999999999999999E-3</v>
      </c>
    </row>
    <row r="1907" spans="1:5" x14ac:dyDescent="0.15">
      <c r="A1907" s="1">
        <v>41953</v>
      </c>
      <c r="B1907">
        <v>0.23780000000000001</v>
      </c>
      <c r="C1907">
        <v>27.488900000000001</v>
      </c>
      <c r="D1907">
        <v>2.5399999999999999E-2</v>
      </c>
      <c r="E1907">
        <v>8.9999999999999998E-4</v>
      </c>
    </row>
    <row r="1908" spans="1:5" x14ac:dyDescent="0.15">
      <c r="A1908" s="1">
        <v>41954</v>
      </c>
      <c r="B1908">
        <v>0.23430000000000001</v>
      </c>
      <c r="C1908">
        <v>26.207799999999999</v>
      </c>
      <c r="D1908">
        <v>-2.8E-3</v>
      </c>
      <c r="E1908">
        <v>-4.4999999999999998E-2</v>
      </c>
    </row>
    <row r="1909" spans="1:5" x14ac:dyDescent="0.15">
      <c r="A1909" s="1">
        <v>41955</v>
      </c>
      <c r="B1909">
        <v>0.25159999999999999</v>
      </c>
      <c r="C1909">
        <v>26.619800000000001</v>
      </c>
      <c r="D1909">
        <v>1.4E-2</v>
      </c>
      <c r="E1909">
        <v>1.5100000000000001E-2</v>
      </c>
    </row>
    <row r="1910" spans="1:5" x14ac:dyDescent="0.15">
      <c r="A1910" s="1">
        <v>41956</v>
      </c>
      <c r="B1910">
        <v>0.2445</v>
      </c>
      <c r="C1910">
        <v>25.9876</v>
      </c>
      <c r="D1910">
        <v>-5.5999999999999999E-3</v>
      </c>
      <c r="E1910">
        <v>-2.29E-2</v>
      </c>
    </row>
    <row r="1911" spans="1:5" x14ac:dyDescent="0.15">
      <c r="A1911" s="1">
        <v>41957</v>
      </c>
      <c r="B1911">
        <v>0.2452</v>
      </c>
      <c r="C1911">
        <v>25.998999999999999</v>
      </c>
      <c r="D1911">
        <v>5.0000000000000001E-4</v>
      </c>
      <c r="E1911">
        <v>4.0000000000000002E-4</v>
      </c>
    </row>
    <row r="1912" spans="1:5" x14ac:dyDescent="0.15">
      <c r="A1912" s="1">
        <v>41960</v>
      </c>
      <c r="B1912">
        <v>0.2384</v>
      </c>
      <c r="C1912">
        <v>26.388400000000001</v>
      </c>
      <c r="D1912">
        <v>-5.4000000000000003E-3</v>
      </c>
      <c r="E1912">
        <v>1.44E-2</v>
      </c>
    </row>
    <row r="1913" spans="1:5" x14ac:dyDescent="0.15">
      <c r="A1913" s="1">
        <v>41961</v>
      </c>
      <c r="B1913">
        <v>0.22600000000000001</v>
      </c>
      <c r="C1913">
        <v>26.589200000000002</v>
      </c>
      <c r="D1913">
        <v>-0.01</v>
      </c>
      <c r="E1913">
        <v>7.3000000000000001E-3</v>
      </c>
    </row>
    <row r="1914" spans="1:5" x14ac:dyDescent="0.15">
      <c r="A1914" s="1">
        <v>41962</v>
      </c>
      <c r="B1914">
        <v>0.224</v>
      </c>
      <c r="C1914">
        <v>26.924900000000001</v>
      </c>
      <c r="D1914">
        <v>-1.6000000000000001E-3</v>
      </c>
      <c r="E1914">
        <v>1.2200000000000001E-2</v>
      </c>
    </row>
    <row r="1915" spans="1:5" x14ac:dyDescent="0.15">
      <c r="A1915" s="1">
        <v>41963</v>
      </c>
      <c r="B1915">
        <v>0.22389999999999999</v>
      </c>
      <c r="C1915">
        <v>26.8855</v>
      </c>
      <c r="D1915">
        <v>0</v>
      </c>
      <c r="E1915">
        <v>-1.4E-3</v>
      </c>
    </row>
    <row r="1916" spans="1:5" x14ac:dyDescent="0.15">
      <c r="A1916" s="1">
        <v>41964</v>
      </c>
      <c r="B1916">
        <v>0.24629999999999999</v>
      </c>
      <c r="C1916">
        <v>27.166599999999999</v>
      </c>
      <c r="D1916">
        <v>1.83E-2</v>
      </c>
      <c r="E1916">
        <v>1.01E-2</v>
      </c>
    </row>
    <row r="1917" spans="1:5" x14ac:dyDescent="0.15">
      <c r="A1917" s="1">
        <v>41967</v>
      </c>
      <c r="B1917">
        <v>0.27810000000000001</v>
      </c>
      <c r="C1917">
        <v>27.270499999999998</v>
      </c>
      <c r="D1917">
        <v>2.5499999999999998E-2</v>
      </c>
      <c r="E1917">
        <v>3.7000000000000002E-3</v>
      </c>
    </row>
    <row r="1918" spans="1:5" x14ac:dyDescent="0.15">
      <c r="A1918" s="1">
        <v>41968</v>
      </c>
      <c r="B1918">
        <v>0.29559999999999997</v>
      </c>
      <c r="C1918">
        <v>27.516500000000001</v>
      </c>
      <c r="D1918">
        <v>1.37E-2</v>
      </c>
      <c r="E1918">
        <v>8.6999999999999994E-3</v>
      </c>
    </row>
    <row r="1919" spans="1:5" x14ac:dyDescent="0.15">
      <c r="A1919" s="1">
        <v>41969</v>
      </c>
      <c r="B1919">
        <v>0.31359999999999999</v>
      </c>
      <c r="C1919">
        <v>27.444500000000001</v>
      </c>
      <c r="D1919">
        <v>1.3899999999999999E-2</v>
      </c>
      <c r="E1919">
        <v>-2.5000000000000001E-3</v>
      </c>
    </row>
    <row r="1920" spans="1:5" x14ac:dyDescent="0.15">
      <c r="A1920" s="1">
        <v>41970</v>
      </c>
      <c r="B1920">
        <v>0.32879999999999998</v>
      </c>
      <c r="C1920">
        <v>27.613800000000001</v>
      </c>
      <c r="D1920">
        <v>1.1599999999999999E-2</v>
      </c>
      <c r="E1920">
        <v>6.0000000000000001E-3</v>
      </c>
    </row>
    <row r="1921" spans="1:5" x14ac:dyDescent="0.15">
      <c r="A1921" s="1">
        <v>41971</v>
      </c>
      <c r="B1921">
        <v>0.35499999999999998</v>
      </c>
      <c r="C1921">
        <v>27.661300000000001</v>
      </c>
      <c r="D1921">
        <v>1.9699999999999999E-2</v>
      </c>
      <c r="E1921">
        <v>1.6999999999999999E-3</v>
      </c>
    </row>
    <row r="1922" spans="1:5" x14ac:dyDescent="0.15">
      <c r="A1922" s="1">
        <v>41974</v>
      </c>
      <c r="B1922">
        <v>0.36030000000000001</v>
      </c>
      <c r="C1922">
        <v>27.368200000000002</v>
      </c>
      <c r="D1922">
        <v>3.8999999999999998E-3</v>
      </c>
      <c r="E1922">
        <v>-1.0200000000000001E-2</v>
      </c>
    </row>
    <row r="1923" spans="1:5" x14ac:dyDescent="0.15">
      <c r="A1923" s="1">
        <v>41975</v>
      </c>
      <c r="B1923">
        <v>0.41060000000000002</v>
      </c>
      <c r="C1923">
        <v>27.5885</v>
      </c>
      <c r="D1923">
        <v>3.6900000000000002E-2</v>
      </c>
      <c r="E1923">
        <v>7.7999999999999996E-3</v>
      </c>
    </row>
    <row r="1924" spans="1:5" x14ac:dyDescent="0.15">
      <c r="A1924" s="1">
        <v>41976</v>
      </c>
      <c r="B1924">
        <v>0.43159999999999998</v>
      </c>
      <c r="C1924">
        <v>27.3734</v>
      </c>
      <c r="D1924">
        <v>1.49E-2</v>
      </c>
      <c r="E1924">
        <v>-7.4999999999999997E-3</v>
      </c>
    </row>
    <row r="1925" spans="1:5" x14ac:dyDescent="0.15">
      <c r="A1925" s="1">
        <v>41977</v>
      </c>
      <c r="B1925">
        <v>0.49759999999999999</v>
      </c>
      <c r="C1925">
        <v>27.392800000000001</v>
      </c>
      <c r="D1925">
        <v>4.6100000000000002E-2</v>
      </c>
      <c r="E1925">
        <v>6.9999999999999999E-4</v>
      </c>
    </row>
    <row r="1926" spans="1:5" x14ac:dyDescent="0.15">
      <c r="A1926" s="1">
        <v>41978</v>
      </c>
      <c r="B1926">
        <v>0.50749999999999995</v>
      </c>
      <c r="C1926">
        <v>26.3292</v>
      </c>
      <c r="D1926">
        <v>6.6E-3</v>
      </c>
      <c r="E1926">
        <v>-3.7499999999999999E-2</v>
      </c>
    </row>
    <row r="1927" spans="1:5" x14ac:dyDescent="0.15">
      <c r="A1927" s="1">
        <v>41981</v>
      </c>
      <c r="B1927">
        <v>0.56930000000000003</v>
      </c>
      <c r="C1927">
        <v>25.9528</v>
      </c>
      <c r="D1927">
        <v>4.1000000000000002E-2</v>
      </c>
      <c r="E1927">
        <v>-1.38E-2</v>
      </c>
    </row>
    <row r="1928" spans="1:5" x14ac:dyDescent="0.15">
      <c r="A1928" s="1">
        <v>41982</v>
      </c>
      <c r="B1928">
        <v>0.49880000000000002</v>
      </c>
      <c r="C1928">
        <v>25.504000000000001</v>
      </c>
      <c r="D1928">
        <v>-4.4900000000000002E-2</v>
      </c>
      <c r="E1928">
        <v>-1.67E-2</v>
      </c>
    </row>
    <row r="1929" spans="1:5" x14ac:dyDescent="0.15">
      <c r="A1929" s="1">
        <v>41983</v>
      </c>
      <c r="B1929">
        <v>0.55410000000000004</v>
      </c>
      <c r="C1929">
        <v>26.0914</v>
      </c>
      <c r="D1929">
        <v>3.6900000000000002E-2</v>
      </c>
      <c r="E1929">
        <v>2.2200000000000001E-2</v>
      </c>
    </row>
    <row r="1930" spans="1:5" x14ac:dyDescent="0.15">
      <c r="A1930" s="1">
        <v>41984</v>
      </c>
      <c r="B1930">
        <v>0.53549999999999998</v>
      </c>
      <c r="C1930">
        <v>26.261500000000002</v>
      </c>
      <c r="D1930">
        <v>-1.2E-2</v>
      </c>
      <c r="E1930">
        <v>6.3E-3</v>
      </c>
    </row>
    <row r="1931" spans="1:5" x14ac:dyDescent="0.15">
      <c r="A1931" s="1">
        <v>41985</v>
      </c>
      <c r="B1931">
        <v>0.54049999999999998</v>
      </c>
      <c r="C1931">
        <v>26.516400000000001</v>
      </c>
      <c r="D1931">
        <v>3.2000000000000002E-3</v>
      </c>
      <c r="E1931">
        <v>9.4000000000000004E-3</v>
      </c>
    </row>
    <row r="1932" spans="1:5" x14ac:dyDescent="0.15">
      <c r="A1932" s="1">
        <v>41988</v>
      </c>
      <c r="B1932">
        <v>0.55210000000000004</v>
      </c>
      <c r="C1932">
        <v>26.883500000000002</v>
      </c>
      <c r="D1932">
        <v>7.4999999999999997E-3</v>
      </c>
      <c r="E1932">
        <v>1.3299999999999999E-2</v>
      </c>
    </row>
    <row r="1933" spans="1:5" x14ac:dyDescent="0.15">
      <c r="A1933" s="1">
        <v>41989</v>
      </c>
      <c r="B1933">
        <v>0.59360000000000002</v>
      </c>
      <c r="C1933">
        <v>26.6206</v>
      </c>
      <c r="D1933">
        <v>2.6800000000000001E-2</v>
      </c>
      <c r="E1933">
        <v>-9.4000000000000004E-3</v>
      </c>
    </row>
    <row r="1934" spans="1:5" x14ac:dyDescent="0.15">
      <c r="A1934" s="1">
        <v>41990</v>
      </c>
      <c r="B1934">
        <v>0.62119999999999997</v>
      </c>
      <c r="C1934">
        <v>25.9284</v>
      </c>
      <c r="D1934">
        <v>1.7299999999999999E-2</v>
      </c>
      <c r="E1934">
        <v>-2.5100000000000001E-2</v>
      </c>
    </row>
    <row r="1935" spans="1:5" x14ac:dyDescent="0.15">
      <c r="A1935" s="1">
        <v>41991</v>
      </c>
      <c r="B1935">
        <v>0.61409999999999998</v>
      </c>
      <c r="C1935">
        <v>25.662700000000001</v>
      </c>
      <c r="D1935">
        <v>-4.4000000000000003E-3</v>
      </c>
      <c r="E1935">
        <v>-9.9000000000000008E-3</v>
      </c>
    </row>
    <row r="1936" spans="1:5" x14ac:dyDescent="0.15">
      <c r="A1936" s="1">
        <v>41992</v>
      </c>
      <c r="B1936">
        <v>0.6321</v>
      </c>
      <c r="C1936">
        <v>25.3644</v>
      </c>
      <c r="D1936">
        <v>1.11E-2</v>
      </c>
      <c r="E1936">
        <v>-1.12E-2</v>
      </c>
    </row>
    <row r="1937" spans="1:5" x14ac:dyDescent="0.15">
      <c r="A1937" s="1">
        <v>41995</v>
      </c>
      <c r="B1937">
        <v>0.63759999999999994</v>
      </c>
      <c r="C1937">
        <v>23.721800000000002</v>
      </c>
      <c r="D1937">
        <v>3.3E-3</v>
      </c>
      <c r="E1937">
        <v>-6.2300000000000001E-2</v>
      </c>
    </row>
    <row r="1938" spans="1:5" x14ac:dyDescent="0.15">
      <c r="A1938" s="1">
        <v>41996</v>
      </c>
      <c r="B1938">
        <v>0.60399999999999998</v>
      </c>
      <c r="C1938">
        <v>23.950299999999999</v>
      </c>
      <c r="D1938">
        <v>-2.0500000000000001E-2</v>
      </c>
      <c r="E1938">
        <v>9.1999999999999998E-3</v>
      </c>
    </row>
    <row r="1939" spans="1:5" x14ac:dyDescent="0.15">
      <c r="A1939" s="1">
        <v>41997</v>
      </c>
      <c r="B1939">
        <v>0.55840000000000001</v>
      </c>
      <c r="C1939">
        <v>24.718</v>
      </c>
      <c r="D1939">
        <v>-2.8400000000000002E-2</v>
      </c>
      <c r="E1939">
        <v>3.0800000000000001E-2</v>
      </c>
    </row>
    <row r="1940" spans="1:5" x14ac:dyDescent="0.15">
      <c r="A1940" s="1">
        <v>41998</v>
      </c>
      <c r="B1940">
        <v>0.60909999999999997</v>
      </c>
      <c r="C1940">
        <v>24.744</v>
      </c>
      <c r="D1940">
        <v>3.2500000000000001E-2</v>
      </c>
      <c r="E1940">
        <v>1E-3</v>
      </c>
    </row>
    <row r="1941" spans="1:5" x14ac:dyDescent="0.15">
      <c r="A1941" s="1">
        <v>41999</v>
      </c>
      <c r="B1941">
        <v>0.6623</v>
      </c>
      <c r="C1941">
        <v>24.989000000000001</v>
      </c>
      <c r="D1941">
        <v>3.3099999999999997E-2</v>
      </c>
      <c r="E1941">
        <v>9.4999999999999998E-3</v>
      </c>
    </row>
    <row r="1942" spans="1:5" x14ac:dyDescent="0.15">
      <c r="A1942" s="1">
        <v>42002</v>
      </c>
      <c r="B1942">
        <v>0.66700000000000004</v>
      </c>
      <c r="C1942">
        <v>24.587700000000002</v>
      </c>
      <c r="D1942">
        <v>2.8E-3</v>
      </c>
      <c r="E1942">
        <v>-1.54E-2</v>
      </c>
    </row>
    <row r="1943" spans="1:5" x14ac:dyDescent="0.15">
      <c r="A1943" s="1">
        <v>42003</v>
      </c>
      <c r="B1943">
        <v>0.66800000000000004</v>
      </c>
      <c r="C1943">
        <v>24.285900000000002</v>
      </c>
      <c r="D1943">
        <v>5.9999999999999995E-4</v>
      </c>
      <c r="E1943">
        <v>-1.18E-2</v>
      </c>
    </row>
    <row r="1944" spans="1:5" x14ac:dyDescent="0.15">
      <c r="A1944" s="1">
        <v>42004</v>
      </c>
      <c r="B1944">
        <v>0.70469999999999999</v>
      </c>
      <c r="C1944">
        <v>24.895</v>
      </c>
      <c r="D1944">
        <v>2.1999999999999999E-2</v>
      </c>
      <c r="E1944">
        <v>2.41E-2</v>
      </c>
    </row>
    <row r="1945" spans="1:5" x14ac:dyDescent="0.15">
      <c r="A1945" s="1">
        <v>42009</v>
      </c>
      <c r="B1945">
        <v>0.75680000000000003</v>
      </c>
      <c r="C1945">
        <v>25.180299999999999</v>
      </c>
      <c r="D1945">
        <v>3.0499999999999999E-2</v>
      </c>
      <c r="E1945">
        <v>1.0999999999999999E-2</v>
      </c>
    </row>
    <row r="1946" spans="1:5" x14ac:dyDescent="0.15">
      <c r="A1946" s="1">
        <v>42010</v>
      </c>
      <c r="B1946">
        <v>0.75649999999999995</v>
      </c>
      <c r="C1946">
        <v>25.941299999999998</v>
      </c>
      <c r="D1946">
        <v>-1E-4</v>
      </c>
      <c r="E1946">
        <v>2.9100000000000001E-2</v>
      </c>
    </row>
    <row r="1947" spans="1:5" x14ac:dyDescent="0.15">
      <c r="A1947" s="1">
        <v>42011</v>
      </c>
      <c r="B1947">
        <v>0.75780000000000003</v>
      </c>
      <c r="C1947">
        <v>26.214500000000001</v>
      </c>
      <c r="D1947">
        <v>8.0000000000000004E-4</v>
      </c>
      <c r="E1947">
        <v>1.01E-2</v>
      </c>
    </row>
    <row r="1948" spans="1:5" x14ac:dyDescent="0.15">
      <c r="A1948" s="1">
        <v>42012</v>
      </c>
      <c r="B1948">
        <v>0.71709999999999996</v>
      </c>
      <c r="C1948">
        <v>26.229700000000001</v>
      </c>
      <c r="D1948">
        <v>-2.3199999999999998E-2</v>
      </c>
      <c r="E1948">
        <v>5.9999999999999995E-4</v>
      </c>
    </row>
    <row r="1949" spans="1:5" x14ac:dyDescent="0.15">
      <c r="A1949" s="1">
        <v>42013</v>
      </c>
      <c r="B1949">
        <v>0.71099999999999997</v>
      </c>
      <c r="C1949">
        <v>25.739799999999999</v>
      </c>
      <c r="D1949">
        <v>-3.5000000000000001E-3</v>
      </c>
      <c r="E1949">
        <v>-1.7999999999999999E-2</v>
      </c>
    </row>
    <row r="1950" spans="1:5" x14ac:dyDescent="0.15">
      <c r="A1950" s="1">
        <v>42016</v>
      </c>
      <c r="B1950">
        <v>0.69499999999999995</v>
      </c>
      <c r="C1950">
        <v>25.706399999999999</v>
      </c>
      <c r="D1950">
        <v>-9.2999999999999992E-3</v>
      </c>
      <c r="E1950">
        <v>-1.1999999999999999E-3</v>
      </c>
    </row>
    <row r="1951" spans="1:5" x14ac:dyDescent="0.15">
      <c r="A1951" s="1">
        <v>42017</v>
      </c>
      <c r="B1951">
        <v>0.69520000000000004</v>
      </c>
      <c r="C1951">
        <v>26.0747</v>
      </c>
      <c r="D1951">
        <v>1E-4</v>
      </c>
      <c r="E1951">
        <v>1.38E-2</v>
      </c>
    </row>
    <row r="1952" spans="1:5" x14ac:dyDescent="0.15">
      <c r="A1952" s="1">
        <v>42018</v>
      </c>
      <c r="B1952">
        <v>0.68959999999999999</v>
      </c>
      <c r="C1952">
        <v>25.713699999999999</v>
      </c>
      <c r="D1952">
        <v>-3.3E-3</v>
      </c>
      <c r="E1952">
        <v>-1.3299999999999999E-2</v>
      </c>
    </row>
    <row r="1953" spans="1:5" x14ac:dyDescent="0.15">
      <c r="A1953" s="1">
        <v>42019</v>
      </c>
      <c r="B1953">
        <v>0.73870000000000002</v>
      </c>
      <c r="C1953">
        <v>25.7593</v>
      </c>
      <c r="D1953">
        <v>2.9000000000000001E-2</v>
      </c>
      <c r="E1953">
        <v>1.6999999999999999E-3</v>
      </c>
    </row>
    <row r="1954" spans="1:5" x14ac:dyDescent="0.15">
      <c r="A1954" s="1">
        <v>42020</v>
      </c>
      <c r="B1954">
        <v>0.75370000000000004</v>
      </c>
      <c r="C1954">
        <v>26.132200000000001</v>
      </c>
      <c r="D1954">
        <v>8.6E-3</v>
      </c>
      <c r="E1954">
        <v>1.3899999999999999E-2</v>
      </c>
    </row>
    <row r="1955" spans="1:5" x14ac:dyDescent="0.15">
      <c r="A1955" s="1">
        <v>42023</v>
      </c>
      <c r="B1955">
        <v>0.61860000000000004</v>
      </c>
      <c r="C1955">
        <v>25.394300000000001</v>
      </c>
      <c r="D1955">
        <v>-7.6999999999999999E-2</v>
      </c>
      <c r="E1955">
        <v>-2.7199999999999998E-2</v>
      </c>
    </row>
    <row r="1956" spans="1:5" x14ac:dyDescent="0.15">
      <c r="A1956" s="1">
        <v>42024</v>
      </c>
      <c r="B1956">
        <v>0.63839999999999997</v>
      </c>
      <c r="C1956">
        <v>26.423300000000001</v>
      </c>
      <c r="D1956">
        <v>1.2200000000000001E-2</v>
      </c>
      <c r="E1956">
        <v>3.9E-2</v>
      </c>
    </row>
    <row r="1957" spans="1:5" x14ac:dyDescent="0.15">
      <c r="A1957" s="1">
        <v>42025</v>
      </c>
      <c r="B1957">
        <v>0.71209999999999996</v>
      </c>
      <c r="C1957">
        <v>27.253799999999998</v>
      </c>
      <c r="D1957">
        <v>4.4999999999999998E-2</v>
      </c>
      <c r="E1957">
        <v>3.0300000000000001E-2</v>
      </c>
    </row>
    <row r="1958" spans="1:5" x14ac:dyDescent="0.15">
      <c r="A1958" s="1">
        <v>42026</v>
      </c>
      <c r="B1958">
        <v>0.72109999999999996</v>
      </c>
      <c r="C1958">
        <v>27.9148</v>
      </c>
      <c r="D1958">
        <v>5.3E-3</v>
      </c>
      <c r="E1958">
        <v>2.3400000000000001E-2</v>
      </c>
    </row>
    <row r="1959" spans="1:5" x14ac:dyDescent="0.15">
      <c r="A1959" s="1">
        <v>42027</v>
      </c>
      <c r="B1959">
        <v>0.72309999999999997</v>
      </c>
      <c r="C1959">
        <v>27.7881</v>
      </c>
      <c r="D1959">
        <v>1.1999999999999999E-3</v>
      </c>
      <c r="E1959">
        <v>-4.4000000000000003E-3</v>
      </c>
    </row>
    <row r="1960" spans="1:5" x14ac:dyDescent="0.15">
      <c r="A1960" s="1">
        <v>42030</v>
      </c>
      <c r="B1960">
        <v>0.74060000000000004</v>
      </c>
      <c r="C1960">
        <v>28.267600000000002</v>
      </c>
      <c r="D1960">
        <v>1.0200000000000001E-2</v>
      </c>
      <c r="E1960">
        <v>1.67E-2</v>
      </c>
    </row>
    <row r="1961" spans="1:5" x14ac:dyDescent="0.15">
      <c r="A1961" s="1">
        <v>42031</v>
      </c>
      <c r="B1961">
        <v>0.72460000000000002</v>
      </c>
      <c r="C1961">
        <v>28.564299999999999</v>
      </c>
      <c r="D1961">
        <v>-9.1999999999999998E-3</v>
      </c>
      <c r="E1961">
        <v>1.01E-2</v>
      </c>
    </row>
    <row r="1962" spans="1:5" x14ac:dyDescent="0.15">
      <c r="A1962" s="1">
        <v>42032</v>
      </c>
      <c r="B1962">
        <v>0.70069999999999999</v>
      </c>
      <c r="C1962">
        <v>29.004799999999999</v>
      </c>
      <c r="D1962">
        <v>-1.3899999999999999E-2</v>
      </c>
      <c r="E1962">
        <v>1.49E-2</v>
      </c>
    </row>
    <row r="1963" spans="1:5" x14ac:dyDescent="0.15">
      <c r="A1963" s="1">
        <v>42033</v>
      </c>
      <c r="B1963">
        <v>0.67969999999999997</v>
      </c>
      <c r="C1963">
        <v>29.105399999999999</v>
      </c>
      <c r="D1963">
        <v>-1.23E-2</v>
      </c>
      <c r="E1963">
        <v>3.3999999999999998E-3</v>
      </c>
    </row>
    <row r="1964" spans="1:5" x14ac:dyDescent="0.15">
      <c r="A1964" s="1">
        <v>42034</v>
      </c>
      <c r="B1964">
        <v>0.65680000000000005</v>
      </c>
      <c r="C1964">
        <v>28.694199999999999</v>
      </c>
      <c r="D1964">
        <v>-1.3599999999999999E-2</v>
      </c>
      <c r="E1964">
        <v>-1.37E-2</v>
      </c>
    </row>
    <row r="1965" spans="1:5" x14ac:dyDescent="0.15">
      <c r="A1965" s="1">
        <v>42037</v>
      </c>
      <c r="B1965">
        <v>0.61799999999999999</v>
      </c>
      <c r="C1965">
        <v>28.309799999999999</v>
      </c>
      <c r="D1965">
        <v>-2.3400000000000001E-2</v>
      </c>
      <c r="E1965">
        <v>-1.29E-2</v>
      </c>
    </row>
    <row r="1966" spans="1:5" x14ac:dyDescent="0.15">
      <c r="A1966" s="1">
        <v>42038</v>
      </c>
      <c r="B1966">
        <v>0.6583</v>
      </c>
      <c r="C1966">
        <v>28.808199999999999</v>
      </c>
      <c r="D1966">
        <v>2.4899999999999999E-2</v>
      </c>
      <c r="E1966">
        <v>1.7000000000000001E-2</v>
      </c>
    </row>
    <row r="1967" spans="1:5" x14ac:dyDescent="0.15">
      <c r="A1967" s="1">
        <v>42039</v>
      </c>
      <c r="B1967">
        <v>0.6411</v>
      </c>
      <c r="C1967">
        <v>28.987500000000001</v>
      </c>
      <c r="D1967">
        <v>-1.04E-2</v>
      </c>
      <c r="E1967">
        <v>6.0000000000000001E-3</v>
      </c>
    </row>
    <row r="1968" spans="1:5" x14ac:dyDescent="0.15">
      <c r="A1968" s="1">
        <v>42040</v>
      </c>
      <c r="B1968">
        <v>0.62429999999999997</v>
      </c>
      <c r="C1968">
        <v>28.8812</v>
      </c>
      <c r="D1968">
        <v>-1.0200000000000001E-2</v>
      </c>
      <c r="E1968">
        <v>-3.5000000000000001E-3</v>
      </c>
    </row>
    <row r="1969" spans="1:5" x14ac:dyDescent="0.15">
      <c r="A1969" s="1">
        <v>42041</v>
      </c>
      <c r="B1969">
        <v>0.59799999999999998</v>
      </c>
      <c r="C1969">
        <v>28.235800000000001</v>
      </c>
      <c r="D1969">
        <v>-1.6199999999999999E-2</v>
      </c>
      <c r="E1969">
        <v>-2.1600000000000001E-2</v>
      </c>
    </row>
    <row r="1970" spans="1:5" x14ac:dyDescent="0.15">
      <c r="A1970" s="1">
        <v>42044</v>
      </c>
      <c r="B1970">
        <v>0.61409999999999998</v>
      </c>
      <c r="C1970">
        <v>27.925799999999999</v>
      </c>
      <c r="D1970">
        <v>1.01E-2</v>
      </c>
      <c r="E1970">
        <v>-1.06E-2</v>
      </c>
    </row>
    <row r="1971" spans="1:5" x14ac:dyDescent="0.15">
      <c r="A1971" s="1">
        <v>42045</v>
      </c>
      <c r="B1971">
        <v>0.64359999999999995</v>
      </c>
      <c r="C1971">
        <v>28.072299999999998</v>
      </c>
      <c r="D1971">
        <v>1.8200000000000001E-2</v>
      </c>
      <c r="E1971">
        <v>5.1000000000000004E-3</v>
      </c>
    </row>
    <row r="1972" spans="1:5" x14ac:dyDescent="0.15">
      <c r="A1972" s="1">
        <v>42046</v>
      </c>
      <c r="B1972">
        <v>0.65669999999999995</v>
      </c>
      <c r="C1972">
        <v>28.559899999999999</v>
      </c>
      <c r="D1972">
        <v>8.0000000000000002E-3</v>
      </c>
      <c r="E1972">
        <v>1.6799999999999999E-2</v>
      </c>
    </row>
    <row r="1973" spans="1:5" x14ac:dyDescent="0.15">
      <c r="A1973" s="1">
        <v>42047</v>
      </c>
      <c r="B1973">
        <v>0.66090000000000004</v>
      </c>
      <c r="C1973">
        <v>28.8095</v>
      </c>
      <c r="D1973">
        <v>2.5000000000000001E-3</v>
      </c>
      <c r="E1973">
        <v>8.3999999999999995E-3</v>
      </c>
    </row>
    <row r="1974" spans="1:5" x14ac:dyDescent="0.15">
      <c r="A1974" s="1">
        <v>42048</v>
      </c>
      <c r="B1974">
        <v>0.67390000000000005</v>
      </c>
      <c r="C1974">
        <v>29.4361</v>
      </c>
      <c r="D1974">
        <v>7.7999999999999996E-3</v>
      </c>
      <c r="E1974">
        <v>2.1000000000000001E-2</v>
      </c>
    </row>
    <row r="1975" spans="1:5" x14ac:dyDescent="0.15">
      <c r="A1975" s="1">
        <v>42051</v>
      </c>
      <c r="B1975">
        <v>0.68820000000000003</v>
      </c>
      <c r="C1975">
        <v>30.0914</v>
      </c>
      <c r="D1975">
        <v>8.5000000000000006E-3</v>
      </c>
      <c r="E1975">
        <v>2.1499999999999998E-2</v>
      </c>
    </row>
    <row r="1976" spans="1:5" x14ac:dyDescent="0.15">
      <c r="A1976" s="1">
        <v>42052</v>
      </c>
      <c r="B1976">
        <v>0.69920000000000004</v>
      </c>
      <c r="C1976">
        <v>30.352900000000002</v>
      </c>
      <c r="D1976">
        <v>6.4999999999999997E-3</v>
      </c>
      <c r="E1976">
        <v>8.3999999999999995E-3</v>
      </c>
    </row>
    <row r="1977" spans="1:5" x14ac:dyDescent="0.15">
      <c r="A1977" s="1">
        <v>42060</v>
      </c>
      <c r="B1977">
        <v>0.67820000000000003</v>
      </c>
      <c r="C1977">
        <v>30.903099999999998</v>
      </c>
      <c r="D1977">
        <v>-1.24E-2</v>
      </c>
      <c r="E1977">
        <v>1.7500000000000002E-2</v>
      </c>
    </row>
    <row r="1978" spans="1:5" x14ac:dyDescent="0.15">
      <c r="A1978" s="1">
        <v>42061</v>
      </c>
      <c r="B1978">
        <v>0.72050000000000003</v>
      </c>
      <c r="C1978">
        <v>31.3765</v>
      </c>
      <c r="D1978">
        <v>2.52E-2</v>
      </c>
      <c r="E1978">
        <v>1.4800000000000001E-2</v>
      </c>
    </row>
    <row r="1979" spans="1:5" x14ac:dyDescent="0.15">
      <c r="A1979" s="1">
        <v>42062</v>
      </c>
      <c r="B1979">
        <v>0.72360000000000002</v>
      </c>
      <c r="C1979">
        <v>31.418600000000001</v>
      </c>
      <c r="D1979">
        <v>1.8E-3</v>
      </c>
      <c r="E1979">
        <v>1.2999999999999999E-3</v>
      </c>
    </row>
    <row r="1980" spans="1:5" x14ac:dyDescent="0.15">
      <c r="A1980" s="1">
        <v>42065</v>
      </c>
      <c r="B1980">
        <v>0.73729999999999996</v>
      </c>
      <c r="C1980">
        <v>31.657800000000002</v>
      </c>
      <c r="D1980">
        <v>8.0000000000000002E-3</v>
      </c>
      <c r="E1980">
        <v>7.4000000000000003E-3</v>
      </c>
    </row>
    <row r="1981" spans="1:5" x14ac:dyDescent="0.15">
      <c r="A1981" s="1">
        <v>42066</v>
      </c>
      <c r="B1981">
        <v>0.69230000000000003</v>
      </c>
      <c r="C1981">
        <v>31.8446</v>
      </c>
      <c r="D1981">
        <v>-2.5899999999999999E-2</v>
      </c>
      <c r="E1981">
        <v>5.7000000000000002E-3</v>
      </c>
    </row>
    <row r="1982" spans="1:5" x14ac:dyDescent="0.15">
      <c r="A1982" s="1">
        <v>42067</v>
      </c>
      <c r="B1982">
        <v>0.70330000000000004</v>
      </c>
      <c r="C1982">
        <v>32.368400000000001</v>
      </c>
      <c r="D1982">
        <v>6.4999999999999997E-3</v>
      </c>
      <c r="E1982">
        <v>1.5900000000000001E-2</v>
      </c>
    </row>
    <row r="1983" spans="1:5" x14ac:dyDescent="0.15">
      <c r="A1983" s="1">
        <v>42068</v>
      </c>
      <c r="B1983">
        <v>0.68669999999999998</v>
      </c>
      <c r="C1983">
        <v>32.461199999999998</v>
      </c>
      <c r="D1983">
        <v>-9.7999999999999997E-3</v>
      </c>
      <c r="E1983">
        <v>2.8E-3</v>
      </c>
    </row>
    <row r="1984" spans="1:5" x14ac:dyDescent="0.15">
      <c r="A1984" s="1">
        <v>42069</v>
      </c>
      <c r="B1984">
        <v>0.67810000000000004</v>
      </c>
      <c r="C1984">
        <v>32.285299999999999</v>
      </c>
      <c r="D1984">
        <v>-5.1000000000000004E-3</v>
      </c>
      <c r="E1984">
        <v>-5.3E-3</v>
      </c>
    </row>
    <row r="1985" spans="1:5" x14ac:dyDescent="0.15">
      <c r="A1985" s="1">
        <v>42072</v>
      </c>
      <c r="B1985">
        <v>0.70669999999999999</v>
      </c>
      <c r="C1985">
        <v>32.772199999999998</v>
      </c>
      <c r="D1985">
        <v>1.7000000000000001E-2</v>
      </c>
      <c r="E1985">
        <v>1.46E-2</v>
      </c>
    </row>
    <row r="1986" spans="1:5" x14ac:dyDescent="0.15">
      <c r="A1986" s="1">
        <v>42073</v>
      </c>
      <c r="B1986">
        <v>0.69840000000000002</v>
      </c>
      <c r="C1986">
        <v>33.005800000000001</v>
      </c>
      <c r="D1986">
        <v>-4.7999999999999996E-3</v>
      </c>
      <c r="E1986">
        <v>6.8999999999999999E-3</v>
      </c>
    </row>
    <row r="1987" spans="1:5" x14ac:dyDescent="0.15">
      <c r="A1987" s="1">
        <v>42074</v>
      </c>
      <c r="B1987">
        <v>0.70040000000000002</v>
      </c>
      <c r="C1987">
        <v>32.913699999999999</v>
      </c>
      <c r="D1987">
        <v>1.1000000000000001E-3</v>
      </c>
      <c r="E1987">
        <v>-2.7000000000000001E-3</v>
      </c>
    </row>
    <row r="1988" spans="1:5" x14ac:dyDescent="0.15">
      <c r="A1988" s="1">
        <v>42075</v>
      </c>
      <c r="B1988">
        <v>0.73329999999999995</v>
      </c>
      <c r="C1988">
        <v>33.1599</v>
      </c>
      <c r="D1988">
        <v>1.9300000000000001E-2</v>
      </c>
      <c r="E1988">
        <v>7.3000000000000001E-3</v>
      </c>
    </row>
    <row r="1989" spans="1:5" x14ac:dyDescent="0.15">
      <c r="A1989" s="1">
        <v>42076</v>
      </c>
      <c r="B1989">
        <v>0.74519999999999997</v>
      </c>
      <c r="C1989">
        <v>33.494700000000002</v>
      </c>
      <c r="D1989">
        <v>6.8999999999999999E-3</v>
      </c>
      <c r="E1989">
        <v>9.7999999999999997E-3</v>
      </c>
    </row>
    <row r="1990" spans="1:5" x14ac:dyDescent="0.15">
      <c r="A1990" s="1">
        <v>42079</v>
      </c>
      <c r="B1990">
        <v>0.78769999999999996</v>
      </c>
      <c r="C1990">
        <v>34.707299999999996</v>
      </c>
      <c r="D1990">
        <v>2.4299999999999999E-2</v>
      </c>
      <c r="E1990">
        <v>3.5200000000000002E-2</v>
      </c>
    </row>
    <row r="1991" spans="1:5" x14ac:dyDescent="0.15">
      <c r="A1991" s="1">
        <v>42080</v>
      </c>
      <c r="B1991">
        <v>0.8125</v>
      </c>
      <c r="C1991">
        <v>35.142200000000003</v>
      </c>
      <c r="D1991">
        <v>1.3899999999999999E-2</v>
      </c>
      <c r="E1991">
        <v>1.2200000000000001E-2</v>
      </c>
    </row>
    <row r="1992" spans="1:5" x14ac:dyDescent="0.15">
      <c r="A1992" s="1">
        <v>42081</v>
      </c>
      <c r="B1992">
        <v>0.85540000000000005</v>
      </c>
      <c r="C1992">
        <v>35.480600000000003</v>
      </c>
      <c r="D1992">
        <v>2.3699999999999999E-2</v>
      </c>
      <c r="E1992">
        <v>9.4000000000000004E-3</v>
      </c>
    </row>
    <row r="1993" spans="1:5" x14ac:dyDescent="0.15">
      <c r="A1993" s="1">
        <v>42082</v>
      </c>
      <c r="B1993">
        <v>0.85240000000000005</v>
      </c>
      <c r="C1993">
        <v>35.994700000000002</v>
      </c>
      <c r="D1993">
        <v>-1.6000000000000001E-3</v>
      </c>
      <c r="E1993">
        <v>1.41E-2</v>
      </c>
    </row>
    <row r="1994" spans="1:5" x14ac:dyDescent="0.15">
      <c r="A1994" s="1">
        <v>42083</v>
      </c>
      <c r="B1994">
        <v>0.87790000000000001</v>
      </c>
      <c r="C1994">
        <v>36.182600000000001</v>
      </c>
      <c r="D1994">
        <v>1.38E-2</v>
      </c>
      <c r="E1994">
        <v>5.1000000000000004E-3</v>
      </c>
    </row>
    <row r="1995" spans="1:5" x14ac:dyDescent="0.15">
      <c r="A1995" s="1">
        <v>42086</v>
      </c>
      <c r="B1995">
        <v>0.91620000000000001</v>
      </c>
      <c r="C1995">
        <v>36.634500000000003</v>
      </c>
      <c r="D1995">
        <v>2.0400000000000001E-2</v>
      </c>
      <c r="E1995">
        <v>1.2200000000000001E-2</v>
      </c>
    </row>
    <row r="1996" spans="1:5" x14ac:dyDescent="0.15">
      <c r="A1996" s="1">
        <v>42087</v>
      </c>
      <c r="B1996">
        <v>0.91669999999999996</v>
      </c>
      <c r="C1996">
        <v>36.032200000000003</v>
      </c>
      <c r="D1996">
        <v>2.0000000000000001E-4</v>
      </c>
      <c r="E1996">
        <v>-1.6E-2</v>
      </c>
    </row>
    <row r="1997" spans="1:5" x14ac:dyDescent="0.15">
      <c r="A1997" s="1">
        <v>42088</v>
      </c>
      <c r="B1997">
        <v>0.90090000000000003</v>
      </c>
      <c r="C1997">
        <v>37.043700000000001</v>
      </c>
      <c r="D1997">
        <v>-8.2000000000000007E-3</v>
      </c>
      <c r="E1997">
        <v>2.7300000000000001E-2</v>
      </c>
    </row>
    <row r="1998" spans="1:5" x14ac:dyDescent="0.15">
      <c r="A1998" s="1">
        <v>42089</v>
      </c>
      <c r="B1998">
        <v>0.90559999999999996</v>
      </c>
      <c r="C1998">
        <v>36.732599999999998</v>
      </c>
      <c r="D1998">
        <v>2.3999999999999998E-3</v>
      </c>
      <c r="E1998">
        <v>-8.2000000000000007E-3</v>
      </c>
    </row>
    <row r="1999" spans="1:5" x14ac:dyDescent="0.15">
      <c r="A1999" s="1">
        <v>42090</v>
      </c>
      <c r="B1999">
        <v>0.91600000000000004</v>
      </c>
      <c r="C1999">
        <v>37.643000000000001</v>
      </c>
      <c r="D1999">
        <v>5.4999999999999997E-3</v>
      </c>
      <c r="E1999">
        <v>2.41E-2</v>
      </c>
    </row>
    <row r="2000" spans="1:5" x14ac:dyDescent="0.15">
      <c r="A2000" s="1">
        <v>42093</v>
      </c>
      <c r="B2000">
        <v>0.97219999999999995</v>
      </c>
      <c r="C2000">
        <v>37.951799999999999</v>
      </c>
      <c r="D2000">
        <v>2.93E-2</v>
      </c>
      <c r="E2000">
        <v>8.0000000000000002E-3</v>
      </c>
    </row>
    <row r="2001" spans="1:5" x14ac:dyDescent="0.15">
      <c r="A2001" s="1">
        <v>42094</v>
      </c>
      <c r="B2001">
        <v>0.95440000000000003</v>
      </c>
      <c r="C2001">
        <v>38.480699999999999</v>
      </c>
      <c r="D2001">
        <v>-8.9999999999999993E-3</v>
      </c>
      <c r="E2001">
        <v>1.3599999999999999E-2</v>
      </c>
    </row>
    <row r="2002" spans="1:5" x14ac:dyDescent="0.15">
      <c r="A2002" s="1">
        <v>42095</v>
      </c>
      <c r="B2002">
        <v>0.98939999999999995</v>
      </c>
      <c r="C2002">
        <v>39.459699999999998</v>
      </c>
      <c r="D2002">
        <v>1.7899999999999999E-2</v>
      </c>
      <c r="E2002">
        <v>2.4799999999999999E-2</v>
      </c>
    </row>
    <row r="2003" spans="1:5" x14ac:dyDescent="0.15">
      <c r="A2003" s="1">
        <v>42096</v>
      </c>
      <c r="B2003">
        <v>0.9899</v>
      </c>
      <c r="C2003">
        <v>40.250100000000003</v>
      </c>
      <c r="D2003">
        <v>2.0000000000000001E-4</v>
      </c>
      <c r="E2003">
        <v>1.95E-2</v>
      </c>
    </row>
    <row r="2004" spans="1:5" x14ac:dyDescent="0.15">
      <c r="A2004" s="1">
        <v>42097</v>
      </c>
      <c r="B2004">
        <v>1.012</v>
      </c>
      <c r="C2004">
        <v>41.630499999999998</v>
      </c>
      <c r="D2004">
        <v>1.11E-2</v>
      </c>
      <c r="E2004">
        <v>3.3500000000000002E-2</v>
      </c>
    </row>
    <row r="2005" spans="1:5" x14ac:dyDescent="0.15">
      <c r="A2005" s="1">
        <v>42101</v>
      </c>
      <c r="B2005">
        <v>1.0550999999999999</v>
      </c>
      <c r="C2005">
        <v>42.476799999999997</v>
      </c>
      <c r="D2005">
        <v>2.1499999999999998E-2</v>
      </c>
      <c r="E2005">
        <v>1.9900000000000001E-2</v>
      </c>
    </row>
    <row r="2006" spans="1:5" x14ac:dyDescent="0.15">
      <c r="A2006" s="1">
        <v>42102</v>
      </c>
      <c r="B2006">
        <v>1.0724</v>
      </c>
      <c r="C2006">
        <v>42.922800000000002</v>
      </c>
      <c r="D2006">
        <v>8.3999999999999995E-3</v>
      </c>
      <c r="E2006">
        <v>1.03E-2</v>
      </c>
    </row>
    <row r="2007" spans="1:5" x14ac:dyDescent="0.15">
      <c r="A2007" s="1">
        <v>42103</v>
      </c>
      <c r="B2007">
        <v>1.0561</v>
      </c>
      <c r="C2007">
        <v>43.420200000000001</v>
      </c>
      <c r="D2007">
        <v>-7.7999999999999996E-3</v>
      </c>
      <c r="E2007">
        <v>1.1299999999999999E-2</v>
      </c>
    </row>
    <row r="2008" spans="1:5" x14ac:dyDescent="0.15">
      <c r="A2008" s="1">
        <v>42104</v>
      </c>
      <c r="B2008">
        <v>1.0958000000000001</v>
      </c>
      <c r="C2008">
        <v>44.839100000000002</v>
      </c>
      <c r="D2008">
        <v>1.9300000000000001E-2</v>
      </c>
      <c r="E2008">
        <v>3.1899999999999998E-2</v>
      </c>
    </row>
    <row r="2009" spans="1:5" x14ac:dyDescent="0.15">
      <c r="A2009" s="1">
        <v>42107</v>
      </c>
      <c r="B2009">
        <v>1.1328</v>
      </c>
      <c r="C2009">
        <v>46.217399999999998</v>
      </c>
      <c r="D2009">
        <v>1.7600000000000001E-2</v>
      </c>
      <c r="E2009">
        <v>3.0099999999999998E-2</v>
      </c>
    </row>
    <row r="2010" spans="1:5" x14ac:dyDescent="0.15">
      <c r="A2010" s="1">
        <v>42108</v>
      </c>
      <c r="B2010">
        <v>1.1411</v>
      </c>
      <c r="C2010">
        <v>46.489100000000001</v>
      </c>
      <c r="D2010">
        <v>3.8999999999999998E-3</v>
      </c>
      <c r="E2010">
        <v>5.7999999999999996E-3</v>
      </c>
    </row>
    <row r="2011" spans="1:5" x14ac:dyDescent="0.15">
      <c r="A2011" s="1">
        <v>42109</v>
      </c>
      <c r="B2011">
        <v>1.1132</v>
      </c>
      <c r="C2011">
        <v>44.804299999999998</v>
      </c>
      <c r="D2011">
        <v>-1.2999999999999999E-2</v>
      </c>
      <c r="E2011">
        <v>-3.5499999999999997E-2</v>
      </c>
    </row>
    <row r="2012" spans="1:5" x14ac:dyDescent="0.15">
      <c r="A2012" s="1">
        <v>42110</v>
      </c>
      <c r="B2012">
        <v>1.1774</v>
      </c>
      <c r="C2012">
        <v>45.349699999999999</v>
      </c>
      <c r="D2012">
        <v>3.04E-2</v>
      </c>
      <c r="E2012">
        <v>1.1900000000000001E-2</v>
      </c>
    </row>
    <row r="2013" spans="1:5" x14ac:dyDescent="0.15">
      <c r="A2013" s="1">
        <v>42111</v>
      </c>
      <c r="B2013">
        <v>1.2173</v>
      </c>
      <c r="C2013">
        <v>45.825699999999998</v>
      </c>
      <c r="D2013">
        <v>1.83E-2</v>
      </c>
      <c r="E2013">
        <v>1.03E-2</v>
      </c>
    </row>
    <row r="2014" spans="1:5" x14ac:dyDescent="0.15">
      <c r="A2014" s="1">
        <v>42114</v>
      </c>
      <c r="B2014">
        <v>1.1815</v>
      </c>
      <c r="C2014">
        <v>44.815600000000003</v>
      </c>
      <c r="D2014">
        <v>-1.61E-2</v>
      </c>
      <c r="E2014">
        <v>-2.1600000000000001E-2</v>
      </c>
    </row>
    <row r="2015" spans="1:5" x14ac:dyDescent="0.15">
      <c r="A2015" s="1">
        <v>42115</v>
      </c>
      <c r="B2015">
        <v>1.2283999999999999</v>
      </c>
      <c r="C2015">
        <v>46.107300000000002</v>
      </c>
      <c r="D2015">
        <v>2.1499999999999998E-2</v>
      </c>
      <c r="E2015">
        <v>2.8199999999999999E-2</v>
      </c>
    </row>
    <row r="2016" spans="1:5" x14ac:dyDescent="0.15">
      <c r="A2016" s="1">
        <v>42116</v>
      </c>
      <c r="B2016">
        <v>1.2866</v>
      </c>
      <c r="C2016">
        <v>48.057099999999998</v>
      </c>
      <c r="D2016">
        <v>2.6100000000000002E-2</v>
      </c>
      <c r="E2016">
        <v>4.1399999999999999E-2</v>
      </c>
    </row>
    <row r="2017" spans="1:5" x14ac:dyDescent="0.15">
      <c r="A2017" s="1">
        <v>42117</v>
      </c>
      <c r="B2017">
        <v>1.2870999999999999</v>
      </c>
      <c r="C2017">
        <v>49.131700000000002</v>
      </c>
      <c r="D2017">
        <v>2.0000000000000001E-4</v>
      </c>
      <c r="E2017">
        <v>2.1899999999999999E-2</v>
      </c>
    </row>
    <row r="2018" spans="1:5" x14ac:dyDescent="0.15">
      <c r="A2018" s="1">
        <v>42118</v>
      </c>
      <c r="B2018">
        <v>1.2685999999999999</v>
      </c>
      <c r="C2018">
        <v>50.0364</v>
      </c>
      <c r="D2018">
        <v>-8.0999999999999996E-3</v>
      </c>
      <c r="E2018">
        <v>1.7999999999999999E-2</v>
      </c>
    </row>
    <row r="2019" spans="1:5" x14ac:dyDescent="0.15">
      <c r="A2019" s="1">
        <v>42121</v>
      </c>
      <c r="B2019">
        <v>1.3192999999999999</v>
      </c>
      <c r="C2019">
        <v>49.789099999999998</v>
      </c>
      <c r="D2019">
        <v>2.23E-2</v>
      </c>
      <c r="E2019">
        <v>-4.7999999999999996E-3</v>
      </c>
    </row>
    <row r="2020" spans="1:5" x14ac:dyDescent="0.15">
      <c r="A2020" s="1">
        <v>42122</v>
      </c>
      <c r="B2020">
        <v>1.2876000000000001</v>
      </c>
      <c r="C2020">
        <v>47.898800000000001</v>
      </c>
      <c r="D2020">
        <v>-1.37E-2</v>
      </c>
      <c r="E2020">
        <v>-3.7199999999999997E-2</v>
      </c>
    </row>
    <row r="2021" spans="1:5" x14ac:dyDescent="0.15">
      <c r="A2021" s="1">
        <v>42123</v>
      </c>
      <c r="B2021">
        <v>1.3031999999999999</v>
      </c>
      <c r="C2021">
        <v>49.84</v>
      </c>
      <c r="D2021">
        <v>6.7999999999999996E-3</v>
      </c>
      <c r="E2021">
        <v>3.9699999999999999E-2</v>
      </c>
    </row>
    <row r="2022" spans="1:5" x14ac:dyDescent="0.15">
      <c r="A2022" s="1">
        <v>42124</v>
      </c>
      <c r="B2022">
        <v>1.2914000000000001</v>
      </c>
      <c r="C2022">
        <v>49.990499999999997</v>
      </c>
      <c r="D2022">
        <v>-5.1000000000000004E-3</v>
      </c>
      <c r="E2022">
        <v>3.0000000000000001E-3</v>
      </c>
    </row>
    <row r="2023" spans="1:5" x14ac:dyDescent="0.15">
      <c r="A2023" s="1">
        <v>42128</v>
      </c>
      <c r="B2023">
        <v>1.3097000000000001</v>
      </c>
      <c r="C2023">
        <v>51.456200000000003</v>
      </c>
      <c r="D2023">
        <v>8.0000000000000002E-3</v>
      </c>
      <c r="E2023">
        <v>2.87E-2</v>
      </c>
    </row>
    <row r="2024" spans="1:5" x14ac:dyDescent="0.15">
      <c r="A2024" s="1">
        <v>42129</v>
      </c>
      <c r="B2024">
        <v>1.2176</v>
      </c>
      <c r="C2024">
        <v>50.822099999999999</v>
      </c>
      <c r="D2024">
        <v>-3.9899999999999998E-2</v>
      </c>
      <c r="E2024">
        <v>-1.21E-2</v>
      </c>
    </row>
    <row r="2025" spans="1:5" x14ac:dyDescent="0.15">
      <c r="A2025" s="1">
        <v>42130</v>
      </c>
      <c r="B2025">
        <v>1.1966000000000001</v>
      </c>
      <c r="C2025">
        <v>50.9709</v>
      </c>
      <c r="D2025">
        <v>-9.4999999999999998E-3</v>
      </c>
      <c r="E2025">
        <v>2.8999999999999998E-3</v>
      </c>
    </row>
    <row r="2026" spans="1:5" x14ac:dyDescent="0.15">
      <c r="A2026" s="1">
        <v>42131</v>
      </c>
      <c r="B2026">
        <v>1.1565000000000001</v>
      </c>
      <c r="C2026">
        <v>50.697200000000002</v>
      </c>
      <c r="D2026">
        <v>-1.83E-2</v>
      </c>
      <c r="E2026">
        <v>-5.3E-3</v>
      </c>
    </row>
    <row r="2027" spans="1:5" x14ac:dyDescent="0.15">
      <c r="A2027" s="1">
        <v>42132</v>
      </c>
      <c r="B2027">
        <v>1.1991000000000001</v>
      </c>
      <c r="C2027">
        <v>52.612200000000001</v>
      </c>
      <c r="D2027">
        <v>1.9800000000000002E-2</v>
      </c>
      <c r="E2027">
        <v>3.6999999999999998E-2</v>
      </c>
    </row>
    <row r="2028" spans="1:5" x14ac:dyDescent="0.15">
      <c r="A2028" s="1">
        <v>42135</v>
      </c>
      <c r="B2028">
        <v>1.2627999999999999</v>
      </c>
      <c r="C2028">
        <v>54.7318</v>
      </c>
      <c r="D2028">
        <v>2.9000000000000001E-2</v>
      </c>
      <c r="E2028">
        <v>3.95E-2</v>
      </c>
    </row>
    <row r="2029" spans="1:5" x14ac:dyDescent="0.15">
      <c r="A2029" s="1">
        <v>42136</v>
      </c>
      <c r="B2029">
        <v>1.2903</v>
      </c>
      <c r="C2029">
        <v>56.895499999999998</v>
      </c>
      <c r="D2029">
        <v>1.21E-2</v>
      </c>
      <c r="E2029">
        <v>3.8800000000000001E-2</v>
      </c>
    </row>
    <row r="2030" spans="1:5" x14ac:dyDescent="0.15">
      <c r="A2030" s="1">
        <v>42137</v>
      </c>
      <c r="B2030">
        <v>1.2763</v>
      </c>
      <c r="C2030">
        <v>57.8324</v>
      </c>
      <c r="D2030">
        <v>-6.1000000000000004E-3</v>
      </c>
      <c r="E2030">
        <v>1.6199999999999999E-2</v>
      </c>
    </row>
    <row r="2031" spans="1:5" x14ac:dyDescent="0.15">
      <c r="A2031" s="1">
        <v>42138</v>
      </c>
      <c r="B2031">
        <v>1.2677</v>
      </c>
      <c r="C2031">
        <v>59.320799999999998</v>
      </c>
      <c r="D2031">
        <v>-3.7000000000000002E-3</v>
      </c>
      <c r="E2031">
        <v>2.53E-2</v>
      </c>
    </row>
    <row r="2032" spans="1:5" x14ac:dyDescent="0.15">
      <c r="A2032" s="1">
        <v>42139</v>
      </c>
      <c r="B2032">
        <v>1.2276</v>
      </c>
      <c r="C2032">
        <v>58.614899999999999</v>
      </c>
      <c r="D2032">
        <v>-1.77E-2</v>
      </c>
      <c r="E2032">
        <v>-1.17E-2</v>
      </c>
    </row>
    <row r="2033" spans="1:5" x14ac:dyDescent="0.15">
      <c r="A2033" s="1">
        <v>42142</v>
      </c>
      <c r="B2033">
        <v>1.2071000000000001</v>
      </c>
      <c r="C2033">
        <v>60.365400000000001</v>
      </c>
      <c r="D2033">
        <v>-9.1999999999999998E-3</v>
      </c>
      <c r="E2033">
        <v>2.9399999999999999E-2</v>
      </c>
    </row>
    <row r="2034" spans="1:5" x14ac:dyDescent="0.15">
      <c r="A2034" s="1">
        <v>42143</v>
      </c>
      <c r="B2034">
        <v>1.2824</v>
      </c>
      <c r="C2034">
        <v>62.547899999999998</v>
      </c>
      <c r="D2034">
        <v>3.4099999999999998E-2</v>
      </c>
      <c r="E2034">
        <v>3.56E-2</v>
      </c>
    </row>
    <row r="2035" spans="1:5" x14ac:dyDescent="0.15">
      <c r="A2035" s="1">
        <v>42144</v>
      </c>
      <c r="B2035">
        <v>1.2939000000000001</v>
      </c>
      <c r="C2035">
        <v>64.794499999999999</v>
      </c>
      <c r="D2035">
        <v>5.0000000000000001E-3</v>
      </c>
      <c r="E2035">
        <v>3.5400000000000001E-2</v>
      </c>
    </row>
    <row r="2036" spans="1:5" x14ac:dyDescent="0.15">
      <c r="A2036" s="1">
        <v>42145</v>
      </c>
      <c r="B2036">
        <v>1.3353999999999999</v>
      </c>
      <c r="C2036">
        <v>66.953199999999995</v>
      </c>
      <c r="D2036">
        <v>1.8100000000000002E-2</v>
      </c>
      <c r="E2036">
        <v>3.2800000000000003E-2</v>
      </c>
    </row>
    <row r="2037" spans="1:5" x14ac:dyDescent="0.15">
      <c r="A2037" s="1">
        <v>42146</v>
      </c>
      <c r="B2037">
        <v>1.3886000000000001</v>
      </c>
      <c r="C2037">
        <v>68.990399999999994</v>
      </c>
      <c r="D2037">
        <v>2.2800000000000001E-2</v>
      </c>
      <c r="E2037">
        <v>0.03</v>
      </c>
    </row>
    <row r="2038" spans="1:5" x14ac:dyDescent="0.15">
      <c r="A2038" s="1">
        <v>42149</v>
      </c>
      <c r="B2038">
        <v>1.4601</v>
      </c>
      <c r="C2038">
        <v>71.447500000000005</v>
      </c>
      <c r="D2038">
        <v>2.9899999999999999E-2</v>
      </c>
      <c r="E2038">
        <v>3.5099999999999999E-2</v>
      </c>
    </row>
    <row r="2039" spans="1:5" x14ac:dyDescent="0.15">
      <c r="A2039" s="1">
        <v>42150</v>
      </c>
      <c r="B2039">
        <v>1.5081</v>
      </c>
      <c r="C2039">
        <v>75.195700000000002</v>
      </c>
      <c r="D2039">
        <v>1.95E-2</v>
      </c>
      <c r="E2039">
        <v>5.1700000000000003E-2</v>
      </c>
    </row>
    <row r="2040" spans="1:5" x14ac:dyDescent="0.15">
      <c r="A2040" s="1">
        <v>42151</v>
      </c>
      <c r="B2040">
        <v>1.4996</v>
      </c>
      <c r="C2040">
        <v>74.748599999999996</v>
      </c>
      <c r="D2040">
        <v>-3.3999999999999998E-3</v>
      </c>
      <c r="E2040">
        <v>-5.8999999999999999E-3</v>
      </c>
    </row>
    <row r="2041" spans="1:5" x14ac:dyDescent="0.15">
      <c r="A2041" s="1">
        <v>42152</v>
      </c>
      <c r="B2041">
        <v>1.3320000000000001</v>
      </c>
      <c r="C2041">
        <v>71.804299999999998</v>
      </c>
      <c r="D2041">
        <v>-6.7100000000000007E-2</v>
      </c>
      <c r="E2041">
        <v>-3.8899999999999997E-2</v>
      </c>
    </row>
    <row r="2042" spans="1:5" x14ac:dyDescent="0.15">
      <c r="A2042" s="1">
        <v>42153</v>
      </c>
      <c r="B2042">
        <v>1.3352999999999999</v>
      </c>
      <c r="C2042">
        <v>70.976799999999997</v>
      </c>
      <c r="D2042">
        <v>1.4E-3</v>
      </c>
      <c r="E2042">
        <v>-1.14E-2</v>
      </c>
    </row>
    <row r="2043" spans="1:5" x14ac:dyDescent="0.15">
      <c r="A2043" s="1">
        <v>42156</v>
      </c>
      <c r="B2043">
        <v>1.4488000000000001</v>
      </c>
      <c r="C2043">
        <v>75.2089</v>
      </c>
      <c r="D2043">
        <v>4.8599999999999997E-2</v>
      </c>
      <c r="E2043">
        <v>5.8799999999999998E-2</v>
      </c>
    </row>
    <row r="2044" spans="1:5" x14ac:dyDescent="0.15">
      <c r="A2044" s="1">
        <v>42157</v>
      </c>
      <c r="B2044">
        <v>1.4902</v>
      </c>
      <c r="C2044">
        <v>80.242000000000004</v>
      </c>
      <c r="D2044">
        <v>1.6899999999999998E-2</v>
      </c>
      <c r="E2044">
        <v>6.6000000000000003E-2</v>
      </c>
    </row>
    <row r="2045" spans="1:5" x14ac:dyDescent="0.15">
      <c r="A2045" s="1">
        <v>42158</v>
      </c>
      <c r="B2045">
        <v>1.4814000000000001</v>
      </c>
      <c r="C2045">
        <v>82.821700000000007</v>
      </c>
      <c r="D2045">
        <v>-3.5000000000000001E-3</v>
      </c>
      <c r="E2045">
        <v>3.1800000000000002E-2</v>
      </c>
    </row>
    <row r="2046" spans="1:5" x14ac:dyDescent="0.15">
      <c r="A2046" s="1">
        <v>42159</v>
      </c>
      <c r="B2046">
        <v>1.4996</v>
      </c>
      <c r="C2046">
        <v>81.721900000000005</v>
      </c>
      <c r="D2046">
        <v>7.4000000000000003E-3</v>
      </c>
      <c r="E2046">
        <v>-1.3100000000000001E-2</v>
      </c>
    </row>
    <row r="2047" spans="1:5" x14ac:dyDescent="0.15">
      <c r="A2047" s="1">
        <v>42160</v>
      </c>
      <c r="B2047">
        <v>1.5233000000000001</v>
      </c>
      <c r="C2047">
        <v>85.3386</v>
      </c>
      <c r="D2047">
        <v>9.4999999999999998E-3</v>
      </c>
      <c r="E2047">
        <v>4.3700000000000003E-2</v>
      </c>
    </row>
    <row r="2048" spans="1:5" x14ac:dyDescent="0.15">
      <c r="A2048" s="1">
        <v>42163</v>
      </c>
      <c r="B2048">
        <v>1.5828</v>
      </c>
      <c r="C2048">
        <v>86.793300000000002</v>
      </c>
      <c r="D2048">
        <v>2.3599999999999999E-2</v>
      </c>
      <c r="E2048">
        <v>1.6799999999999999E-2</v>
      </c>
    </row>
    <row r="2049" spans="1:5" x14ac:dyDescent="0.15">
      <c r="A2049" s="1">
        <v>42164</v>
      </c>
      <c r="B2049">
        <v>1.5651999999999999</v>
      </c>
      <c r="C2049">
        <v>86.759399999999999</v>
      </c>
      <c r="D2049">
        <v>-6.7999999999999996E-3</v>
      </c>
      <c r="E2049">
        <v>-4.0000000000000002E-4</v>
      </c>
    </row>
    <row r="2050" spans="1:5" x14ac:dyDescent="0.15">
      <c r="A2050" s="1">
        <v>42165</v>
      </c>
      <c r="B2050">
        <v>1.5611999999999999</v>
      </c>
      <c r="C2050">
        <v>88.203699999999998</v>
      </c>
      <c r="D2050">
        <v>-1.6000000000000001E-3</v>
      </c>
      <c r="E2050">
        <v>1.6500000000000001E-2</v>
      </c>
    </row>
    <row r="2051" spans="1:5" x14ac:dyDescent="0.15">
      <c r="A2051" s="1">
        <v>42166</v>
      </c>
      <c r="B2051">
        <v>1.56</v>
      </c>
      <c r="C2051">
        <v>91.460899999999995</v>
      </c>
      <c r="D2051">
        <v>-5.0000000000000001E-4</v>
      </c>
      <c r="E2051">
        <v>3.6499999999999998E-2</v>
      </c>
    </row>
    <row r="2052" spans="1:5" x14ac:dyDescent="0.15">
      <c r="A2052" s="1">
        <v>42167</v>
      </c>
      <c r="B2052">
        <v>1.5738000000000001</v>
      </c>
      <c r="C2052">
        <v>97.279399999999995</v>
      </c>
      <c r="D2052">
        <v>5.4000000000000003E-3</v>
      </c>
      <c r="E2052">
        <v>6.2899999999999998E-2</v>
      </c>
    </row>
    <row r="2053" spans="1:5" x14ac:dyDescent="0.15">
      <c r="A2053" s="1">
        <v>42170</v>
      </c>
      <c r="B2053">
        <v>1.5187999999999999</v>
      </c>
      <c r="C2053">
        <v>98.173100000000005</v>
      </c>
      <c r="D2053">
        <v>-2.1399999999999999E-2</v>
      </c>
      <c r="E2053">
        <v>9.1000000000000004E-3</v>
      </c>
    </row>
    <row r="2054" spans="1:5" x14ac:dyDescent="0.15">
      <c r="A2054" s="1">
        <v>42171</v>
      </c>
      <c r="B2054">
        <v>1.4434</v>
      </c>
      <c r="C2054">
        <v>93.328299999999999</v>
      </c>
      <c r="D2054">
        <v>-2.9899999999999999E-2</v>
      </c>
      <c r="E2054">
        <v>-4.8899999999999999E-2</v>
      </c>
    </row>
    <row r="2055" spans="1:5" x14ac:dyDescent="0.15">
      <c r="A2055" s="1">
        <v>42172</v>
      </c>
      <c r="B2055">
        <v>1.4791000000000001</v>
      </c>
      <c r="C2055">
        <v>94.861099999999993</v>
      </c>
      <c r="D2055">
        <v>1.46E-2</v>
      </c>
      <c r="E2055">
        <v>1.6299999999999999E-2</v>
      </c>
    </row>
    <row r="2056" spans="1:5" x14ac:dyDescent="0.15">
      <c r="A2056" s="1">
        <v>42173</v>
      </c>
      <c r="B2056">
        <v>1.3786</v>
      </c>
      <c r="C2056">
        <v>92.155900000000003</v>
      </c>
      <c r="D2056">
        <v>-4.0500000000000001E-2</v>
      </c>
      <c r="E2056">
        <v>-2.8199999999999999E-2</v>
      </c>
    </row>
    <row r="2057" spans="1:5" x14ac:dyDescent="0.15">
      <c r="A2057" s="1">
        <v>42174</v>
      </c>
      <c r="B2057">
        <v>1.2370000000000001</v>
      </c>
      <c r="C2057">
        <v>85.445700000000002</v>
      </c>
      <c r="D2057">
        <v>-5.9499999999999997E-2</v>
      </c>
      <c r="E2057">
        <v>-7.1999999999999995E-2</v>
      </c>
    </row>
    <row r="2058" spans="1:5" x14ac:dyDescent="0.15">
      <c r="A2058" s="1">
        <v>42178</v>
      </c>
      <c r="B2058">
        <v>1.3089</v>
      </c>
      <c r="C2058">
        <v>83.880200000000002</v>
      </c>
      <c r="D2058">
        <v>3.2099999999999997E-2</v>
      </c>
      <c r="E2058">
        <v>-1.8100000000000002E-2</v>
      </c>
    </row>
    <row r="2059" spans="1:5" x14ac:dyDescent="0.15">
      <c r="A2059" s="1">
        <v>42179</v>
      </c>
      <c r="B2059">
        <v>1.3543000000000001</v>
      </c>
      <c r="C2059">
        <v>87.148300000000006</v>
      </c>
      <c r="D2059">
        <v>1.9599999999999999E-2</v>
      </c>
      <c r="E2059">
        <v>3.85E-2</v>
      </c>
    </row>
    <row r="2060" spans="1:5" x14ac:dyDescent="0.15">
      <c r="A2060" s="1">
        <v>42180</v>
      </c>
      <c r="B2060">
        <v>1.2705</v>
      </c>
      <c r="C2060">
        <v>85.136600000000001</v>
      </c>
      <c r="D2060">
        <v>-3.56E-2</v>
      </c>
      <c r="E2060">
        <v>-2.2800000000000001E-2</v>
      </c>
    </row>
    <row r="2061" spans="1:5" x14ac:dyDescent="0.15">
      <c r="A2061" s="1">
        <v>42181</v>
      </c>
      <c r="B2061">
        <v>1.0919000000000001</v>
      </c>
      <c r="C2061">
        <v>77.385099999999994</v>
      </c>
      <c r="D2061">
        <v>-7.8700000000000006E-2</v>
      </c>
      <c r="E2061">
        <v>-0.09</v>
      </c>
    </row>
    <row r="2062" spans="1:5" x14ac:dyDescent="0.15">
      <c r="A2062" s="1">
        <v>42184</v>
      </c>
      <c r="B2062">
        <v>1.0221</v>
      </c>
      <c r="C2062">
        <v>72.52</v>
      </c>
      <c r="D2062">
        <v>-3.3399999999999999E-2</v>
      </c>
      <c r="E2062">
        <v>-6.2100000000000002E-2</v>
      </c>
    </row>
    <row r="2063" spans="1:5" x14ac:dyDescent="0.15">
      <c r="A2063" s="1">
        <v>42185</v>
      </c>
      <c r="B2063">
        <v>1.1578999999999999</v>
      </c>
      <c r="C2063">
        <v>74.792900000000003</v>
      </c>
      <c r="D2063">
        <v>6.7100000000000007E-2</v>
      </c>
      <c r="E2063">
        <v>3.09E-2</v>
      </c>
    </row>
    <row r="2064" spans="1:5" x14ac:dyDescent="0.15">
      <c r="A2064" s="1">
        <v>42186</v>
      </c>
      <c r="B2064">
        <v>1.0517000000000001</v>
      </c>
      <c r="C2064">
        <v>71.004099999999994</v>
      </c>
      <c r="D2064">
        <v>-4.9200000000000001E-2</v>
      </c>
      <c r="E2064">
        <v>-0.05</v>
      </c>
    </row>
    <row r="2065" spans="1:5" x14ac:dyDescent="0.15">
      <c r="A2065" s="1">
        <v>42187</v>
      </c>
      <c r="B2065">
        <v>0.98180000000000001</v>
      </c>
      <c r="C2065">
        <v>66.442999999999998</v>
      </c>
      <c r="D2065">
        <v>-3.4099999999999998E-2</v>
      </c>
      <c r="E2065">
        <v>-6.3299999999999995E-2</v>
      </c>
    </row>
    <row r="2066" spans="1:5" x14ac:dyDescent="0.15">
      <c r="A2066" s="1">
        <v>42188</v>
      </c>
      <c r="B2066">
        <v>0.87460000000000004</v>
      </c>
      <c r="C2066">
        <v>62.824100000000001</v>
      </c>
      <c r="D2066">
        <v>-5.4100000000000002E-2</v>
      </c>
      <c r="E2066">
        <v>-5.3699999999999998E-2</v>
      </c>
    </row>
    <row r="2067" spans="1:5" x14ac:dyDescent="0.15">
      <c r="A2067" s="1">
        <v>42191</v>
      </c>
      <c r="B2067">
        <v>0.92900000000000005</v>
      </c>
      <c r="C2067">
        <v>58.903500000000001</v>
      </c>
      <c r="D2067">
        <v>2.9000000000000001E-2</v>
      </c>
      <c r="E2067">
        <v>-6.1400000000000003E-2</v>
      </c>
    </row>
    <row r="2068" spans="1:5" x14ac:dyDescent="0.15">
      <c r="A2068" s="1">
        <v>42192</v>
      </c>
      <c r="B2068">
        <v>0.89490000000000003</v>
      </c>
      <c r="C2068">
        <v>55.064</v>
      </c>
      <c r="D2068">
        <v>-1.7600000000000001E-2</v>
      </c>
      <c r="E2068">
        <v>-6.4100000000000004E-2</v>
      </c>
    </row>
    <row r="2069" spans="1:5" x14ac:dyDescent="0.15">
      <c r="A2069" s="1">
        <v>42193</v>
      </c>
      <c r="B2069">
        <v>0.7671</v>
      </c>
      <c r="C2069">
        <v>52.151800000000001</v>
      </c>
      <c r="D2069">
        <v>-6.7500000000000004E-2</v>
      </c>
      <c r="E2069">
        <v>-5.1900000000000002E-2</v>
      </c>
    </row>
    <row r="2070" spans="1:5" x14ac:dyDescent="0.15">
      <c r="A2070" s="1">
        <v>42194</v>
      </c>
      <c r="B2070">
        <v>0.88029999999999997</v>
      </c>
      <c r="C2070">
        <v>55.161299999999997</v>
      </c>
      <c r="D2070">
        <v>6.4000000000000001E-2</v>
      </c>
      <c r="E2070">
        <v>5.6599999999999998E-2</v>
      </c>
    </row>
    <row r="2071" spans="1:5" x14ac:dyDescent="0.15">
      <c r="A2071" s="1">
        <v>42195</v>
      </c>
      <c r="B2071">
        <v>0.98109999999999997</v>
      </c>
      <c r="C2071">
        <v>57.9283</v>
      </c>
      <c r="D2071">
        <v>5.3600000000000002E-2</v>
      </c>
      <c r="E2071">
        <v>4.9299999999999997E-2</v>
      </c>
    </row>
    <row r="2072" spans="1:5" x14ac:dyDescent="0.15">
      <c r="A2072" s="1">
        <v>42198</v>
      </c>
      <c r="B2072">
        <v>1.0319</v>
      </c>
      <c r="C2072">
        <v>60.546599999999998</v>
      </c>
      <c r="D2072">
        <v>2.5600000000000001E-2</v>
      </c>
      <c r="E2072">
        <v>4.4400000000000002E-2</v>
      </c>
    </row>
    <row r="2073" spans="1:5" x14ac:dyDescent="0.15">
      <c r="A2073" s="1">
        <v>42199</v>
      </c>
      <c r="B2073">
        <v>0.98380000000000001</v>
      </c>
      <c r="C2073">
        <v>60.969000000000001</v>
      </c>
      <c r="D2073">
        <v>-2.3699999999999999E-2</v>
      </c>
      <c r="E2073">
        <v>6.8999999999999999E-3</v>
      </c>
    </row>
    <row r="2074" spans="1:5" x14ac:dyDescent="0.15">
      <c r="A2074" s="1">
        <v>42200</v>
      </c>
      <c r="B2074">
        <v>0.91359999999999997</v>
      </c>
      <c r="C2074">
        <v>56.832599999999999</v>
      </c>
      <c r="D2074">
        <v>-3.5400000000000001E-2</v>
      </c>
      <c r="E2074">
        <v>-6.6699999999999995E-2</v>
      </c>
    </row>
    <row r="2075" spans="1:5" x14ac:dyDescent="0.15">
      <c r="A2075" s="1">
        <v>42201</v>
      </c>
      <c r="B2075">
        <v>0.9284</v>
      </c>
      <c r="C2075">
        <v>56.9694</v>
      </c>
      <c r="D2075">
        <v>7.7000000000000002E-3</v>
      </c>
      <c r="E2075">
        <v>2.3999999999999998E-3</v>
      </c>
    </row>
    <row r="2076" spans="1:5" x14ac:dyDescent="0.15">
      <c r="A2076" s="1">
        <v>42202</v>
      </c>
      <c r="B2076">
        <v>1.0027999999999999</v>
      </c>
      <c r="C2076">
        <v>60.272500000000001</v>
      </c>
      <c r="D2076">
        <v>3.8600000000000002E-2</v>
      </c>
      <c r="E2076">
        <v>5.7000000000000002E-2</v>
      </c>
    </row>
    <row r="2077" spans="1:5" x14ac:dyDescent="0.15">
      <c r="A2077" s="1">
        <v>42205</v>
      </c>
      <c r="B2077">
        <v>1.0072000000000001</v>
      </c>
      <c r="C2077">
        <v>61.942300000000003</v>
      </c>
      <c r="D2077">
        <v>2.2000000000000001E-3</v>
      </c>
      <c r="E2077">
        <v>2.7300000000000001E-2</v>
      </c>
    </row>
    <row r="2078" spans="1:5" x14ac:dyDescent="0.15">
      <c r="A2078" s="1">
        <v>42206</v>
      </c>
      <c r="B2078">
        <v>1.0098</v>
      </c>
      <c r="C2078">
        <v>62.9358</v>
      </c>
      <c r="D2078">
        <v>1.2999999999999999E-3</v>
      </c>
      <c r="E2078">
        <v>1.5800000000000002E-2</v>
      </c>
    </row>
    <row r="2079" spans="1:5" x14ac:dyDescent="0.15">
      <c r="A2079" s="1">
        <v>42207</v>
      </c>
      <c r="B2079">
        <v>1.0055000000000001</v>
      </c>
      <c r="C2079">
        <v>63.804200000000002</v>
      </c>
      <c r="D2079">
        <v>-2.0999999999999999E-3</v>
      </c>
      <c r="E2079">
        <v>1.3599999999999999E-2</v>
      </c>
    </row>
    <row r="2080" spans="1:5" x14ac:dyDescent="0.15">
      <c r="A2080" s="1">
        <v>42208</v>
      </c>
      <c r="B2080">
        <v>1.0507</v>
      </c>
      <c r="C2080">
        <v>65.601299999999995</v>
      </c>
      <c r="D2080">
        <v>2.2499999999999999E-2</v>
      </c>
      <c r="E2080">
        <v>2.7699999999999999E-2</v>
      </c>
    </row>
    <row r="2081" spans="1:5" x14ac:dyDescent="0.15">
      <c r="A2081" s="1">
        <v>42209</v>
      </c>
      <c r="B2081">
        <v>1.0146999999999999</v>
      </c>
      <c r="C2081">
        <v>63.945700000000002</v>
      </c>
      <c r="D2081">
        <v>-1.7500000000000002E-2</v>
      </c>
      <c r="E2081">
        <v>-2.4899999999999999E-2</v>
      </c>
    </row>
    <row r="2082" spans="1:5" x14ac:dyDescent="0.15">
      <c r="A2082" s="1">
        <v>42212</v>
      </c>
      <c r="B2082">
        <v>0.84219999999999995</v>
      </c>
      <c r="C2082">
        <v>58.731699999999996</v>
      </c>
      <c r="D2082">
        <v>-8.5599999999999996E-2</v>
      </c>
      <c r="E2082">
        <v>-8.0299999999999996E-2</v>
      </c>
    </row>
    <row r="2083" spans="1:5" x14ac:dyDescent="0.15">
      <c r="A2083" s="1">
        <v>42213</v>
      </c>
      <c r="B2083">
        <v>0.83850000000000002</v>
      </c>
      <c r="C2083">
        <v>55.714399999999998</v>
      </c>
      <c r="D2083">
        <v>-2E-3</v>
      </c>
      <c r="E2083">
        <v>-5.0500000000000003E-2</v>
      </c>
    </row>
    <row r="2084" spans="1:5" x14ac:dyDescent="0.15">
      <c r="A2084" s="1">
        <v>42214</v>
      </c>
      <c r="B2084">
        <v>0.89610000000000001</v>
      </c>
      <c r="C2084">
        <v>58.502299999999998</v>
      </c>
      <c r="D2084">
        <v>3.1300000000000001E-2</v>
      </c>
      <c r="E2084">
        <v>4.9200000000000001E-2</v>
      </c>
    </row>
    <row r="2085" spans="1:5" x14ac:dyDescent="0.15">
      <c r="A2085" s="1">
        <v>42215</v>
      </c>
      <c r="B2085">
        <v>0.84060000000000001</v>
      </c>
      <c r="C2085">
        <v>57.906999999999996</v>
      </c>
      <c r="D2085">
        <v>-2.93E-2</v>
      </c>
      <c r="E2085">
        <v>-0.01</v>
      </c>
    </row>
    <row r="2086" spans="1:5" x14ac:dyDescent="0.15">
      <c r="A2086" s="1">
        <v>42216</v>
      </c>
      <c r="B2086">
        <v>0.84130000000000005</v>
      </c>
      <c r="C2086">
        <v>57.348399999999998</v>
      </c>
      <c r="D2086">
        <v>2.9999999999999997E-4</v>
      </c>
      <c r="E2086">
        <v>-9.4999999999999998E-3</v>
      </c>
    </row>
    <row r="2087" spans="1:5" x14ac:dyDescent="0.15">
      <c r="A2087" s="1">
        <v>42219</v>
      </c>
      <c r="B2087">
        <v>0.84730000000000005</v>
      </c>
      <c r="C2087">
        <v>55.397199999999998</v>
      </c>
      <c r="D2087">
        <v>3.3E-3</v>
      </c>
      <c r="E2087">
        <v>-3.3399999999999999E-2</v>
      </c>
    </row>
    <row r="2088" spans="1:5" x14ac:dyDescent="0.15">
      <c r="A2088" s="1">
        <v>42220</v>
      </c>
      <c r="B2088">
        <v>0.90469999999999995</v>
      </c>
      <c r="C2088">
        <v>58.523499999999999</v>
      </c>
      <c r="D2088">
        <v>3.1099999999999999E-2</v>
      </c>
      <c r="E2088">
        <v>5.5399999999999998E-2</v>
      </c>
    </row>
    <row r="2089" spans="1:5" x14ac:dyDescent="0.15">
      <c r="A2089" s="1">
        <v>42221</v>
      </c>
      <c r="B2089">
        <v>0.86550000000000005</v>
      </c>
      <c r="C2089">
        <v>58.408200000000001</v>
      </c>
      <c r="D2089">
        <v>-2.06E-2</v>
      </c>
      <c r="E2089">
        <v>-1.9E-3</v>
      </c>
    </row>
    <row r="2090" spans="1:5" x14ac:dyDescent="0.15">
      <c r="A2090" s="1">
        <v>42222</v>
      </c>
      <c r="B2090">
        <v>0.84860000000000002</v>
      </c>
      <c r="C2090">
        <v>59.484499999999997</v>
      </c>
      <c r="D2090">
        <v>-9.1000000000000004E-3</v>
      </c>
      <c r="E2090">
        <v>1.8100000000000002E-2</v>
      </c>
    </row>
    <row r="2091" spans="1:5" x14ac:dyDescent="0.15">
      <c r="A2091" s="1">
        <v>42223</v>
      </c>
      <c r="B2091">
        <v>0.88480000000000003</v>
      </c>
      <c r="C2091">
        <v>61.797699999999999</v>
      </c>
      <c r="D2091">
        <v>1.9599999999999999E-2</v>
      </c>
      <c r="E2091">
        <v>3.8199999999999998E-2</v>
      </c>
    </row>
    <row r="2092" spans="1:5" x14ac:dyDescent="0.15">
      <c r="A2092" s="1">
        <v>42226</v>
      </c>
      <c r="B2092">
        <v>0.97040000000000004</v>
      </c>
      <c r="C2092">
        <v>64.045900000000003</v>
      </c>
      <c r="D2092">
        <v>4.5400000000000003E-2</v>
      </c>
      <c r="E2092">
        <v>3.5799999999999998E-2</v>
      </c>
    </row>
    <row r="2093" spans="1:5" x14ac:dyDescent="0.15">
      <c r="A2093" s="1">
        <v>42227</v>
      </c>
      <c r="B2093">
        <v>0.96179999999999999</v>
      </c>
      <c r="C2093">
        <v>64.723600000000005</v>
      </c>
      <c r="D2093">
        <v>-4.3E-3</v>
      </c>
      <c r="E2093">
        <v>1.04E-2</v>
      </c>
    </row>
    <row r="2094" spans="1:5" x14ac:dyDescent="0.15">
      <c r="A2094" s="1">
        <v>42228</v>
      </c>
      <c r="B2094">
        <v>0.9375</v>
      </c>
      <c r="C2094">
        <v>64.75</v>
      </c>
      <c r="D2094">
        <v>-1.24E-2</v>
      </c>
      <c r="E2094">
        <v>4.0000000000000002E-4</v>
      </c>
    </row>
    <row r="2095" spans="1:5" x14ac:dyDescent="0.15">
      <c r="A2095" s="1">
        <v>42229</v>
      </c>
      <c r="B2095">
        <v>0.96609999999999996</v>
      </c>
      <c r="C2095">
        <v>66.238699999999994</v>
      </c>
      <c r="D2095">
        <v>1.4800000000000001E-2</v>
      </c>
      <c r="E2095">
        <v>2.2599999999999999E-2</v>
      </c>
    </row>
    <row r="2096" spans="1:5" x14ac:dyDescent="0.15">
      <c r="A2096" s="1">
        <v>42230</v>
      </c>
      <c r="B2096">
        <v>0.96519999999999995</v>
      </c>
      <c r="C2096">
        <v>67.713800000000006</v>
      </c>
      <c r="D2096">
        <v>-5.0000000000000001E-4</v>
      </c>
      <c r="E2096">
        <v>2.1899999999999999E-2</v>
      </c>
    </row>
    <row r="2097" spans="1:5" x14ac:dyDescent="0.15">
      <c r="A2097" s="1">
        <v>42233</v>
      </c>
      <c r="B2097">
        <v>0.96719999999999995</v>
      </c>
      <c r="C2097">
        <v>69.868499999999997</v>
      </c>
      <c r="D2097">
        <v>1.1000000000000001E-3</v>
      </c>
      <c r="E2097">
        <v>3.1399999999999997E-2</v>
      </c>
    </row>
    <row r="2098" spans="1:5" x14ac:dyDescent="0.15">
      <c r="A2098" s="1">
        <v>42234</v>
      </c>
      <c r="B2098">
        <v>0.84550000000000003</v>
      </c>
      <c r="C2098">
        <v>64.269199999999998</v>
      </c>
      <c r="D2098">
        <v>-6.1899999999999997E-2</v>
      </c>
      <c r="E2098">
        <v>-7.9000000000000001E-2</v>
      </c>
    </row>
    <row r="2099" spans="1:5" x14ac:dyDescent="0.15">
      <c r="A2099" s="1">
        <v>42235</v>
      </c>
      <c r="B2099">
        <v>0.87470000000000003</v>
      </c>
      <c r="C2099">
        <v>65.905100000000004</v>
      </c>
      <c r="D2099">
        <v>1.5900000000000001E-2</v>
      </c>
      <c r="E2099">
        <v>2.5100000000000001E-2</v>
      </c>
    </row>
    <row r="2100" spans="1:5" x14ac:dyDescent="0.15">
      <c r="A2100" s="1">
        <v>42236</v>
      </c>
      <c r="B2100">
        <v>0.81459999999999999</v>
      </c>
      <c r="C2100">
        <v>63.399900000000002</v>
      </c>
      <c r="D2100">
        <v>-3.2099999999999997E-2</v>
      </c>
      <c r="E2100">
        <v>-3.7400000000000003E-2</v>
      </c>
    </row>
    <row r="2101" spans="1:5" x14ac:dyDescent="0.15">
      <c r="A2101" s="1">
        <v>42237</v>
      </c>
      <c r="B2101">
        <v>0.73170000000000002</v>
      </c>
      <c r="C2101">
        <v>60.059100000000001</v>
      </c>
      <c r="D2101">
        <v>-4.5699999999999998E-2</v>
      </c>
      <c r="E2101">
        <v>-5.1900000000000002E-2</v>
      </c>
    </row>
    <row r="2102" spans="1:5" x14ac:dyDescent="0.15">
      <c r="A2102" s="1">
        <v>42240</v>
      </c>
      <c r="B2102">
        <v>0.58020000000000005</v>
      </c>
      <c r="C2102">
        <v>55.264800000000001</v>
      </c>
      <c r="D2102">
        <v>-8.7499999999999994E-2</v>
      </c>
      <c r="E2102">
        <v>-7.85E-2</v>
      </c>
    </row>
    <row r="2103" spans="1:5" x14ac:dyDescent="0.15">
      <c r="A2103" s="1">
        <v>42241</v>
      </c>
      <c r="B2103">
        <v>0.46800000000000003</v>
      </c>
      <c r="C2103">
        <v>50.121400000000001</v>
      </c>
      <c r="D2103">
        <v>-7.0999999999999994E-2</v>
      </c>
      <c r="E2103">
        <v>-9.1399999999999995E-2</v>
      </c>
    </row>
    <row r="2104" spans="1:5" x14ac:dyDescent="0.15">
      <c r="A2104" s="1">
        <v>42242</v>
      </c>
      <c r="B2104">
        <v>0.4597</v>
      </c>
      <c r="C2104">
        <v>47.285499999999999</v>
      </c>
      <c r="D2104">
        <v>-5.7000000000000002E-3</v>
      </c>
      <c r="E2104">
        <v>-5.5500000000000001E-2</v>
      </c>
    </row>
    <row r="2105" spans="1:5" x14ac:dyDescent="0.15">
      <c r="A2105" s="1">
        <v>42243</v>
      </c>
      <c r="B2105">
        <v>0.54649999999999999</v>
      </c>
      <c r="C2105">
        <v>48.933700000000002</v>
      </c>
      <c r="D2105">
        <v>5.9499999999999997E-2</v>
      </c>
      <c r="E2105">
        <v>3.4099999999999998E-2</v>
      </c>
    </row>
    <row r="2106" spans="1:5" x14ac:dyDescent="0.15">
      <c r="A2106" s="1">
        <v>42244</v>
      </c>
      <c r="B2106">
        <v>0.61240000000000006</v>
      </c>
      <c r="C2106">
        <v>51.579099999999997</v>
      </c>
      <c r="D2106">
        <v>4.2599999999999999E-2</v>
      </c>
      <c r="E2106">
        <v>5.2999999999999999E-2</v>
      </c>
    </row>
    <row r="2107" spans="1:5" x14ac:dyDescent="0.15">
      <c r="A2107" s="1">
        <v>42247</v>
      </c>
      <c r="B2107">
        <v>0.62409999999999999</v>
      </c>
      <c r="C2107">
        <v>50.818300000000001</v>
      </c>
      <c r="D2107">
        <v>7.3000000000000001E-3</v>
      </c>
      <c r="E2107">
        <v>-1.4500000000000001E-2</v>
      </c>
    </row>
    <row r="2108" spans="1:5" x14ac:dyDescent="0.15">
      <c r="A2108" s="1">
        <v>42248</v>
      </c>
      <c r="B2108">
        <v>0.62190000000000001</v>
      </c>
      <c r="C2108">
        <v>47.847000000000001</v>
      </c>
      <c r="D2108">
        <v>-1.2999999999999999E-3</v>
      </c>
      <c r="E2108">
        <v>-5.7299999999999997E-2</v>
      </c>
    </row>
    <row r="2109" spans="1:5" x14ac:dyDescent="0.15">
      <c r="A2109" s="1">
        <v>42249</v>
      </c>
      <c r="B2109">
        <v>0.62370000000000003</v>
      </c>
      <c r="C2109">
        <v>45.0623</v>
      </c>
      <c r="D2109">
        <v>1.1000000000000001E-3</v>
      </c>
      <c r="E2109">
        <v>-5.7000000000000002E-2</v>
      </c>
    </row>
    <row r="2110" spans="1:5" x14ac:dyDescent="0.15">
      <c r="A2110" s="1">
        <v>42254</v>
      </c>
      <c r="B2110">
        <v>0.56810000000000005</v>
      </c>
      <c r="C2110">
        <v>45.050199999999997</v>
      </c>
      <c r="D2110">
        <v>-3.4299999999999997E-2</v>
      </c>
      <c r="E2110">
        <v>-2.9999999999999997E-4</v>
      </c>
    </row>
    <row r="2111" spans="1:5" x14ac:dyDescent="0.15">
      <c r="A2111" s="1">
        <v>42255</v>
      </c>
      <c r="B2111">
        <v>0.60840000000000005</v>
      </c>
      <c r="C2111">
        <v>47.1038</v>
      </c>
      <c r="D2111">
        <v>2.5700000000000001E-2</v>
      </c>
      <c r="E2111">
        <v>4.4600000000000001E-2</v>
      </c>
    </row>
    <row r="2112" spans="1:5" x14ac:dyDescent="0.15">
      <c r="A2112" s="1">
        <v>42256</v>
      </c>
      <c r="B2112">
        <v>0.63990000000000002</v>
      </c>
      <c r="C2112">
        <v>49.202800000000003</v>
      </c>
      <c r="D2112">
        <v>1.9599999999999999E-2</v>
      </c>
      <c r="E2112">
        <v>4.36E-2</v>
      </c>
    </row>
    <row r="2113" spans="1:5" x14ac:dyDescent="0.15">
      <c r="A2113" s="1">
        <v>42257</v>
      </c>
      <c r="B2113">
        <v>0.61980000000000002</v>
      </c>
      <c r="C2113">
        <v>48.707799999999999</v>
      </c>
      <c r="D2113">
        <v>-1.23E-2</v>
      </c>
      <c r="E2113">
        <v>-9.9000000000000008E-3</v>
      </c>
    </row>
    <row r="2114" spans="1:5" x14ac:dyDescent="0.15">
      <c r="A2114" s="1">
        <v>42258</v>
      </c>
      <c r="B2114">
        <v>0.61470000000000002</v>
      </c>
      <c r="C2114">
        <v>49.579900000000002</v>
      </c>
      <c r="D2114">
        <v>-3.0999999999999999E-3</v>
      </c>
      <c r="E2114">
        <v>1.7500000000000002E-2</v>
      </c>
    </row>
    <row r="2115" spans="1:5" x14ac:dyDescent="0.15">
      <c r="A2115" s="1">
        <v>42261</v>
      </c>
      <c r="B2115">
        <v>0.58289999999999997</v>
      </c>
      <c r="C2115">
        <v>47.0227</v>
      </c>
      <c r="D2115">
        <v>-1.9699999999999999E-2</v>
      </c>
      <c r="E2115">
        <v>-5.0599999999999999E-2</v>
      </c>
    </row>
    <row r="2116" spans="1:5" x14ac:dyDescent="0.15">
      <c r="A2116" s="1">
        <v>42262</v>
      </c>
      <c r="B2116">
        <v>0.52070000000000005</v>
      </c>
      <c r="C2116">
        <v>45.551200000000001</v>
      </c>
      <c r="D2116">
        <v>-3.9300000000000002E-2</v>
      </c>
      <c r="E2116">
        <v>-3.0599999999999999E-2</v>
      </c>
    </row>
    <row r="2117" spans="1:5" x14ac:dyDescent="0.15">
      <c r="A2117" s="1">
        <v>42263</v>
      </c>
      <c r="B2117">
        <v>0.59640000000000004</v>
      </c>
      <c r="C2117">
        <v>48.417099999999998</v>
      </c>
      <c r="D2117">
        <v>4.9799999999999997E-2</v>
      </c>
      <c r="E2117">
        <v>6.1600000000000002E-2</v>
      </c>
    </row>
    <row r="2118" spans="1:5" x14ac:dyDescent="0.15">
      <c r="A2118" s="1">
        <v>42264</v>
      </c>
      <c r="B2118">
        <v>0.56159999999999999</v>
      </c>
      <c r="C2118">
        <v>47.710099999999997</v>
      </c>
      <c r="D2118">
        <v>-2.18E-2</v>
      </c>
      <c r="E2118">
        <v>-1.43E-2</v>
      </c>
    </row>
    <row r="2119" spans="1:5" x14ac:dyDescent="0.15">
      <c r="A2119" s="1">
        <v>42265</v>
      </c>
      <c r="B2119">
        <v>0.56850000000000001</v>
      </c>
      <c r="C2119">
        <v>49.106900000000003</v>
      </c>
      <c r="D2119">
        <v>4.4000000000000003E-3</v>
      </c>
      <c r="E2119">
        <v>2.87E-2</v>
      </c>
    </row>
    <row r="2120" spans="1:5" x14ac:dyDescent="0.15">
      <c r="A2120" s="1">
        <v>42268</v>
      </c>
      <c r="B2120">
        <v>0.59599999999999997</v>
      </c>
      <c r="C2120">
        <v>50.775100000000002</v>
      </c>
      <c r="D2120">
        <v>1.7500000000000002E-2</v>
      </c>
      <c r="E2120">
        <v>3.3300000000000003E-2</v>
      </c>
    </row>
    <row r="2121" spans="1:5" x14ac:dyDescent="0.15">
      <c r="A2121" s="1">
        <v>42269</v>
      </c>
      <c r="B2121">
        <v>0.61080000000000001</v>
      </c>
      <c r="C2121">
        <v>51.0167</v>
      </c>
      <c r="D2121">
        <v>9.2999999999999992E-3</v>
      </c>
      <c r="E2121">
        <v>4.7000000000000002E-3</v>
      </c>
    </row>
    <row r="2122" spans="1:5" x14ac:dyDescent="0.15">
      <c r="A2122" s="1">
        <v>42270</v>
      </c>
      <c r="B2122">
        <v>0.57410000000000005</v>
      </c>
      <c r="C2122">
        <v>51.106000000000002</v>
      </c>
      <c r="D2122">
        <v>-2.2800000000000001E-2</v>
      </c>
      <c r="E2122">
        <v>1.6999999999999999E-3</v>
      </c>
    </row>
    <row r="2123" spans="1:5" x14ac:dyDescent="0.15">
      <c r="A2123" s="1">
        <v>42271</v>
      </c>
      <c r="B2123">
        <v>0.5847</v>
      </c>
      <c r="C2123">
        <v>52.201900000000002</v>
      </c>
      <c r="D2123">
        <v>6.7000000000000002E-3</v>
      </c>
      <c r="E2123">
        <v>2.1000000000000001E-2</v>
      </c>
    </row>
    <row r="2124" spans="1:5" x14ac:dyDescent="0.15">
      <c r="A2124" s="1">
        <v>42272</v>
      </c>
      <c r="B2124">
        <v>0.55920000000000003</v>
      </c>
      <c r="C2124">
        <v>50.3645</v>
      </c>
      <c r="D2124">
        <v>-1.61E-2</v>
      </c>
      <c r="E2124">
        <v>-3.4500000000000003E-2</v>
      </c>
    </row>
    <row r="2125" spans="1:5" x14ac:dyDescent="0.15">
      <c r="A2125" s="1">
        <v>42275</v>
      </c>
      <c r="B2125">
        <v>0.56440000000000001</v>
      </c>
      <c r="C2125">
        <v>52.125999999999998</v>
      </c>
      <c r="D2125">
        <v>3.3E-3</v>
      </c>
      <c r="E2125">
        <v>3.4299999999999997E-2</v>
      </c>
    </row>
    <row r="2126" spans="1:5" x14ac:dyDescent="0.15">
      <c r="A2126" s="1">
        <v>42276</v>
      </c>
      <c r="B2126">
        <v>0.53349999999999997</v>
      </c>
      <c r="C2126">
        <v>51.917499999999997</v>
      </c>
      <c r="D2126">
        <v>-1.9699999999999999E-2</v>
      </c>
      <c r="E2126">
        <v>-3.8999999999999998E-3</v>
      </c>
    </row>
    <row r="2127" spans="1:5" x14ac:dyDescent="0.15">
      <c r="A2127" s="1">
        <v>42277</v>
      </c>
      <c r="B2127">
        <v>0.54520000000000002</v>
      </c>
      <c r="C2127">
        <v>53.036900000000003</v>
      </c>
      <c r="D2127">
        <v>7.6E-3</v>
      </c>
      <c r="E2127">
        <v>2.12E-2</v>
      </c>
    </row>
    <row r="2128" spans="1:5" x14ac:dyDescent="0.15">
      <c r="A2128" s="1">
        <v>42285</v>
      </c>
      <c r="B2128">
        <v>0.59030000000000005</v>
      </c>
      <c r="C2128">
        <v>55.389200000000002</v>
      </c>
      <c r="D2128">
        <v>2.92E-2</v>
      </c>
      <c r="E2128">
        <v>4.3499999999999997E-2</v>
      </c>
    </row>
    <row r="2129" spans="1:5" x14ac:dyDescent="0.15">
      <c r="A2129" s="1">
        <v>42286</v>
      </c>
      <c r="B2129">
        <v>0.61129999999999995</v>
      </c>
      <c r="C2129">
        <v>57.177900000000001</v>
      </c>
      <c r="D2129">
        <v>1.32E-2</v>
      </c>
      <c r="E2129">
        <v>3.1699999999999999E-2</v>
      </c>
    </row>
    <row r="2130" spans="1:5" x14ac:dyDescent="0.15">
      <c r="A2130" s="1">
        <v>42289</v>
      </c>
      <c r="B2130">
        <v>0.66320000000000001</v>
      </c>
      <c r="C2130">
        <v>59.801499999999997</v>
      </c>
      <c r="D2130">
        <v>3.2199999999999999E-2</v>
      </c>
      <c r="E2130">
        <v>4.5100000000000001E-2</v>
      </c>
    </row>
    <row r="2131" spans="1:5" x14ac:dyDescent="0.15">
      <c r="A2131" s="1">
        <v>42290</v>
      </c>
      <c r="B2131">
        <v>0.66200000000000003</v>
      </c>
      <c r="C2131">
        <v>60.405799999999999</v>
      </c>
      <c r="D2131">
        <v>-8.0000000000000004E-4</v>
      </c>
      <c r="E2131">
        <v>9.9000000000000008E-3</v>
      </c>
    </row>
    <row r="2132" spans="1:5" x14ac:dyDescent="0.15">
      <c r="A2132" s="1">
        <v>42291</v>
      </c>
      <c r="B2132">
        <v>0.64319999999999999</v>
      </c>
      <c r="C2132">
        <v>59.753900000000002</v>
      </c>
      <c r="D2132">
        <v>-1.1299999999999999E-2</v>
      </c>
      <c r="E2132">
        <v>-1.06E-2</v>
      </c>
    </row>
    <row r="2133" spans="1:5" x14ac:dyDescent="0.15">
      <c r="A2133" s="1">
        <v>42292</v>
      </c>
      <c r="B2133">
        <v>0.68210000000000004</v>
      </c>
      <c r="C2133">
        <v>62.999299999999998</v>
      </c>
      <c r="D2133">
        <v>2.3699999999999999E-2</v>
      </c>
      <c r="E2133">
        <v>5.3400000000000003E-2</v>
      </c>
    </row>
    <row r="2134" spans="1:5" x14ac:dyDescent="0.15">
      <c r="A2134" s="1">
        <v>42293</v>
      </c>
      <c r="B2134">
        <v>0.70489999999999997</v>
      </c>
      <c r="C2134">
        <v>65.783799999999999</v>
      </c>
      <c r="D2134">
        <v>1.3599999999999999E-2</v>
      </c>
      <c r="E2134">
        <v>4.3499999999999997E-2</v>
      </c>
    </row>
    <row r="2135" spans="1:5" x14ac:dyDescent="0.15">
      <c r="A2135" s="1">
        <v>42296</v>
      </c>
      <c r="B2135">
        <v>0.70499999999999996</v>
      </c>
      <c r="C2135">
        <v>64.503200000000007</v>
      </c>
      <c r="D2135">
        <v>0</v>
      </c>
      <c r="E2135">
        <v>-1.9199999999999998E-2</v>
      </c>
    </row>
    <row r="2136" spans="1:5" x14ac:dyDescent="0.15">
      <c r="A2136" s="1">
        <v>42297</v>
      </c>
      <c r="B2136">
        <v>0.72599999999999998</v>
      </c>
      <c r="C2136">
        <v>66.319599999999994</v>
      </c>
      <c r="D2136">
        <v>1.23E-2</v>
      </c>
      <c r="E2136">
        <v>2.7699999999999999E-2</v>
      </c>
    </row>
    <row r="2137" spans="1:5" x14ac:dyDescent="0.15">
      <c r="A2137" s="1">
        <v>42298</v>
      </c>
      <c r="B2137">
        <v>0.67559999999999998</v>
      </c>
      <c r="C2137">
        <v>60.521500000000003</v>
      </c>
      <c r="D2137">
        <v>-2.92E-2</v>
      </c>
      <c r="E2137">
        <v>-8.6099999999999996E-2</v>
      </c>
    </row>
    <row r="2138" spans="1:5" x14ac:dyDescent="0.15">
      <c r="A2138" s="1">
        <v>42299</v>
      </c>
      <c r="B2138">
        <v>0.70030000000000003</v>
      </c>
      <c r="C2138">
        <v>63.749600000000001</v>
      </c>
      <c r="D2138">
        <v>1.4800000000000001E-2</v>
      </c>
      <c r="E2138">
        <v>5.2499999999999998E-2</v>
      </c>
    </row>
    <row r="2139" spans="1:5" x14ac:dyDescent="0.15">
      <c r="A2139" s="1">
        <v>42300</v>
      </c>
      <c r="B2139">
        <v>0.7228</v>
      </c>
      <c r="C2139">
        <v>66.616900000000001</v>
      </c>
      <c r="D2139">
        <v>1.3299999999999999E-2</v>
      </c>
      <c r="E2139">
        <v>4.4299999999999999E-2</v>
      </c>
    </row>
    <row r="2140" spans="1:5" x14ac:dyDescent="0.15">
      <c r="A2140" s="1">
        <v>42303</v>
      </c>
      <c r="B2140">
        <v>0.73150000000000004</v>
      </c>
      <c r="C2140">
        <v>67.511899999999997</v>
      </c>
      <c r="D2140">
        <v>5.0000000000000001E-3</v>
      </c>
      <c r="E2140">
        <v>1.32E-2</v>
      </c>
    </row>
    <row r="2141" spans="1:5" x14ac:dyDescent="0.15">
      <c r="A2141" s="1">
        <v>42304</v>
      </c>
      <c r="B2141">
        <v>0.73329999999999995</v>
      </c>
      <c r="C2141">
        <v>68.470399999999998</v>
      </c>
      <c r="D2141">
        <v>1E-3</v>
      </c>
      <c r="E2141">
        <v>1.4E-2</v>
      </c>
    </row>
    <row r="2142" spans="1:5" x14ac:dyDescent="0.15">
      <c r="A2142" s="1">
        <v>42305</v>
      </c>
      <c r="B2142">
        <v>0.70050000000000001</v>
      </c>
      <c r="C2142">
        <v>67.593699999999998</v>
      </c>
      <c r="D2142">
        <v>-1.89E-2</v>
      </c>
      <c r="E2142">
        <v>-1.26E-2</v>
      </c>
    </row>
    <row r="2143" spans="1:5" x14ac:dyDescent="0.15">
      <c r="A2143" s="1">
        <v>42306</v>
      </c>
      <c r="B2143">
        <v>0.70450000000000002</v>
      </c>
      <c r="C2143">
        <v>69.884500000000003</v>
      </c>
      <c r="D2143">
        <v>2.3999999999999998E-3</v>
      </c>
      <c r="E2143">
        <v>3.3399999999999999E-2</v>
      </c>
    </row>
    <row r="2144" spans="1:5" x14ac:dyDescent="0.15">
      <c r="A2144" s="1">
        <v>42307</v>
      </c>
      <c r="B2144">
        <v>0.70489999999999997</v>
      </c>
      <c r="C2144">
        <v>69.984499999999997</v>
      </c>
      <c r="D2144">
        <v>2.0000000000000001E-4</v>
      </c>
      <c r="E2144">
        <v>1.4E-3</v>
      </c>
    </row>
    <row r="2145" spans="1:5" x14ac:dyDescent="0.15">
      <c r="A2145" s="1">
        <v>42310</v>
      </c>
      <c r="B2145">
        <v>0.67689999999999995</v>
      </c>
      <c r="C2145">
        <v>68.683199999999999</v>
      </c>
      <c r="D2145">
        <v>-1.6400000000000001E-2</v>
      </c>
      <c r="E2145">
        <v>-1.83E-2</v>
      </c>
    </row>
    <row r="2146" spans="1:5" x14ac:dyDescent="0.15">
      <c r="A2146" s="1">
        <v>42311</v>
      </c>
      <c r="B2146">
        <v>0.67179999999999995</v>
      </c>
      <c r="C2146">
        <v>68.896000000000001</v>
      </c>
      <c r="D2146">
        <v>-3.0000000000000001E-3</v>
      </c>
      <c r="E2146">
        <v>3.0999999999999999E-3</v>
      </c>
    </row>
    <row r="2147" spans="1:5" x14ac:dyDescent="0.15">
      <c r="A2147" s="1">
        <v>42312</v>
      </c>
      <c r="B2147">
        <v>0.75049999999999994</v>
      </c>
      <c r="C2147">
        <v>72.644300000000001</v>
      </c>
      <c r="D2147">
        <v>4.7E-2</v>
      </c>
      <c r="E2147">
        <v>5.3600000000000002E-2</v>
      </c>
    </row>
    <row r="2148" spans="1:5" x14ac:dyDescent="0.15">
      <c r="A2148" s="1">
        <v>42313</v>
      </c>
      <c r="B2148">
        <v>0.78779999999999994</v>
      </c>
      <c r="C2148">
        <v>72.406199999999998</v>
      </c>
      <c r="D2148">
        <v>2.1299999999999999E-2</v>
      </c>
      <c r="E2148">
        <v>-3.2000000000000002E-3</v>
      </c>
    </row>
    <row r="2149" spans="1:5" x14ac:dyDescent="0.15">
      <c r="A2149" s="1">
        <v>42314</v>
      </c>
      <c r="B2149">
        <v>0.83</v>
      </c>
      <c r="C2149">
        <v>74.457499999999996</v>
      </c>
      <c r="D2149">
        <v>2.3599999999999999E-2</v>
      </c>
      <c r="E2149">
        <v>2.7900000000000001E-2</v>
      </c>
    </row>
    <row r="2150" spans="1:5" x14ac:dyDescent="0.15">
      <c r="A2150" s="1">
        <v>42317</v>
      </c>
      <c r="B2150">
        <v>0.85270000000000001</v>
      </c>
      <c r="C2150">
        <v>74.751900000000006</v>
      </c>
      <c r="D2150">
        <v>1.24E-2</v>
      </c>
      <c r="E2150">
        <v>3.8999999999999998E-3</v>
      </c>
    </row>
    <row r="2151" spans="1:5" x14ac:dyDescent="0.15">
      <c r="A2151" s="1">
        <v>42318</v>
      </c>
      <c r="B2151">
        <v>0.84919999999999995</v>
      </c>
      <c r="C2151">
        <v>77.431700000000006</v>
      </c>
      <c r="D2151">
        <v>-1.9E-3</v>
      </c>
      <c r="E2151">
        <v>3.5400000000000001E-2</v>
      </c>
    </row>
    <row r="2152" spans="1:5" x14ac:dyDescent="0.15">
      <c r="A2152" s="1">
        <v>42319</v>
      </c>
      <c r="B2152">
        <v>0.84940000000000004</v>
      </c>
      <c r="C2152">
        <v>80.598799999999997</v>
      </c>
      <c r="D2152">
        <v>1E-4</v>
      </c>
      <c r="E2152">
        <v>4.0399999999999998E-2</v>
      </c>
    </row>
    <row r="2153" spans="1:5" x14ac:dyDescent="0.15">
      <c r="A2153" s="1">
        <v>42320</v>
      </c>
      <c r="B2153">
        <v>0.83089999999999997</v>
      </c>
      <c r="C2153">
        <v>82.763400000000004</v>
      </c>
      <c r="D2153">
        <v>-0.01</v>
      </c>
      <c r="E2153">
        <v>2.6499999999999999E-2</v>
      </c>
    </row>
    <row r="2154" spans="1:5" x14ac:dyDescent="0.15">
      <c r="A2154" s="1">
        <v>42321</v>
      </c>
      <c r="B2154">
        <v>0.80730000000000002</v>
      </c>
      <c r="C2154">
        <v>81.674199999999999</v>
      </c>
      <c r="D2154">
        <v>-1.29E-2</v>
      </c>
      <c r="E2154">
        <v>-1.2999999999999999E-2</v>
      </c>
    </row>
    <row r="2155" spans="1:5" x14ac:dyDescent="0.15">
      <c r="A2155" s="1">
        <v>42324</v>
      </c>
      <c r="B2155">
        <v>0.81589999999999996</v>
      </c>
      <c r="C2155">
        <v>85.974100000000007</v>
      </c>
      <c r="D2155">
        <v>4.7999999999999996E-3</v>
      </c>
      <c r="E2155">
        <v>5.1999999999999998E-2</v>
      </c>
    </row>
    <row r="2156" spans="1:5" x14ac:dyDescent="0.15">
      <c r="A2156" s="1">
        <v>42325</v>
      </c>
      <c r="B2156">
        <v>0.81310000000000004</v>
      </c>
      <c r="C2156">
        <v>84.793700000000001</v>
      </c>
      <c r="D2156">
        <v>-1.5E-3</v>
      </c>
      <c r="E2156">
        <v>-1.3599999999999999E-2</v>
      </c>
    </row>
    <row r="2157" spans="1:5" x14ac:dyDescent="0.15">
      <c r="A2157" s="1">
        <v>42326</v>
      </c>
      <c r="B2157">
        <v>0.79249999999999998</v>
      </c>
      <c r="C2157">
        <v>83.487399999999994</v>
      </c>
      <c r="D2157">
        <v>-1.14E-2</v>
      </c>
      <c r="E2157">
        <v>-1.52E-2</v>
      </c>
    </row>
    <row r="2158" spans="1:5" x14ac:dyDescent="0.15">
      <c r="A2158" s="1">
        <v>42327</v>
      </c>
      <c r="B2158">
        <v>0.82110000000000005</v>
      </c>
      <c r="C2158">
        <v>86.899299999999997</v>
      </c>
      <c r="D2158">
        <v>1.6E-2</v>
      </c>
      <c r="E2158">
        <v>4.0399999999999998E-2</v>
      </c>
    </row>
    <row r="2159" spans="1:5" x14ac:dyDescent="0.15">
      <c r="A2159" s="1">
        <v>42328</v>
      </c>
      <c r="B2159">
        <v>0.82079999999999997</v>
      </c>
      <c r="C2159">
        <v>89.531099999999995</v>
      </c>
      <c r="D2159">
        <v>-2.0000000000000001E-4</v>
      </c>
      <c r="E2159">
        <v>2.9899999999999999E-2</v>
      </c>
    </row>
    <row r="2160" spans="1:5" x14ac:dyDescent="0.15">
      <c r="A2160" s="1">
        <v>42331</v>
      </c>
      <c r="B2160">
        <v>0.81069999999999998</v>
      </c>
      <c r="C2160">
        <v>87.4358</v>
      </c>
      <c r="D2160">
        <v>-5.5999999999999999E-3</v>
      </c>
      <c r="E2160">
        <v>-2.3099999999999999E-2</v>
      </c>
    </row>
    <row r="2161" spans="1:5" x14ac:dyDescent="0.15">
      <c r="A2161" s="1">
        <v>42332</v>
      </c>
      <c r="B2161">
        <v>0.81100000000000005</v>
      </c>
      <c r="C2161">
        <v>89.072000000000003</v>
      </c>
      <c r="D2161">
        <v>1E-4</v>
      </c>
      <c r="E2161">
        <v>1.8499999999999999E-2</v>
      </c>
    </row>
    <row r="2162" spans="1:5" x14ac:dyDescent="0.15">
      <c r="A2162" s="1">
        <v>42333</v>
      </c>
      <c r="B2162">
        <v>0.82430000000000003</v>
      </c>
      <c r="C2162">
        <v>92.625200000000007</v>
      </c>
      <c r="D2162">
        <v>7.4000000000000003E-3</v>
      </c>
      <c r="E2162">
        <v>3.9399999999999998E-2</v>
      </c>
    </row>
    <row r="2163" spans="1:5" x14ac:dyDescent="0.15">
      <c r="A2163" s="1">
        <v>42334</v>
      </c>
      <c r="B2163">
        <v>0.81359999999999999</v>
      </c>
      <c r="C2163">
        <v>94.772000000000006</v>
      </c>
      <c r="D2163">
        <v>-5.8999999999999999E-3</v>
      </c>
      <c r="E2163">
        <v>2.29E-2</v>
      </c>
    </row>
    <row r="2164" spans="1:5" x14ac:dyDescent="0.15">
      <c r="A2164" s="1">
        <v>42335</v>
      </c>
      <c r="B2164">
        <v>0.71599999999999997</v>
      </c>
      <c r="C2164">
        <v>87.647000000000006</v>
      </c>
      <c r="D2164">
        <v>-5.3800000000000001E-2</v>
      </c>
      <c r="E2164">
        <v>-7.4399999999999994E-2</v>
      </c>
    </row>
    <row r="2165" spans="1:5" x14ac:dyDescent="0.15">
      <c r="A2165" s="1">
        <v>42338</v>
      </c>
      <c r="B2165">
        <v>0.72050000000000003</v>
      </c>
      <c r="C2165">
        <v>87.363799999999998</v>
      </c>
      <c r="D2165">
        <v>2.5999999999999999E-3</v>
      </c>
      <c r="E2165">
        <v>-3.2000000000000002E-3</v>
      </c>
    </row>
    <row r="2166" spans="1:5" x14ac:dyDescent="0.15">
      <c r="A2166" s="1">
        <v>42339</v>
      </c>
      <c r="B2166">
        <v>0.73270000000000002</v>
      </c>
      <c r="C2166">
        <v>88.494699999999995</v>
      </c>
      <c r="D2166">
        <v>7.1000000000000004E-3</v>
      </c>
      <c r="E2166">
        <v>1.2800000000000001E-2</v>
      </c>
    </row>
    <row r="2167" spans="1:5" x14ac:dyDescent="0.15">
      <c r="A2167" s="1">
        <v>42340</v>
      </c>
      <c r="B2167">
        <v>0.79549999999999998</v>
      </c>
      <c r="C2167">
        <v>88.384</v>
      </c>
      <c r="D2167">
        <v>3.6299999999999999E-2</v>
      </c>
      <c r="E2167">
        <v>-1.1999999999999999E-3</v>
      </c>
    </row>
    <row r="2168" spans="1:5" x14ac:dyDescent="0.15">
      <c r="A2168" s="1">
        <v>42341</v>
      </c>
      <c r="B2168">
        <v>0.80869999999999997</v>
      </c>
      <c r="C2168">
        <v>94.046599999999998</v>
      </c>
      <c r="D2168">
        <v>7.3000000000000001E-3</v>
      </c>
      <c r="E2168">
        <v>6.3399999999999998E-2</v>
      </c>
    </row>
    <row r="2169" spans="1:5" x14ac:dyDescent="0.15">
      <c r="A2169" s="1">
        <v>42342</v>
      </c>
      <c r="B2169">
        <v>0.77410000000000001</v>
      </c>
      <c r="C2169">
        <v>95.498000000000005</v>
      </c>
      <c r="D2169">
        <v>-1.9099999999999999E-2</v>
      </c>
      <c r="E2169">
        <v>1.5299999999999999E-2</v>
      </c>
    </row>
    <row r="2170" spans="1:5" x14ac:dyDescent="0.15">
      <c r="A2170" s="1">
        <v>42345</v>
      </c>
      <c r="B2170">
        <v>0.77900000000000003</v>
      </c>
      <c r="C2170">
        <v>97.317800000000005</v>
      </c>
      <c r="D2170">
        <v>2.7000000000000001E-3</v>
      </c>
      <c r="E2170">
        <v>1.89E-2</v>
      </c>
    </row>
    <row r="2171" spans="1:5" x14ac:dyDescent="0.15">
      <c r="A2171" s="1">
        <v>42346</v>
      </c>
      <c r="B2171">
        <v>0.74780000000000002</v>
      </c>
      <c r="C2171">
        <v>95.189899999999994</v>
      </c>
      <c r="D2171">
        <v>-1.7500000000000002E-2</v>
      </c>
      <c r="E2171">
        <v>-2.1600000000000001E-2</v>
      </c>
    </row>
    <row r="2172" spans="1:5" x14ac:dyDescent="0.15">
      <c r="A2172" s="1">
        <v>42347</v>
      </c>
      <c r="B2172">
        <v>0.754</v>
      </c>
      <c r="C2172">
        <v>94.201400000000007</v>
      </c>
      <c r="D2172">
        <v>3.5999999999999999E-3</v>
      </c>
      <c r="E2172">
        <v>-1.03E-2</v>
      </c>
    </row>
    <row r="2173" spans="1:5" x14ac:dyDescent="0.15">
      <c r="A2173" s="1">
        <v>42348</v>
      </c>
      <c r="B2173">
        <v>0.74780000000000002</v>
      </c>
      <c r="C2173">
        <v>92.324200000000005</v>
      </c>
      <c r="D2173">
        <v>-3.5000000000000001E-3</v>
      </c>
      <c r="E2173">
        <v>-1.9699999999999999E-2</v>
      </c>
    </row>
    <row r="2174" spans="1:5" x14ac:dyDescent="0.15">
      <c r="A2174" s="1">
        <v>42349</v>
      </c>
      <c r="B2174">
        <v>0.74060000000000004</v>
      </c>
      <c r="C2174">
        <v>92.698599999999999</v>
      </c>
      <c r="D2174">
        <v>-4.1000000000000003E-3</v>
      </c>
      <c r="E2174">
        <v>4.0000000000000001E-3</v>
      </c>
    </row>
    <row r="2175" spans="1:5" x14ac:dyDescent="0.15">
      <c r="A2175" s="1">
        <v>42352</v>
      </c>
      <c r="B2175">
        <v>0.79039999999999999</v>
      </c>
      <c r="C2175">
        <v>93.875600000000006</v>
      </c>
      <c r="D2175">
        <v>2.86E-2</v>
      </c>
      <c r="E2175">
        <v>1.26E-2</v>
      </c>
    </row>
    <row r="2176" spans="1:5" x14ac:dyDescent="0.15">
      <c r="A2176" s="1">
        <v>42353</v>
      </c>
      <c r="B2176">
        <v>0.78220000000000001</v>
      </c>
      <c r="C2176">
        <v>95.878799999999998</v>
      </c>
      <c r="D2176">
        <v>-4.5999999999999999E-3</v>
      </c>
      <c r="E2176">
        <v>2.1100000000000001E-2</v>
      </c>
    </row>
    <row r="2177" spans="1:5" x14ac:dyDescent="0.15">
      <c r="A2177" s="1">
        <v>42354</v>
      </c>
      <c r="B2177">
        <v>0.77790000000000004</v>
      </c>
      <c r="C2177">
        <v>97.325800000000001</v>
      </c>
      <c r="D2177">
        <v>-2.3999999999999998E-3</v>
      </c>
      <c r="E2177">
        <v>1.49E-2</v>
      </c>
    </row>
    <row r="2178" spans="1:5" x14ac:dyDescent="0.15">
      <c r="A2178" s="1">
        <v>42355</v>
      </c>
      <c r="B2178">
        <v>0.81189999999999996</v>
      </c>
      <c r="C2178">
        <v>101.4871</v>
      </c>
      <c r="D2178">
        <v>1.9099999999999999E-2</v>
      </c>
      <c r="E2178">
        <v>4.2299999999999997E-2</v>
      </c>
    </row>
    <row r="2179" spans="1:5" x14ac:dyDescent="0.15">
      <c r="A2179" s="1">
        <v>42356</v>
      </c>
      <c r="B2179">
        <v>0.81769999999999998</v>
      </c>
      <c r="C2179">
        <v>101.9996</v>
      </c>
      <c r="D2179">
        <v>3.2000000000000002E-3</v>
      </c>
      <c r="E2179">
        <v>5.0000000000000001E-3</v>
      </c>
    </row>
    <row r="2180" spans="1:5" x14ac:dyDescent="0.15">
      <c r="A2180" s="1">
        <v>42359</v>
      </c>
      <c r="B2180">
        <v>0.86499999999999999</v>
      </c>
      <c r="C2180">
        <v>104.37439999999999</v>
      </c>
      <c r="D2180">
        <v>2.5999999999999999E-2</v>
      </c>
      <c r="E2180">
        <v>2.3099999999999999E-2</v>
      </c>
    </row>
    <row r="2181" spans="1:5" x14ac:dyDescent="0.15">
      <c r="A2181" s="1">
        <v>42360</v>
      </c>
      <c r="B2181">
        <v>0.87019999999999997</v>
      </c>
      <c r="C2181">
        <v>103.78959999999999</v>
      </c>
      <c r="D2181">
        <v>2.8E-3</v>
      </c>
      <c r="E2181">
        <v>-5.4999999999999997E-3</v>
      </c>
    </row>
    <row r="2182" spans="1:5" x14ac:dyDescent="0.15">
      <c r="A2182" s="1">
        <v>42361</v>
      </c>
      <c r="B2182">
        <v>0.86519999999999997</v>
      </c>
      <c r="C2182">
        <v>101.5701</v>
      </c>
      <c r="D2182">
        <v>-2.7000000000000001E-3</v>
      </c>
      <c r="E2182">
        <v>-2.12E-2</v>
      </c>
    </row>
    <row r="2183" spans="1:5" x14ac:dyDescent="0.15">
      <c r="A2183" s="1">
        <v>42362</v>
      </c>
      <c r="B2183">
        <v>0.84740000000000004</v>
      </c>
      <c r="C2183">
        <v>101.6588</v>
      </c>
      <c r="D2183">
        <v>-9.5999999999999992E-3</v>
      </c>
      <c r="E2183">
        <v>8.9999999999999998E-4</v>
      </c>
    </row>
    <row r="2184" spans="1:5" x14ac:dyDescent="0.15">
      <c r="A2184" s="1">
        <v>42363</v>
      </c>
      <c r="B2184">
        <v>0.85160000000000002</v>
      </c>
      <c r="C2184">
        <v>104.6923</v>
      </c>
      <c r="D2184">
        <v>2.3E-3</v>
      </c>
      <c r="E2184">
        <v>2.9499999999999998E-2</v>
      </c>
    </row>
    <row r="2185" spans="1:5" x14ac:dyDescent="0.15">
      <c r="A2185" s="1">
        <v>42366</v>
      </c>
      <c r="B2185">
        <v>0.79830000000000001</v>
      </c>
      <c r="C2185">
        <v>103.1352</v>
      </c>
      <c r="D2185">
        <v>-2.8799999999999999E-2</v>
      </c>
      <c r="E2185">
        <v>-1.47E-2</v>
      </c>
    </row>
    <row r="2186" spans="1:5" x14ac:dyDescent="0.15">
      <c r="A2186" s="1">
        <v>42367</v>
      </c>
      <c r="B2186">
        <v>0.81479999999999997</v>
      </c>
      <c r="C2186">
        <v>104.88679999999999</v>
      </c>
      <c r="D2186">
        <v>9.1999999999999998E-3</v>
      </c>
      <c r="E2186">
        <v>1.6799999999999999E-2</v>
      </c>
    </row>
    <row r="2187" spans="1:5" x14ac:dyDescent="0.15">
      <c r="A2187" s="1">
        <v>42368</v>
      </c>
      <c r="B2187">
        <v>0.81640000000000001</v>
      </c>
      <c r="C2187">
        <v>106.4057</v>
      </c>
      <c r="D2187">
        <v>8.9999999999999998E-4</v>
      </c>
      <c r="E2187">
        <v>1.43E-2</v>
      </c>
    </row>
    <row r="2188" spans="1:5" x14ac:dyDescent="0.15">
      <c r="A2188" s="1">
        <v>42369</v>
      </c>
      <c r="B2188">
        <v>0.79990000000000006</v>
      </c>
      <c r="C2188">
        <v>102.9126</v>
      </c>
      <c r="D2188">
        <v>-9.1000000000000004E-3</v>
      </c>
      <c r="E2188">
        <v>-3.2500000000000001E-2</v>
      </c>
    </row>
    <row r="2189" spans="1:5" x14ac:dyDescent="0.15">
      <c r="A2189" s="1">
        <v>42373</v>
      </c>
      <c r="B2189">
        <v>0.67349999999999999</v>
      </c>
      <c r="C2189">
        <v>92.546300000000002</v>
      </c>
      <c r="D2189">
        <v>-7.0199999999999999E-2</v>
      </c>
      <c r="E2189">
        <v>-9.98E-2</v>
      </c>
    </row>
    <row r="2190" spans="1:5" x14ac:dyDescent="0.15">
      <c r="A2190" s="1">
        <v>42374</v>
      </c>
      <c r="B2190">
        <v>0.67820000000000003</v>
      </c>
      <c r="C2190">
        <v>89.643199999999993</v>
      </c>
      <c r="D2190">
        <v>2.8E-3</v>
      </c>
      <c r="E2190">
        <v>-3.1E-2</v>
      </c>
    </row>
    <row r="2191" spans="1:5" x14ac:dyDescent="0.15">
      <c r="A2191" s="1">
        <v>42375</v>
      </c>
      <c r="B2191">
        <v>0.7077</v>
      </c>
      <c r="C2191">
        <v>93.050899999999999</v>
      </c>
      <c r="D2191">
        <v>1.7500000000000002E-2</v>
      </c>
      <c r="E2191">
        <v>3.7600000000000001E-2</v>
      </c>
    </row>
    <row r="2192" spans="1:5" x14ac:dyDescent="0.15">
      <c r="A2192" s="1">
        <v>42376</v>
      </c>
      <c r="B2192">
        <v>0.58930000000000005</v>
      </c>
      <c r="C2192">
        <v>83.928299999999993</v>
      </c>
      <c r="D2192">
        <v>-6.93E-2</v>
      </c>
      <c r="E2192">
        <v>-9.7000000000000003E-2</v>
      </c>
    </row>
    <row r="2193" spans="1:5" x14ac:dyDescent="0.15">
      <c r="A2193" s="1">
        <v>42377</v>
      </c>
      <c r="B2193">
        <v>0.62170000000000003</v>
      </c>
      <c r="C2193">
        <v>83.426699999999997</v>
      </c>
      <c r="D2193">
        <v>2.0400000000000001E-2</v>
      </c>
      <c r="E2193">
        <v>-5.8999999999999999E-3</v>
      </c>
    </row>
    <row r="2194" spans="1:5" x14ac:dyDescent="0.15">
      <c r="A2194" s="1">
        <v>42380</v>
      </c>
      <c r="B2194">
        <v>0.54010000000000002</v>
      </c>
      <c r="C2194">
        <v>75.412599999999998</v>
      </c>
      <c r="D2194">
        <v>-5.0299999999999997E-2</v>
      </c>
      <c r="E2194">
        <v>-9.4899999999999998E-2</v>
      </c>
    </row>
    <row r="2195" spans="1:5" x14ac:dyDescent="0.15">
      <c r="A2195" s="1">
        <v>42381</v>
      </c>
      <c r="B2195">
        <v>0.55130000000000001</v>
      </c>
      <c r="C2195">
        <v>74.4679</v>
      </c>
      <c r="D2195">
        <v>7.3000000000000001E-3</v>
      </c>
      <c r="E2195">
        <v>-1.24E-2</v>
      </c>
    </row>
    <row r="2196" spans="1:5" x14ac:dyDescent="0.15">
      <c r="A2196" s="1">
        <v>42382</v>
      </c>
      <c r="B2196">
        <v>0.52249999999999996</v>
      </c>
      <c r="C2196">
        <v>70.899900000000002</v>
      </c>
      <c r="D2196">
        <v>-1.8599999999999998E-2</v>
      </c>
      <c r="E2196">
        <v>-4.7300000000000002E-2</v>
      </c>
    </row>
    <row r="2197" spans="1:5" x14ac:dyDescent="0.15">
      <c r="A2197" s="1">
        <v>42383</v>
      </c>
      <c r="B2197">
        <v>0.55420000000000003</v>
      </c>
      <c r="C2197">
        <v>74.367400000000004</v>
      </c>
      <c r="D2197">
        <v>2.0799999999999999E-2</v>
      </c>
      <c r="E2197">
        <v>4.82E-2</v>
      </c>
    </row>
    <row r="2198" spans="1:5" x14ac:dyDescent="0.15">
      <c r="A2198" s="1">
        <v>42384</v>
      </c>
      <c r="B2198">
        <v>0.50449999999999995</v>
      </c>
      <c r="C2198">
        <v>71.679199999999994</v>
      </c>
      <c r="D2198">
        <v>-3.1899999999999998E-2</v>
      </c>
      <c r="E2198">
        <v>-3.5700000000000003E-2</v>
      </c>
    </row>
    <row r="2199" spans="1:5" x14ac:dyDescent="0.15">
      <c r="A2199" s="1">
        <v>42387</v>
      </c>
      <c r="B2199">
        <v>0.51029999999999998</v>
      </c>
      <c r="C2199">
        <v>73.589299999999994</v>
      </c>
      <c r="D2199">
        <v>3.8E-3</v>
      </c>
      <c r="E2199">
        <v>2.63E-2</v>
      </c>
    </row>
    <row r="2200" spans="1:5" x14ac:dyDescent="0.15">
      <c r="A2200" s="1">
        <v>42388</v>
      </c>
      <c r="B2200">
        <v>0.55489999999999995</v>
      </c>
      <c r="C2200">
        <v>76.304199999999994</v>
      </c>
      <c r="D2200">
        <v>2.9499999999999998E-2</v>
      </c>
      <c r="E2200">
        <v>3.6400000000000002E-2</v>
      </c>
    </row>
    <row r="2201" spans="1:5" x14ac:dyDescent="0.15">
      <c r="A2201" s="1">
        <v>42389</v>
      </c>
      <c r="B2201">
        <v>0.53139999999999998</v>
      </c>
      <c r="C2201">
        <v>76.439599999999999</v>
      </c>
      <c r="D2201">
        <v>-1.5100000000000001E-2</v>
      </c>
      <c r="E2201">
        <v>1.8E-3</v>
      </c>
    </row>
    <row r="2202" spans="1:5" x14ac:dyDescent="0.15">
      <c r="A2202" s="1">
        <v>42390</v>
      </c>
      <c r="B2202">
        <v>0.48649999999999999</v>
      </c>
      <c r="C2202">
        <v>73.159499999999994</v>
      </c>
      <c r="D2202">
        <v>-2.93E-2</v>
      </c>
      <c r="E2202">
        <v>-4.24E-2</v>
      </c>
    </row>
    <row r="2203" spans="1:5" x14ac:dyDescent="0.15">
      <c r="A2203" s="1">
        <v>42391</v>
      </c>
      <c r="B2203">
        <v>0.502</v>
      </c>
      <c r="C2203">
        <v>74.267099999999999</v>
      </c>
      <c r="D2203">
        <v>1.04E-2</v>
      </c>
      <c r="E2203">
        <v>1.49E-2</v>
      </c>
    </row>
    <row r="2204" spans="1:5" x14ac:dyDescent="0.15">
      <c r="A2204" s="1">
        <v>42394</v>
      </c>
      <c r="B2204">
        <v>0.50939999999999996</v>
      </c>
      <c r="C2204">
        <v>77.066900000000004</v>
      </c>
      <c r="D2204">
        <v>5.0000000000000001E-3</v>
      </c>
      <c r="E2204">
        <v>3.7199999999999997E-2</v>
      </c>
    </row>
    <row r="2205" spans="1:5" x14ac:dyDescent="0.15">
      <c r="A2205" s="1">
        <v>42395</v>
      </c>
      <c r="B2205">
        <v>0.41860000000000003</v>
      </c>
      <c r="C2205">
        <v>69.983099999999993</v>
      </c>
      <c r="D2205">
        <v>-6.0199999999999997E-2</v>
      </c>
      <c r="E2205">
        <v>-9.0700000000000003E-2</v>
      </c>
    </row>
    <row r="2206" spans="1:5" x14ac:dyDescent="0.15">
      <c r="A2206" s="1">
        <v>42396</v>
      </c>
      <c r="B2206">
        <v>0.41370000000000001</v>
      </c>
      <c r="C2206">
        <v>67.239800000000002</v>
      </c>
      <c r="D2206">
        <v>-3.5000000000000001E-3</v>
      </c>
      <c r="E2206">
        <v>-3.8600000000000002E-2</v>
      </c>
    </row>
    <row r="2207" spans="1:5" x14ac:dyDescent="0.15">
      <c r="A2207" s="1">
        <v>42397</v>
      </c>
      <c r="B2207">
        <v>0.37669999999999998</v>
      </c>
      <c r="C2207">
        <v>63.587400000000002</v>
      </c>
      <c r="D2207">
        <v>-2.6100000000000002E-2</v>
      </c>
      <c r="E2207">
        <v>-5.3499999999999999E-2</v>
      </c>
    </row>
    <row r="2208" spans="1:5" x14ac:dyDescent="0.15">
      <c r="A2208" s="1">
        <v>42398</v>
      </c>
      <c r="B2208">
        <v>0.42130000000000001</v>
      </c>
      <c r="C2208">
        <v>66.173599999999993</v>
      </c>
      <c r="D2208">
        <v>3.2399999999999998E-2</v>
      </c>
      <c r="E2208">
        <v>0.04</v>
      </c>
    </row>
    <row r="2209" spans="1:5" x14ac:dyDescent="0.15">
      <c r="A2209" s="1">
        <v>42401</v>
      </c>
      <c r="B2209">
        <v>0.39950000000000002</v>
      </c>
      <c r="C2209">
        <v>65.992500000000007</v>
      </c>
      <c r="D2209">
        <v>-1.5299999999999999E-2</v>
      </c>
      <c r="E2209">
        <v>-2.7000000000000001E-3</v>
      </c>
    </row>
    <row r="2210" spans="1:5" x14ac:dyDescent="0.15">
      <c r="A2210" s="1">
        <v>42402</v>
      </c>
      <c r="B2210">
        <v>0.42859999999999998</v>
      </c>
      <c r="C2210">
        <v>68.008799999999994</v>
      </c>
      <c r="D2210">
        <v>2.0799999999999999E-2</v>
      </c>
      <c r="E2210">
        <v>3.0099999999999998E-2</v>
      </c>
    </row>
    <row r="2211" spans="1:5" x14ac:dyDescent="0.15">
      <c r="A2211" s="1">
        <v>42403</v>
      </c>
      <c r="B2211">
        <v>0.42249999999999999</v>
      </c>
      <c r="C2211">
        <v>68.689800000000005</v>
      </c>
      <c r="D2211">
        <v>-4.3E-3</v>
      </c>
      <c r="E2211">
        <v>9.9000000000000008E-3</v>
      </c>
    </row>
    <row r="2212" spans="1:5" x14ac:dyDescent="0.15">
      <c r="A2212" s="1">
        <v>42404</v>
      </c>
      <c r="B2212">
        <v>0.43990000000000001</v>
      </c>
      <c r="C2212">
        <v>70.662000000000006</v>
      </c>
      <c r="D2212">
        <v>1.23E-2</v>
      </c>
      <c r="E2212">
        <v>2.8299999999999999E-2</v>
      </c>
    </row>
    <row r="2213" spans="1:5" x14ac:dyDescent="0.15">
      <c r="A2213" s="1">
        <v>42405</v>
      </c>
      <c r="B2213">
        <v>0.42980000000000002</v>
      </c>
      <c r="C2213">
        <v>70.631799999999998</v>
      </c>
      <c r="D2213">
        <v>-7.0000000000000001E-3</v>
      </c>
      <c r="E2213">
        <v>-4.0000000000000002E-4</v>
      </c>
    </row>
    <row r="2214" spans="1:5" x14ac:dyDescent="0.15">
      <c r="A2214" s="1">
        <v>42415</v>
      </c>
      <c r="B2214">
        <v>0.42149999999999999</v>
      </c>
      <c r="C2214">
        <v>71.589399999999998</v>
      </c>
      <c r="D2214">
        <v>-5.7999999999999996E-3</v>
      </c>
      <c r="E2214">
        <v>1.34E-2</v>
      </c>
    </row>
    <row r="2215" spans="1:5" x14ac:dyDescent="0.15">
      <c r="A2215" s="1">
        <v>42416</v>
      </c>
      <c r="B2215">
        <v>0.46510000000000001</v>
      </c>
      <c r="C2215">
        <v>74.119799999999998</v>
      </c>
      <c r="D2215">
        <v>3.0700000000000002E-2</v>
      </c>
      <c r="E2215">
        <v>3.49E-2</v>
      </c>
    </row>
    <row r="2216" spans="1:5" x14ac:dyDescent="0.15">
      <c r="A2216" s="1">
        <v>42417</v>
      </c>
      <c r="B2216">
        <v>0.4778</v>
      </c>
      <c r="C2216">
        <v>74.541899999999998</v>
      </c>
      <c r="D2216">
        <v>8.6999999999999994E-3</v>
      </c>
      <c r="E2216">
        <v>5.5999999999999999E-3</v>
      </c>
    </row>
    <row r="2217" spans="1:5" x14ac:dyDescent="0.15">
      <c r="A2217" s="1">
        <v>42418</v>
      </c>
      <c r="B2217">
        <v>0.47320000000000001</v>
      </c>
      <c r="C2217">
        <v>75.105099999999993</v>
      </c>
      <c r="D2217">
        <v>-3.0999999999999999E-3</v>
      </c>
      <c r="E2217">
        <v>7.4999999999999997E-3</v>
      </c>
    </row>
    <row r="2218" spans="1:5" x14ac:dyDescent="0.15">
      <c r="A2218" s="1">
        <v>42419</v>
      </c>
      <c r="B2218">
        <v>0.47210000000000002</v>
      </c>
      <c r="C2218">
        <v>76.026399999999995</v>
      </c>
      <c r="D2218">
        <v>-6.9999999999999999E-4</v>
      </c>
      <c r="E2218">
        <v>1.21E-2</v>
      </c>
    </row>
    <row r="2219" spans="1:5" x14ac:dyDescent="0.15">
      <c r="A2219" s="1">
        <v>42422</v>
      </c>
      <c r="B2219">
        <v>0.50460000000000005</v>
      </c>
      <c r="C2219">
        <v>78.779300000000006</v>
      </c>
      <c r="D2219">
        <v>2.1999999999999999E-2</v>
      </c>
      <c r="E2219">
        <v>3.5700000000000003E-2</v>
      </c>
    </row>
    <row r="2220" spans="1:5" x14ac:dyDescent="0.15">
      <c r="A2220" s="1">
        <v>42423</v>
      </c>
      <c r="B2220">
        <v>0.4904</v>
      </c>
      <c r="C2220">
        <v>78.135300000000001</v>
      </c>
      <c r="D2220">
        <v>-9.4999999999999998E-3</v>
      </c>
      <c r="E2220">
        <v>-8.0999999999999996E-3</v>
      </c>
    </row>
    <row r="2221" spans="1:5" x14ac:dyDescent="0.15">
      <c r="A2221" s="1">
        <v>42424</v>
      </c>
      <c r="B2221">
        <v>0.50009999999999999</v>
      </c>
      <c r="C2221">
        <v>78.435500000000005</v>
      </c>
      <c r="D2221">
        <v>6.4999999999999997E-3</v>
      </c>
      <c r="E2221">
        <v>3.8E-3</v>
      </c>
    </row>
    <row r="2222" spans="1:5" x14ac:dyDescent="0.15">
      <c r="A2222" s="1">
        <v>42425</v>
      </c>
      <c r="B2222">
        <v>0.40810000000000002</v>
      </c>
      <c r="C2222">
        <v>71.607100000000003</v>
      </c>
      <c r="D2222">
        <v>-6.1400000000000003E-2</v>
      </c>
      <c r="E2222">
        <v>-8.5999999999999993E-2</v>
      </c>
    </row>
    <row r="2223" spans="1:5" x14ac:dyDescent="0.15">
      <c r="A2223" s="1">
        <v>42426</v>
      </c>
      <c r="B2223">
        <v>0.42220000000000002</v>
      </c>
      <c r="C2223">
        <v>70.909300000000002</v>
      </c>
      <c r="D2223">
        <v>0.01</v>
      </c>
      <c r="E2223">
        <v>-9.5999999999999992E-3</v>
      </c>
    </row>
    <row r="2224" spans="1:5" x14ac:dyDescent="0.15">
      <c r="A2224" s="1">
        <v>42429</v>
      </c>
      <c r="B2224">
        <v>0.3881</v>
      </c>
      <c r="C2224">
        <v>65.573400000000007</v>
      </c>
      <c r="D2224">
        <v>-2.3900000000000001E-2</v>
      </c>
      <c r="E2224">
        <v>-7.4200000000000002E-2</v>
      </c>
    </row>
    <row r="2225" spans="1:5" x14ac:dyDescent="0.15">
      <c r="A2225" s="1">
        <v>42430</v>
      </c>
      <c r="B2225">
        <v>0.4138</v>
      </c>
      <c r="C2225">
        <v>66.787700000000001</v>
      </c>
      <c r="D2225">
        <v>1.8499999999999999E-2</v>
      </c>
      <c r="E2225">
        <v>1.8200000000000001E-2</v>
      </c>
    </row>
    <row r="2226" spans="1:5" x14ac:dyDescent="0.15">
      <c r="A2226" s="1">
        <v>42431</v>
      </c>
      <c r="B2226">
        <v>0.47199999999999998</v>
      </c>
      <c r="C2226">
        <v>69.976200000000006</v>
      </c>
      <c r="D2226">
        <v>4.1200000000000001E-2</v>
      </c>
      <c r="E2226">
        <v>4.7E-2</v>
      </c>
    </row>
    <row r="2227" spans="1:5" x14ac:dyDescent="0.15">
      <c r="A2227" s="1">
        <v>42432</v>
      </c>
      <c r="B2227">
        <v>0.47539999999999999</v>
      </c>
      <c r="C2227">
        <v>69.798500000000004</v>
      </c>
      <c r="D2227">
        <v>2.3E-3</v>
      </c>
      <c r="E2227">
        <v>-2.5000000000000001E-3</v>
      </c>
    </row>
    <row r="2228" spans="1:5" x14ac:dyDescent="0.15">
      <c r="A2228" s="1">
        <v>42433</v>
      </c>
      <c r="B2228">
        <v>0.49259999999999998</v>
      </c>
      <c r="C2228">
        <v>67.867699999999999</v>
      </c>
      <c r="D2228">
        <v>1.1599999999999999E-2</v>
      </c>
      <c r="E2228">
        <v>-2.7300000000000001E-2</v>
      </c>
    </row>
    <row r="2229" spans="1:5" x14ac:dyDescent="0.15">
      <c r="A2229" s="1">
        <v>42436</v>
      </c>
      <c r="B2229">
        <v>0.49780000000000002</v>
      </c>
      <c r="C2229">
        <v>70.5154</v>
      </c>
      <c r="D2229">
        <v>3.5000000000000001E-3</v>
      </c>
      <c r="E2229">
        <v>3.8399999999999997E-2</v>
      </c>
    </row>
    <row r="2230" spans="1:5" x14ac:dyDescent="0.15">
      <c r="A2230" s="1">
        <v>42437</v>
      </c>
      <c r="B2230">
        <v>0.49919999999999998</v>
      </c>
      <c r="C2230">
        <v>71.288899999999998</v>
      </c>
      <c r="D2230">
        <v>8.9999999999999998E-4</v>
      </c>
      <c r="E2230">
        <v>1.0800000000000001E-2</v>
      </c>
    </row>
    <row r="2231" spans="1:5" x14ac:dyDescent="0.15">
      <c r="A2231" s="1">
        <v>42438</v>
      </c>
      <c r="B2231">
        <v>0.4819</v>
      </c>
      <c r="C2231">
        <v>70.085800000000006</v>
      </c>
      <c r="D2231">
        <v>-1.15E-2</v>
      </c>
      <c r="E2231">
        <v>-1.66E-2</v>
      </c>
    </row>
    <row r="2232" spans="1:5" x14ac:dyDescent="0.15">
      <c r="A2232" s="1">
        <v>42439</v>
      </c>
      <c r="B2232">
        <v>0.4536</v>
      </c>
      <c r="C2232">
        <v>68.551599999999993</v>
      </c>
      <c r="D2232">
        <v>-1.9099999999999999E-2</v>
      </c>
      <c r="E2232">
        <v>-2.1600000000000001E-2</v>
      </c>
    </row>
    <row r="2233" spans="1:5" x14ac:dyDescent="0.15">
      <c r="A2233" s="1">
        <v>42440</v>
      </c>
      <c r="B2233">
        <v>0.45610000000000001</v>
      </c>
      <c r="C2233">
        <v>68.968000000000004</v>
      </c>
      <c r="D2233">
        <v>1.6999999999999999E-3</v>
      </c>
      <c r="E2233">
        <v>6.0000000000000001E-3</v>
      </c>
    </row>
    <row r="2234" spans="1:5" x14ac:dyDescent="0.15">
      <c r="A2234" s="1">
        <v>42443</v>
      </c>
      <c r="B2234">
        <v>0.47899999999999998</v>
      </c>
      <c r="C2234">
        <v>71.606399999999994</v>
      </c>
      <c r="D2234">
        <v>1.5699999999999999E-2</v>
      </c>
      <c r="E2234">
        <v>3.7699999999999997E-2</v>
      </c>
    </row>
    <row r="2235" spans="1:5" x14ac:dyDescent="0.15">
      <c r="A2235" s="1">
        <v>42444</v>
      </c>
      <c r="B2235">
        <v>0.48330000000000001</v>
      </c>
      <c r="C2235">
        <v>71.270399999999995</v>
      </c>
      <c r="D2235">
        <v>3.0000000000000001E-3</v>
      </c>
      <c r="E2235">
        <v>-4.5999999999999999E-3</v>
      </c>
    </row>
    <row r="2236" spans="1:5" x14ac:dyDescent="0.15">
      <c r="A2236" s="1">
        <v>42445</v>
      </c>
      <c r="B2236">
        <v>0.49070000000000003</v>
      </c>
      <c r="C2236">
        <v>71.557599999999994</v>
      </c>
      <c r="D2236">
        <v>5.0000000000000001E-3</v>
      </c>
      <c r="E2236">
        <v>4.0000000000000001E-3</v>
      </c>
    </row>
    <row r="2237" spans="1:5" x14ac:dyDescent="0.15">
      <c r="A2237" s="1">
        <v>42446</v>
      </c>
      <c r="B2237">
        <v>0.50719999999999998</v>
      </c>
      <c r="C2237">
        <v>73.906000000000006</v>
      </c>
      <c r="D2237">
        <v>1.11E-2</v>
      </c>
      <c r="E2237">
        <v>3.2399999999999998E-2</v>
      </c>
    </row>
    <row r="2238" spans="1:5" x14ac:dyDescent="0.15">
      <c r="A2238" s="1">
        <v>42447</v>
      </c>
      <c r="B2238">
        <v>0.5302</v>
      </c>
      <c r="C2238">
        <v>76.493399999999994</v>
      </c>
      <c r="D2238">
        <v>1.5299999999999999E-2</v>
      </c>
      <c r="E2238">
        <v>3.4500000000000003E-2</v>
      </c>
    </row>
    <row r="2239" spans="1:5" x14ac:dyDescent="0.15">
      <c r="A2239" s="1">
        <v>42450</v>
      </c>
      <c r="B2239">
        <v>0.56759999999999999</v>
      </c>
      <c r="C2239">
        <v>79.290700000000001</v>
      </c>
      <c r="D2239">
        <v>2.4400000000000002E-2</v>
      </c>
      <c r="E2239">
        <v>3.61E-2</v>
      </c>
    </row>
    <row r="2240" spans="1:5" x14ac:dyDescent="0.15">
      <c r="A2240" s="1">
        <v>42451</v>
      </c>
      <c r="B2240">
        <v>0.55620000000000003</v>
      </c>
      <c r="C2240">
        <v>78.985399999999998</v>
      </c>
      <c r="D2240">
        <v>-7.3000000000000001E-3</v>
      </c>
      <c r="E2240">
        <v>-3.8E-3</v>
      </c>
    </row>
    <row r="2241" spans="1:5" x14ac:dyDescent="0.15">
      <c r="A2241" s="1">
        <v>42452</v>
      </c>
      <c r="B2241">
        <v>0.56120000000000003</v>
      </c>
      <c r="C2241">
        <v>79.099100000000007</v>
      </c>
      <c r="D2241">
        <v>3.2000000000000002E-3</v>
      </c>
      <c r="E2241">
        <v>1.4E-3</v>
      </c>
    </row>
    <row r="2242" spans="1:5" x14ac:dyDescent="0.15">
      <c r="A2242" s="1">
        <v>42453</v>
      </c>
      <c r="B2242">
        <v>0.53500000000000003</v>
      </c>
      <c r="C2242">
        <v>76.800899999999999</v>
      </c>
      <c r="D2242">
        <v>-1.6799999999999999E-2</v>
      </c>
      <c r="E2242">
        <v>-2.87E-2</v>
      </c>
    </row>
    <row r="2243" spans="1:5" x14ac:dyDescent="0.15">
      <c r="A2243" s="1">
        <v>42454</v>
      </c>
      <c r="B2243">
        <v>0.54269999999999996</v>
      </c>
      <c r="C2243">
        <v>77.749399999999994</v>
      </c>
      <c r="D2243">
        <v>5.0000000000000001E-3</v>
      </c>
      <c r="E2243">
        <v>1.2200000000000001E-2</v>
      </c>
    </row>
    <row r="2244" spans="1:5" x14ac:dyDescent="0.15">
      <c r="A2244" s="1">
        <v>42457</v>
      </c>
      <c r="B2244">
        <v>0.52910000000000001</v>
      </c>
      <c r="C2244">
        <v>76.881200000000007</v>
      </c>
      <c r="D2244">
        <v>-8.8000000000000005E-3</v>
      </c>
      <c r="E2244">
        <v>-1.0999999999999999E-2</v>
      </c>
    </row>
    <row r="2245" spans="1:5" x14ac:dyDescent="0.15">
      <c r="A2245" s="1">
        <v>42458</v>
      </c>
      <c r="B2245">
        <v>0.51259999999999994</v>
      </c>
      <c r="C2245">
        <v>75.226500000000001</v>
      </c>
      <c r="D2245">
        <v>-1.0800000000000001E-2</v>
      </c>
      <c r="E2245">
        <v>-2.12E-2</v>
      </c>
    </row>
    <row r="2246" spans="1:5" x14ac:dyDescent="0.15">
      <c r="A2246" s="1">
        <v>42459</v>
      </c>
      <c r="B2246">
        <v>0.55159999999999998</v>
      </c>
      <c r="C2246">
        <v>77.747200000000007</v>
      </c>
      <c r="D2246">
        <v>2.58E-2</v>
      </c>
      <c r="E2246">
        <v>3.3099999999999997E-2</v>
      </c>
    </row>
    <row r="2247" spans="1:5" x14ac:dyDescent="0.15">
      <c r="A2247" s="1">
        <v>42460</v>
      </c>
      <c r="B2247">
        <v>0.55249999999999999</v>
      </c>
      <c r="C2247">
        <v>79.048299999999998</v>
      </c>
      <c r="D2247">
        <v>5.9999999999999995E-4</v>
      </c>
      <c r="E2247">
        <v>1.6500000000000001E-2</v>
      </c>
    </row>
    <row r="2248" spans="1:5" x14ac:dyDescent="0.15">
      <c r="A2248" s="1">
        <v>42461</v>
      </c>
      <c r="B2248">
        <v>0.55430000000000001</v>
      </c>
      <c r="C2248">
        <v>79.291799999999995</v>
      </c>
      <c r="D2248">
        <v>1.1999999999999999E-3</v>
      </c>
      <c r="E2248">
        <v>3.0000000000000001E-3</v>
      </c>
    </row>
    <row r="2249" spans="1:5" x14ac:dyDescent="0.15">
      <c r="A2249" s="1">
        <v>42465</v>
      </c>
      <c r="B2249">
        <v>0.57489999999999997</v>
      </c>
      <c r="C2249">
        <v>82.195499999999996</v>
      </c>
      <c r="D2249">
        <v>1.32E-2</v>
      </c>
      <c r="E2249">
        <v>3.6200000000000003E-2</v>
      </c>
    </row>
    <row r="2250" spans="1:5" x14ac:dyDescent="0.15">
      <c r="A2250" s="1">
        <v>42466</v>
      </c>
      <c r="B2250">
        <v>0.57150000000000001</v>
      </c>
      <c r="C2250">
        <v>82.821700000000007</v>
      </c>
      <c r="D2250">
        <v>-2.0999999999999999E-3</v>
      </c>
      <c r="E2250">
        <v>7.4999999999999997E-3</v>
      </c>
    </row>
    <row r="2251" spans="1:5" x14ac:dyDescent="0.15">
      <c r="A2251" s="1">
        <v>42467</v>
      </c>
      <c r="B2251">
        <v>0.54820000000000002</v>
      </c>
      <c r="C2251">
        <v>82.173299999999998</v>
      </c>
      <c r="D2251">
        <v>-1.4800000000000001E-2</v>
      </c>
      <c r="E2251">
        <v>-7.7000000000000002E-3</v>
      </c>
    </row>
    <row r="2252" spans="1:5" x14ac:dyDescent="0.15">
      <c r="A2252" s="1">
        <v>42468</v>
      </c>
      <c r="B2252">
        <v>0.53690000000000004</v>
      </c>
      <c r="C2252">
        <v>81.544399999999996</v>
      </c>
      <c r="D2252">
        <v>-7.3000000000000001E-3</v>
      </c>
      <c r="E2252">
        <v>-7.6E-3</v>
      </c>
    </row>
    <row r="2253" spans="1:5" x14ac:dyDescent="0.15">
      <c r="A2253" s="1">
        <v>42471</v>
      </c>
      <c r="B2253">
        <v>0.55830000000000002</v>
      </c>
      <c r="C2253">
        <v>83.547799999999995</v>
      </c>
      <c r="D2253">
        <v>1.3899999999999999E-2</v>
      </c>
      <c r="E2253">
        <v>2.4299999999999999E-2</v>
      </c>
    </row>
    <row r="2254" spans="1:5" x14ac:dyDescent="0.15">
      <c r="A2254" s="1">
        <v>42472</v>
      </c>
      <c r="B2254">
        <v>0.55259999999999998</v>
      </c>
      <c r="C2254">
        <v>83.142300000000006</v>
      </c>
      <c r="D2254">
        <v>-3.5999999999999999E-3</v>
      </c>
      <c r="E2254">
        <v>-4.7999999999999996E-3</v>
      </c>
    </row>
    <row r="2255" spans="1:5" x14ac:dyDescent="0.15">
      <c r="A2255" s="1">
        <v>42473</v>
      </c>
      <c r="B2255">
        <v>0.57340000000000002</v>
      </c>
      <c r="C2255">
        <v>84.172200000000004</v>
      </c>
      <c r="D2255">
        <v>1.3299999999999999E-2</v>
      </c>
      <c r="E2255">
        <v>1.2200000000000001E-2</v>
      </c>
    </row>
    <row r="2256" spans="1:5" x14ac:dyDescent="0.15">
      <c r="A2256" s="1">
        <v>42474</v>
      </c>
      <c r="B2256">
        <v>0.58030000000000004</v>
      </c>
      <c r="C2256">
        <v>86.290400000000005</v>
      </c>
      <c r="D2256">
        <v>4.4000000000000003E-3</v>
      </c>
      <c r="E2256">
        <v>2.4899999999999999E-2</v>
      </c>
    </row>
    <row r="2257" spans="1:5" x14ac:dyDescent="0.15">
      <c r="A2257" s="1">
        <v>42475</v>
      </c>
      <c r="B2257">
        <v>0.5786</v>
      </c>
      <c r="C2257">
        <v>88.959299999999999</v>
      </c>
      <c r="D2257">
        <v>-1.1000000000000001E-3</v>
      </c>
      <c r="E2257">
        <v>3.0599999999999999E-2</v>
      </c>
    </row>
    <row r="2258" spans="1:5" x14ac:dyDescent="0.15">
      <c r="A2258" s="1">
        <v>42478</v>
      </c>
      <c r="B2258">
        <v>0.5575</v>
      </c>
      <c r="C2258">
        <v>88.606700000000004</v>
      </c>
      <c r="D2258">
        <v>-1.34E-2</v>
      </c>
      <c r="E2258">
        <v>-3.8999999999999998E-3</v>
      </c>
    </row>
    <row r="2259" spans="1:5" x14ac:dyDescent="0.15">
      <c r="A2259" s="1">
        <v>42479</v>
      </c>
      <c r="B2259">
        <v>0.56220000000000003</v>
      </c>
      <c r="C2259">
        <v>88.576300000000003</v>
      </c>
      <c r="D2259">
        <v>3.0999999999999999E-3</v>
      </c>
      <c r="E2259">
        <v>-2.9999999999999997E-4</v>
      </c>
    </row>
    <row r="2260" spans="1:5" x14ac:dyDescent="0.15">
      <c r="A2260" s="1">
        <v>42480</v>
      </c>
      <c r="B2260">
        <v>0.53459999999999996</v>
      </c>
      <c r="C2260">
        <v>82.575599999999994</v>
      </c>
      <c r="D2260">
        <v>-1.77E-2</v>
      </c>
      <c r="E2260">
        <v>-6.7000000000000004E-2</v>
      </c>
    </row>
    <row r="2261" spans="1:5" x14ac:dyDescent="0.15">
      <c r="A2261" s="1">
        <v>42481</v>
      </c>
      <c r="B2261">
        <v>0.52470000000000006</v>
      </c>
      <c r="C2261">
        <v>81.6571</v>
      </c>
      <c r="D2261">
        <v>-6.4000000000000003E-3</v>
      </c>
      <c r="E2261">
        <v>-1.0999999999999999E-2</v>
      </c>
    </row>
    <row r="2262" spans="1:5" x14ac:dyDescent="0.15">
      <c r="A2262" s="1">
        <v>42482</v>
      </c>
      <c r="B2262">
        <v>0.53159999999999996</v>
      </c>
      <c r="C2262">
        <v>83.543499999999995</v>
      </c>
      <c r="D2262">
        <v>4.4999999999999997E-3</v>
      </c>
      <c r="E2262">
        <v>2.2800000000000001E-2</v>
      </c>
    </row>
    <row r="2263" spans="1:5" x14ac:dyDescent="0.15">
      <c r="A2263" s="1">
        <v>42485</v>
      </c>
      <c r="B2263">
        <v>0.52539999999999998</v>
      </c>
      <c r="C2263">
        <v>84.606999999999999</v>
      </c>
      <c r="D2263">
        <v>-4.1000000000000003E-3</v>
      </c>
      <c r="E2263">
        <v>1.26E-2</v>
      </c>
    </row>
    <row r="2264" spans="1:5" x14ac:dyDescent="0.15">
      <c r="A2264" s="1">
        <v>42486</v>
      </c>
      <c r="B2264">
        <v>0.53369999999999995</v>
      </c>
      <c r="C2264">
        <v>88.551500000000004</v>
      </c>
      <c r="D2264">
        <v>5.4000000000000003E-3</v>
      </c>
      <c r="E2264">
        <v>4.6100000000000002E-2</v>
      </c>
    </row>
    <row r="2265" spans="1:5" x14ac:dyDescent="0.15">
      <c r="A2265" s="1">
        <v>42487</v>
      </c>
      <c r="B2265">
        <v>0.52729999999999999</v>
      </c>
      <c r="C2265">
        <v>88.749099999999999</v>
      </c>
      <c r="D2265">
        <v>-4.1999999999999997E-3</v>
      </c>
      <c r="E2265">
        <v>2.2000000000000001E-3</v>
      </c>
    </row>
    <row r="2266" spans="1:5" x14ac:dyDescent="0.15">
      <c r="A2266" s="1">
        <v>42488</v>
      </c>
      <c r="B2266">
        <v>0.52470000000000006</v>
      </c>
      <c r="C2266">
        <v>88.408100000000005</v>
      </c>
      <c r="D2266">
        <v>-1.6999999999999999E-3</v>
      </c>
      <c r="E2266">
        <v>-3.8E-3</v>
      </c>
    </row>
    <row r="2267" spans="1:5" x14ac:dyDescent="0.15">
      <c r="A2267" s="1">
        <v>42489</v>
      </c>
      <c r="B2267">
        <v>0.52290000000000003</v>
      </c>
      <c r="C2267">
        <v>89.493200000000002</v>
      </c>
      <c r="D2267">
        <v>-1.1999999999999999E-3</v>
      </c>
      <c r="E2267">
        <v>1.21E-2</v>
      </c>
    </row>
    <row r="2268" spans="1:5" x14ac:dyDescent="0.15">
      <c r="A2268" s="1">
        <v>42493</v>
      </c>
      <c r="B2268">
        <v>0.55030000000000001</v>
      </c>
      <c r="C2268">
        <v>92.721299999999999</v>
      </c>
      <c r="D2268">
        <v>1.7999999999999999E-2</v>
      </c>
      <c r="E2268">
        <v>3.5700000000000003E-2</v>
      </c>
    </row>
    <row r="2269" spans="1:5" x14ac:dyDescent="0.15">
      <c r="A2269" s="1">
        <v>42494</v>
      </c>
      <c r="B2269">
        <v>0.54830000000000001</v>
      </c>
      <c r="C2269">
        <v>91.392600000000002</v>
      </c>
      <c r="D2269">
        <v>-1.2999999999999999E-3</v>
      </c>
      <c r="E2269">
        <v>-1.4200000000000001E-2</v>
      </c>
    </row>
    <row r="2270" spans="1:5" x14ac:dyDescent="0.15">
      <c r="A2270" s="1">
        <v>42495</v>
      </c>
      <c r="B2270">
        <v>0.55049999999999999</v>
      </c>
      <c r="C2270">
        <v>92.975999999999999</v>
      </c>
      <c r="D2270">
        <v>1.4E-3</v>
      </c>
      <c r="E2270">
        <v>1.7100000000000001E-2</v>
      </c>
    </row>
    <row r="2271" spans="1:5" x14ac:dyDescent="0.15">
      <c r="A2271" s="1">
        <v>42496</v>
      </c>
      <c r="B2271">
        <v>0.5101</v>
      </c>
      <c r="C2271">
        <v>87.215900000000005</v>
      </c>
      <c r="D2271">
        <v>-2.5999999999999999E-2</v>
      </c>
      <c r="E2271">
        <v>-6.13E-2</v>
      </c>
    </row>
    <row r="2272" spans="1:5" x14ac:dyDescent="0.15">
      <c r="A2272" s="1">
        <v>42499</v>
      </c>
      <c r="B2272">
        <v>0.47889999999999999</v>
      </c>
      <c r="C2272">
        <v>81.136499999999998</v>
      </c>
      <c r="D2272">
        <v>-2.07E-2</v>
      </c>
      <c r="E2272">
        <v>-6.8900000000000003E-2</v>
      </c>
    </row>
    <row r="2273" spans="1:5" x14ac:dyDescent="0.15">
      <c r="A2273" s="1">
        <v>42500</v>
      </c>
      <c r="B2273">
        <v>0.48060000000000003</v>
      </c>
      <c r="C2273">
        <v>81.209100000000007</v>
      </c>
      <c r="D2273">
        <v>1.1000000000000001E-3</v>
      </c>
      <c r="E2273">
        <v>8.9999999999999998E-4</v>
      </c>
    </row>
    <row r="2274" spans="1:5" x14ac:dyDescent="0.15">
      <c r="A2274" s="1">
        <v>42501</v>
      </c>
      <c r="B2274">
        <v>0.48720000000000002</v>
      </c>
      <c r="C2274">
        <v>78.691599999999994</v>
      </c>
      <c r="D2274">
        <v>4.4999999999999997E-3</v>
      </c>
      <c r="E2274">
        <v>-3.0599999999999999E-2</v>
      </c>
    </row>
    <row r="2275" spans="1:5" x14ac:dyDescent="0.15">
      <c r="A2275" s="1">
        <v>42502</v>
      </c>
      <c r="B2275">
        <v>0.49070000000000003</v>
      </c>
      <c r="C2275">
        <v>78.325500000000005</v>
      </c>
      <c r="D2275">
        <v>2.3999999999999998E-3</v>
      </c>
      <c r="E2275">
        <v>-4.5999999999999999E-3</v>
      </c>
    </row>
    <row r="2276" spans="1:5" x14ac:dyDescent="0.15">
      <c r="A2276" s="1">
        <v>42503</v>
      </c>
      <c r="B2276">
        <v>0.4834</v>
      </c>
      <c r="C2276">
        <v>78.049199999999999</v>
      </c>
      <c r="D2276">
        <v>-4.8999999999999998E-3</v>
      </c>
      <c r="E2276">
        <v>-3.5000000000000001E-3</v>
      </c>
    </row>
    <row r="2277" spans="1:5" x14ac:dyDescent="0.15">
      <c r="A2277" s="1">
        <v>42506</v>
      </c>
      <c r="B2277">
        <v>0.49320000000000003</v>
      </c>
      <c r="C2277">
        <v>81.070899999999995</v>
      </c>
      <c r="D2277">
        <v>6.6E-3</v>
      </c>
      <c r="E2277">
        <v>3.8199999999999998E-2</v>
      </c>
    </row>
    <row r="2278" spans="1:5" x14ac:dyDescent="0.15">
      <c r="A2278" s="1">
        <v>42507</v>
      </c>
      <c r="B2278">
        <v>0.48880000000000001</v>
      </c>
      <c r="C2278">
        <v>81.406800000000004</v>
      </c>
      <c r="D2278">
        <v>-3.0000000000000001E-3</v>
      </c>
      <c r="E2278">
        <v>4.1000000000000003E-3</v>
      </c>
    </row>
    <row r="2279" spans="1:5" x14ac:dyDescent="0.15">
      <c r="A2279" s="1">
        <v>42508</v>
      </c>
      <c r="B2279">
        <v>0.48010000000000003</v>
      </c>
      <c r="C2279">
        <v>77.991699999999994</v>
      </c>
      <c r="D2279">
        <v>-5.7999999999999996E-3</v>
      </c>
      <c r="E2279">
        <v>-4.1399999999999999E-2</v>
      </c>
    </row>
    <row r="2280" spans="1:5" x14ac:dyDescent="0.15">
      <c r="A2280" s="1">
        <v>42509</v>
      </c>
      <c r="B2280">
        <v>0.47739999999999999</v>
      </c>
      <c r="C2280">
        <v>80.745999999999995</v>
      </c>
      <c r="D2280">
        <v>-1.8E-3</v>
      </c>
      <c r="E2280">
        <v>3.49E-2</v>
      </c>
    </row>
    <row r="2281" spans="1:5" x14ac:dyDescent="0.15">
      <c r="A2281" s="1">
        <v>42510</v>
      </c>
      <c r="B2281">
        <v>0.48499999999999999</v>
      </c>
      <c r="C2281">
        <v>83.754999999999995</v>
      </c>
      <c r="D2281">
        <v>5.1000000000000004E-3</v>
      </c>
      <c r="E2281">
        <v>3.6799999999999999E-2</v>
      </c>
    </row>
    <row r="2282" spans="1:5" x14ac:dyDescent="0.15">
      <c r="A2282" s="1">
        <v>42513</v>
      </c>
      <c r="B2282">
        <v>0.48930000000000001</v>
      </c>
      <c r="C2282">
        <v>85.981899999999996</v>
      </c>
      <c r="D2282">
        <v>2.8999999999999998E-3</v>
      </c>
      <c r="E2282">
        <v>2.63E-2</v>
      </c>
    </row>
    <row r="2283" spans="1:5" x14ac:dyDescent="0.15">
      <c r="A2283" s="1">
        <v>42514</v>
      </c>
      <c r="B2283">
        <v>0.47789999999999999</v>
      </c>
      <c r="C2283">
        <v>85.554699999999997</v>
      </c>
      <c r="D2283">
        <v>-7.7000000000000002E-3</v>
      </c>
      <c r="E2283">
        <v>-4.8999999999999998E-3</v>
      </c>
    </row>
    <row r="2284" spans="1:5" x14ac:dyDescent="0.15">
      <c r="A2284" s="1">
        <v>42515</v>
      </c>
      <c r="B2284">
        <v>0.4758</v>
      </c>
      <c r="C2284">
        <v>86.001800000000003</v>
      </c>
      <c r="D2284">
        <v>-1.4E-3</v>
      </c>
      <c r="E2284">
        <v>5.1999999999999998E-3</v>
      </c>
    </row>
    <row r="2285" spans="1:5" x14ac:dyDescent="0.15">
      <c r="A2285" s="1">
        <v>42516</v>
      </c>
      <c r="B2285">
        <v>0.47820000000000001</v>
      </c>
      <c r="C2285">
        <v>86.204899999999995</v>
      </c>
      <c r="D2285">
        <v>1.6000000000000001E-3</v>
      </c>
      <c r="E2285">
        <v>2.3E-3</v>
      </c>
    </row>
    <row r="2286" spans="1:5" x14ac:dyDescent="0.15">
      <c r="A2286" s="1">
        <v>42517</v>
      </c>
      <c r="B2286">
        <v>0.47739999999999999</v>
      </c>
      <c r="C2286">
        <v>86.300700000000006</v>
      </c>
      <c r="D2286">
        <v>-5.9999999999999995E-4</v>
      </c>
      <c r="E2286">
        <v>1.1000000000000001E-3</v>
      </c>
    </row>
    <row r="2287" spans="1:5" x14ac:dyDescent="0.15">
      <c r="A2287" s="1">
        <v>42520</v>
      </c>
      <c r="B2287">
        <v>0.47939999999999999</v>
      </c>
      <c r="C2287">
        <v>85.843400000000003</v>
      </c>
      <c r="D2287">
        <v>1.4E-3</v>
      </c>
      <c r="E2287">
        <v>-5.1999999999999998E-3</v>
      </c>
    </row>
    <row r="2288" spans="1:5" x14ac:dyDescent="0.15">
      <c r="A2288" s="1">
        <v>42521</v>
      </c>
      <c r="B2288">
        <v>0.52910000000000001</v>
      </c>
      <c r="C2288">
        <v>89.804500000000004</v>
      </c>
      <c r="D2288">
        <v>3.3500000000000002E-2</v>
      </c>
      <c r="E2288">
        <v>4.5600000000000002E-2</v>
      </c>
    </row>
    <row r="2289" spans="1:5" x14ac:dyDescent="0.15">
      <c r="A2289" s="1">
        <v>42522</v>
      </c>
      <c r="B2289">
        <v>0.52470000000000006</v>
      </c>
      <c r="C2289">
        <v>91.058400000000006</v>
      </c>
      <c r="D2289">
        <v>-2.8E-3</v>
      </c>
      <c r="E2289">
        <v>1.38E-2</v>
      </c>
    </row>
    <row r="2290" spans="1:5" x14ac:dyDescent="0.15">
      <c r="A2290" s="1">
        <v>42523</v>
      </c>
      <c r="B2290">
        <v>0.52790000000000004</v>
      </c>
      <c r="C2290">
        <v>92.009</v>
      </c>
      <c r="D2290">
        <v>2.0999999999999999E-3</v>
      </c>
      <c r="E2290">
        <v>1.03E-2</v>
      </c>
    </row>
    <row r="2291" spans="1:5" x14ac:dyDescent="0.15">
      <c r="A2291" s="1">
        <v>42524</v>
      </c>
      <c r="B2291">
        <v>0.53859999999999997</v>
      </c>
      <c r="C2291">
        <v>92.232699999999994</v>
      </c>
      <c r="D2291">
        <v>7.0000000000000001E-3</v>
      </c>
      <c r="E2291">
        <v>2.3999999999999998E-3</v>
      </c>
    </row>
    <row r="2292" spans="1:5" x14ac:dyDescent="0.15">
      <c r="A2292" s="1">
        <v>42527</v>
      </c>
      <c r="B2292">
        <v>0.53349999999999997</v>
      </c>
      <c r="C2292">
        <v>92.856899999999996</v>
      </c>
      <c r="D2292">
        <v>-3.3E-3</v>
      </c>
      <c r="E2292">
        <v>6.7000000000000002E-3</v>
      </c>
    </row>
    <row r="2293" spans="1:5" x14ac:dyDescent="0.15">
      <c r="A2293" s="1">
        <v>42528</v>
      </c>
      <c r="B2293">
        <v>0.53269999999999995</v>
      </c>
      <c r="C2293">
        <v>92.442300000000003</v>
      </c>
      <c r="D2293">
        <v>-5.0000000000000001E-4</v>
      </c>
      <c r="E2293">
        <v>-4.4000000000000003E-3</v>
      </c>
    </row>
    <row r="2294" spans="1:5" x14ac:dyDescent="0.15">
      <c r="A2294" s="1">
        <v>42529</v>
      </c>
      <c r="B2294">
        <v>0.52639999999999998</v>
      </c>
      <c r="C2294">
        <v>94.468699999999998</v>
      </c>
      <c r="D2294">
        <v>-4.1000000000000003E-3</v>
      </c>
      <c r="E2294">
        <v>2.1700000000000001E-2</v>
      </c>
    </row>
    <row r="2295" spans="1:5" x14ac:dyDescent="0.15">
      <c r="A2295" s="1">
        <v>42534</v>
      </c>
      <c r="B2295">
        <v>0.4793</v>
      </c>
      <c r="C2295">
        <v>89.028199999999998</v>
      </c>
      <c r="D2295">
        <v>-3.09E-2</v>
      </c>
      <c r="E2295">
        <v>-5.7000000000000002E-2</v>
      </c>
    </row>
    <row r="2296" spans="1:5" x14ac:dyDescent="0.15">
      <c r="A2296" s="1">
        <v>42535</v>
      </c>
      <c r="B2296">
        <v>0.4839</v>
      </c>
      <c r="C2296">
        <v>90.948400000000007</v>
      </c>
      <c r="D2296">
        <v>3.0999999999999999E-3</v>
      </c>
      <c r="E2296">
        <v>2.1299999999999999E-2</v>
      </c>
    </row>
    <row r="2297" spans="1:5" x14ac:dyDescent="0.15">
      <c r="A2297" s="1">
        <v>42536</v>
      </c>
      <c r="B2297">
        <v>0.50339999999999996</v>
      </c>
      <c r="C2297">
        <v>94.608699999999999</v>
      </c>
      <c r="D2297">
        <v>1.3100000000000001E-2</v>
      </c>
      <c r="E2297">
        <v>3.9800000000000002E-2</v>
      </c>
    </row>
    <row r="2298" spans="1:5" x14ac:dyDescent="0.15">
      <c r="A2298" s="1">
        <v>42537</v>
      </c>
      <c r="B2298">
        <v>0.4929</v>
      </c>
      <c r="C2298">
        <v>95.558599999999998</v>
      </c>
      <c r="D2298">
        <v>-7.0000000000000001E-3</v>
      </c>
      <c r="E2298">
        <v>9.9000000000000008E-3</v>
      </c>
    </row>
    <row r="2299" spans="1:5" x14ac:dyDescent="0.15">
      <c r="A2299" s="1">
        <v>42538</v>
      </c>
      <c r="B2299">
        <v>0.50049999999999994</v>
      </c>
      <c r="C2299">
        <v>96.306600000000003</v>
      </c>
      <c r="D2299">
        <v>5.1000000000000004E-3</v>
      </c>
      <c r="E2299">
        <v>7.7000000000000002E-3</v>
      </c>
    </row>
    <row r="2300" spans="1:5" x14ac:dyDescent="0.15">
      <c r="A2300" s="1">
        <v>42541</v>
      </c>
      <c r="B2300">
        <v>0.50160000000000005</v>
      </c>
      <c r="C2300">
        <v>96.257499999999993</v>
      </c>
      <c r="D2300">
        <v>6.9999999999999999E-4</v>
      </c>
      <c r="E2300">
        <v>-5.0000000000000001E-4</v>
      </c>
    </row>
    <row r="2301" spans="1:5" x14ac:dyDescent="0.15">
      <c r="A2301" s="1">
        <v>42542</v>
      </c>
      <c r="B2301">
        <v>0.4985</v>
      </c>
      <c r="C2301">
        <v>95.552800000000005</v>
      </c>
      <c r="D2301">
        <v>-2E-3</v>
      </c>
      <c r="E2301">
        <v>-7.1999999999999998E-3</v>
      </c>
    </row>
    <row r="2302" spans="1:5" x14ac:dyDescent="0.15">
      <c r="A2302" s="1">
        <v>42543</v>
      </c>
      <c r="B2302">
        <v>0.51190000000000002</v>
      </c>
      <c r="C2302">
        <v>97.758099999999999</v>
      </c>
      <c r="D2302">
        <v>8.8999999999999999E-3</v>
      </c>
      <c r="E2302">
        <v>2.2800000000000001E-2</v>
      </c>
    </row>
    <row r="2303" spans="1:5" x14ac:dyDescent="0.15">
      <c r="A2303" s="1">
        <v>42544</v>
      </c>
      <c r="B2303">
        <v>0.50390000000000001</v>
      </c>
      <c r="C2303">
        <v>96.754099999999994</v>
      </c>
      <c r="D2303">
        <v>-5.3E-3</v>
      </c>
      <c r="E2303">
        <v>-1.0200000000000001E-2</v>
      </c>
    </row>
    <row r="2304" spans="1:5" x14ac:dyDescent="0.15">
      <c r="A2304" s="1">
        <v>42545</v>
      </c>
      <c r="B2304">
        <v>0.48449999999999999</v>
      </c>
      <c r="C2304">
        <v>96.100899999999996</v>
      </c>
      <c r="D2304">
        <v>-1.29E-2</v>
      </c>
      <c r="E2304">
        <v>-6.7000000000000002E-3</v>
      </c>
    </row>
    <row r="2305" spans="1:5" x14ac:dyDescent="0.15">
      <c r="A2305" s="1">
        <v>42548</v>
      </c>
      <c r="B2305">
        <v>0.50539999999999996</v>
      </c>
      <c r="C2305">
        <v>98.108099999999993</v>
      </c>
      <c r="D2305">
        <v>1.41E-2</v>
      </c>
      <c r="E2305">
        <v>2.07E-2</v>
      </c>
    </row>
    <row r="2306" spans="1:5" x14ac:dyDescent="0.15">
      <c r="A2306" s="1">
        <v>42549</v>
      </c>
      <c r="B2306">
        <v>0.5131</v>
      </c>
      <c r="C2306">
        <v>99.342699999999994</v>
      </c>
      <c r="D2306">
        <v>5.1000000000000004E-3</v>
      </c>
      <c r="E2306">
        <v>1.2500000000000001E-2</v>
      </c>
    </row>
    <row r="2307" spans="1:5" x14ac:dyDescent="0.15">
      <c r="A2307" s="1">
        <v>42550</v>
      </c>
      <c r="B2307">
        <v>0.52029999999999998</v>
      </c>
      <c r="C2307">
        <v>98.999300000000005</v>
      </c>
      <c r="D2307">
        <v>4.7999999999999996E-3</v>
      </c>
      <c r="E2307">
        <v>-3.3999999999999998E-3</v>
      </c>
    </row>
    <row r="2308" spans="1:5" x14ac:dyDescent="0.15">
      <c r="A2308" s="1">
        <v>42551</v>
      </c>
      <c r="B2308">
        <v>0.52149999999999996</v>
      </c>
      <c r="C2308">
        <v>100.0979</v>
      </c>
      <c r="D2308">
        <v>8.0000000000000004E-4</v>
      </c>
      <c r="E2308">
        <v>1.0999999999999999E-2</v>
      </c>
    </row>
    <row r="2309" spans="1:5" x14ac:dyDescent="0.15">
      <c r="A2309" s="1">
        <v>42552</v>
      </c>
      <c r="B2309">
        <v>0.52159999999999995</v>
      </c>
      <c r="C2309">
        <v>99.314499999999995</v>
      </c>
      <c r="D2309">
        <v>1E-4</v>
      </c>
      <c r="E2309">
        <v>-7.7000000000000002E-3</v>
      </c>
    </row>
    <row r="2310" spans="1:5" x14ac:dyDescent="0.15">
      <c r="A2310" s="1">
        <v>42555</v>
      </c>
      <c r="B2310">
        <v>0.54600000000000004</v>
      </c>
      <c r="C2310">
        <v>101.0823</v>
      </c>
      <c r="D2310">
        <v>1.6E-2</v>
      </c>
      <c r="E2310">
        <v>1.7600000000000001E-2</v>
      </c>
    </row>
    <row r="2311" spans="1:5" x14ac:dyDescent="0.15">
      <c r="A2311" s="1">
        <v>42556</v>
      </c>
      <c r="B2311">
        <v>0.54730000000000001</v>
      </c>
      <c r="C2311">
        <v>101.6262</v>
      </c>
      <c r="D2311">
        <v>8.0000000000000004E-4</v>
      </c>
      <c r="E2311">
        <v>5.3E-3</v>
      </c>
    </row>
    <row r="2312" spans="1:5" x14ac:dyDescent="0.15">
      <c r="A2312" s="1">
        <v>42557</v>
      </c>
      <c r="B2312">
        <v>0.55179999999999996</v>
      </c>
      <c r="C2312">
        <v>102.3015</v>
      </c>
      <c r="D2312">
        <v>2.8999999999999998E-3</v>
      </c>
      <c r="E2312">
        <v>6.6E-3</v>
      </c>
    </row>
    <row r="2313" spans="1:5" x14ac:dyDescent="0.15">
      <c r="A2313" s="1">
        <v>42558</v>
      </c>
      <c r="B2313">
        <v>0.54849999999999999</v>
      </c>
      <c r="C2313">
        <v>102.3617</v>
      </c>
      <c r="D2313">
        <v>-2.0999999999999999E-3</v>
      </c>
      <c r="E2313">
        <v>5.9999999999999995E-4</v>
      </c>
    </row>
    <row r="2314" spans="1:5" x14ac:dyDescent="0.15">
      <c r="A2314" s="1">
        <v>42559</v>
      </c>
      <c r="B2314">
        <v>0.54</v>
      </c>
      <c r="C2314">
        <v>103.40430000000001</v>
      </c>
      <c r="D2314">
        <v>-5.4999999999999997E-3</v>
      </c>
      <c r="E2314">
        <v>1.01E-2</v>
      </c>
    </row>
    <row r="2315" spans="1:5" x14ac:dyDescent="0.15">
      <c r="A2315" s="1">
        <v>42562</v>
      </c>
      <c r="B2315">
        <v>0.5454</v>
      </c>
      <c r="C2315">
        <v>102.2765</v>
      </c>
      <c r="D2315">
        <v>3.5000000000000001E-3</v>
      </c>
      <c r="E2315">
        <v>-1.0800000000000001E-2</v>
      </c>
    </row>
    <row r="2316" spans="1:5" x14ac:dyDescent="0.15">
      <c r="A2316" s="1">
        <v>42563</v>
      </c>
      <c r="B2316">
        <v>0.57899999999999996</v>
      </c>
      <c r="C2316">
        <v>102.3901</v>
      </c>
      <c r="D2316">
        <v>2.18E-2</v>
      </c>
      <c r="E2316">
        <v>1.1000000000000001E-3</v>
      </c>
    </row>
    <row r="2317" spans="1:5" x14ac:dyDescent="0.15">
      <c r="A2317" s="1">
        <v>42564</v>
      </c>
      <c r="B2317">
        <v>0.5837</v>
      </c>
      <c r="C2317">
        <v>103.84529999999999</v>
      </c>
      <c r="D2317">
        <v>3.0000000000000001E-3</v>
      </c>
      <c r="E2317">
        <v>1.41E-2</v>
      </c>
    </row>
    <row r="2318" spans="1:5" x14ac:dyDescent="0.15">
      <c r="A2318" s="1">
        <v>42565</v>
      </c>
      <c r="B2318">
        <v>0.58079999999999998</v>
      </c>
      <c r="C2318">
        <v>102.2762</v>
      </c>
      <c r="D2318">
        <v>-1.9E-3</v>
      </c>
      <c r="E2318">
        <v>-1.4999999999999999E-2</v>
      </c>
    </row>
    <row r="2319" spans="1:5" x14ac:dyDescent="0.15">
      <c r="A2319" s="1">
        <v>42566</v>
      </c>
      <c r="B2319">
        <v>0.58050000000000002</v>
      </c>
      <c r="C2319">
        <v>101.06959999999999</v>
      </c>
      <c r="D2319">
        <v>-1E-4</v>
      </c>
      <c r="E2319">
        <v>-1.17E-2</v>
      </c>
    </row>
    <row r="2320" spans="1:5" x14ac:dyDescent="0.15">
      <c r="A2320" s="1">
        <v>42569</v>
      </c>
      <c r="B2320">
        <v>0.57369999999999999</v>
      </c>
      <c r="C2320">
        <v>99.249600000000001</v>
      </c>
      <c r="D2320">
        <v>-4.4000000000000003E-3</v>
      </c>
      <c r="E2320">
        <v>-1.78E-2</v>
      </c>
    </row>
    <row r="2321" spans="1:5" x14ac:dyDescent="0.15">
      <c r="A2321" s="1">
        <v>42570</v>
      </c>
      <c r="B2321">
        <v>0.56699999999999995</v>
      </c>
      <c r="C2321">
        <v>100.0873</v>
      </c>
      <c r="D2321">
        <v>-4.1999999999999997E-3</v>
      </c>
      <c r="E2321">
        <v>8.3999999999999995E-3</v>
      </c>
    </row>
    <row r="2322" spans="1:5" x14ac:dyDescent="0.15">
      <c r="A2322" s="1">
        <v>42571</v>
      </c>
      <c r="B2322">
        <v>0.56189999999999996</v>
      </c>
      <c r="C2322">
        <v>101.0956</v>
      </c>
      <c r="D2322">
        <v>-3.3E-3</v>
      </c>
      <c r="E2322">
        <v>0.01</v>
      </c>
    </row>
    <row r="2323" spans="1:5" x14ac:dyDescent="0.15">
      <c r="A2323" s="1">
        <v>42572</v>
      </c>
      <c r="B2323">
        <v>0.56910000000000005</v>
      </c>
      <c r="C2323">
        <v>100.7003</v>
      </c>
      <c r="D2323">
        <v>4.5999999999999999E-3</v>
      </c>
      <c r="E2323">
        <v>-3.8999999999999998E-3</v>
      </c>
    </row>
    <row r="2324" spans="1:5" x14ac:dyDescent="0.15">
      <c r="A2324" s="1">
        <v>42573</v>
      </c>
      <c r="B2324">
        <v>0.55589999999999995</v>
      </c>
      <c r="C2324">
        <v>100.1069</v>
      </c>
      <c r="D2324">
        <v>-8.3999999999999995E-3</v>
      </c>
      <c r="E2324">
        <v>-5.7999999999999996E-3</v>
      </c>
    </row>
    <row r="2325" spans="1:5" x14ac:dyDescent="0.15">
      <c r="A2325" s="1">
        <v>42576</v>
      </c>
      <c r="B2325">
        <v>0.55859999999999999</v>
      </c>
      <c r="C2325">
        <v>100.1953</v>
      </c>
      <c r="D2325">
        <v>1.8E-3</v>
      </c>
      <c r="E2325">
        <v>8.9999999999999998E-4</v>
      </c>
    </row>
    <row r="2326" spans="1:5" x14ac:dyDescent="0.15">
      <c r="A2326" s="1">
        <v>42577</v>
      </c>
      <c r="B2326">
        <v>0.57730000000000004</v>
      </c>
      <c r="C2326">
        <v>102.20610000000001</v>
      </c>
      <c r="D2326">
        <v>1.2E-2</v>
      </c>
      <c r="E2326">
        <v>1.9900000000000001E-2</v>
      </c>
    </row>
    <row r="2327" spans="1:5" x14ac:dyDescent="0.15">
      <c r="A2327" s="1">
        <v>42578</v>
      </c>
      <c r="B2327">
        <v>0.55249999999999999</v>
      </c>
      <c r="C2327">
        <v>97.186000000000007</v>
      </c>
      <c r="D2327">
        <v>-1.5699999999999999E-2</v>
      </c>
      <c r="E2327">
        <v>-4.8599999999999997E-2</v>
      </c>
    </row>
    <row r="2328" spans="1:5" x14ac:dyDescent="0.15">
      <c r="A2328" s="1">
        <v>42579</v>
      </c>
      <c r="B2328">
        <v>0.55389999999999995</v>
      </c>
      <c r="C2328">
        <v>96.425899999999999</v>
      </c>
      <c r="D2328">
        <v>8.9999999999999998E-4</v>
      </c>
      <c r="E2328">
        <v>-7.7000000000000002E-3</v>
      </c>
    </row>
    <row r="2329" spans="1:5" x14ac:dyDescent="0.15">
      <c r="A2329" s="1">
        <v>42580</v>
      </c>
      <c r="B2329">
        <v>0.54559999999999997</v>
      </c>
      <c r="C2329">
        <v>95.481899999999996</v>
      </c>
      <c r="D2329">
        <v>-5.3E-3</v>
      </c>
      <c r="E2329">
        <v>-9.7000000000000003E-3</v>
      </c>
    </row>
    <row r="2330" spans="1:5" x14ac:dyDescent="0.15">
      <c r="A2330" s="1">
        <v>42583</v>
      </c>
      <c r="B2330">
        <v>0.53259999999999996</v>
      </c>
      <c r="C2330">
        <v>93.722999999999999</v>
      </c>
      <c r="D2330">
        <v>-8.5000000000000006E-3</v>
      </c>
      <c r="E2330">
        <v>-1.8200000000000001E-2</v>
      </c>
    </row>
    <row r="2331" spans="1:5" x14ac:dyDescent="0.15">
      <c r="A2331" s="1">
        <v>42584</v>
      </c>
      <c r="B2331">
        <v>0.53849999999999998</v>
      </c>
      <c r="C2331">
        <v>94.428100000000001</v>
      </c>
      <c r="D2331">
        <v>3.8999999999999998E-3</v>
      </c>
      <c r="E2331">
        <v>7.4000000000000003E-3</v>
      </c>
    </row>
    <row r="2332" spans="1:5" x14ac:dyDescent="0.15">
      <c r="A2332" s="1">
        <v>42585</v>
      </c>
      <c r="B2332">
        <v>0.54059999999999997</v>
      </c>
      <c r="C2332">
        <v>94.935000000000002</v>
      </c>
      <c r="D2332">
        <v>1.4E-3</v>
      </c>
      <c r="E2332">
        <v>5.3E-3</v>
      </c>
    </row>
    <row r="2333" spans="1:5" x14ac:dyDescent="0.15">
      <c r="A2333" s="1">
        <v>42586</v>
      </c>
      <c r="B2333">
        <v>0.5444</v>
      </c>
      <c r="C2333">
        <v>95.900800000000004</v>
      </c>
      <c r="D2333">
        <v>2.3999999999999998E-3</v>
      </c>
      <c r="E2333">
        <v>1.01E-2</v>
      </c>
    </row>
    <row r="2334" spans="1:5" x14ac:dyDescent="0.15">
      <c r="A2334" s="1">
        <v>42587</v>
      </c>
      <c r="B2334">
        <v>0.54620000000000002</v>
      </c>
      <c r="C2334">
        <v>95.587999999999994</v>
      </c>
      <c r="D2334">
        <v>1.1999999999999999E-3</v>
      </c>
      <c r="E2334">
        <v>-3.2000000000000002E-3</v>
      </c>
    </row>
    <row r="2335" spans="1:5" x14ac:dyDescent="0.15">
      <c r="A2335" s="1">
        <v>42590</v>
      </c>
      <c r="B2335">
        <v>0.56020000000000003</v>
      </c>
      <c r="C2335">
        <v>96.249099999999999</v>
      </c>
      <c r="D2335">
        <v>9.1000000000000004E-3</v>
      </c>
      <c r="E2335">
        <v>6.7999999999999996E-3</v>
      </c>
    </row>
    <row r="2336" spans="1:5" x14ac:dyDescent="0.15">
      <c r="A2336" s="1">
        <v>42591</v>
      </c>
      <c r="B2336">
        <v>0.57120000000000004</v>
      </c>
      <c r="C2336">
        <v>98.302000000000007</v>
      </c>
      <c r="D2336">
        <v>7.0000000000000001E-3</v>
      </c>
      <c r="E2336">
        <v>2.1100000000000001E-2</v>
      </c>
    </row>
    <row r="2337" spans="1:5" x14ac:dyDescent="0.15">
      <c r="A2337" s="1">
        <v>42592</v>
      </c>
      <c r="B2337">
        <v>0.56469999999999998</v>
      </c>
      <c r="C2337">
        <v>98.494900000000001</v>
      </c>
      <c r="D2337">
        <v>-4.1999999999999997E-3</v>
      </c>
      <c r="E2337">
        <v>1.9E-3</v>
      </c>
    </row>
    <row r="2338" spans="1:5" x14ac:dyDescent="0.15">
      <c r="A2338" s="1">
        <v>42593</v>
      </c>
      <c r="B2338">
        <v>0.55979999999999996</v>
      </c>
      <c r="C2338">
        <v>97.290099999999995</v>
      </c>
      <c r="D2338">
        <v>-3.0999999999999999E-3</v>
      </c>
      <c r="E2338">
        <v>-1.21E-2</v>
      </c>
    </row>
    <row r="2339" spans="1:5" x14ac:dyDescent="0.15">
      <c r="A2339" s="1">
        <v>42594</v>
      </c>
      <c r="B2339">
        <v>0.58919999999999995</v>
      </c>
      <c r="C2339">
        <v>98.438900000000004</v>
      </c>
      <c r="D2339">
        <v>1.8800000000000001E-2</v>
      </c>
      <c r="E2339">
        <v>1.17E-2</v>
      </c>
    </row>
    <row r="2340" spans="1:5" x14ac:dyDescent="0.15">
      <c r="A2340" s="1">
        <v>42597</v>
      </c>
      <c r="B2340">
        <v>0.6371</v>
      </c>
      <c r="C2340">
        <v>99.712900000000005</v>
      </c>
      <c r="D2340">
        <v>3.0099999999999998E-2</v>
      </c>
      <c r="E2340">
        <v>1.2800000000000001E-2</v>
      </c>
    </row>
    <row r="2341" spans="1:5" x14ac:dyDescent="0.15">
      <c r="A2341" s="1">
        <v>42598</v>
      </c>
      <c r="B2341">
        <v>0.62970000000000004</v>
      </c>
      <c r="C2341">
        <v>101.2621</v>
      </c>
      <c r="D2341">
        <v>-4.4999999999999997E-3</v>
      </c>
      <c r="E2341">
        <v>1.54E-2</v>
      </c>
    </row>
    <row r="2342" spans="1:5" x14ac:dyDescent="0.15">
      <c r="A2342" s="1">
        <v>42599</v>
      </c>
      <c r="B2342">
        <v>0.62719999999999998</v>
      </c>
      <c r="C2342">
        <v>101.3922</v>
      </c>
      <c r="D2342">
        <v>-1.5E-3</v>
      </c>
      <c r="E2342">
        <v>1.2999999999999999E-3</v>
      </c>
    </row>
    <row r="2343" spans="1:5" x14ac:dyDescent="0.15">
      <c r="A2343" s="1">
        <v>42600</v>
      </c>
      <c r="B2343">
        <v>0.62309999999999999</v>
      </c>
      <c r="C2343">
        <v>102.1101</v>
      </c>
      <c r="D2343">
        <v>-2.5000000000000001E-3</v>
      </c>
      <c r="E2343">
        <v>7.0000000000000001E-3</v>
      </c>
    </row>
    <row r="2344" spans="1:5" x14ac:dyDescent="0.15">
      <c r="A2344" s="1">
        <v>42601</v>
      </c>
      <c r="B2344">
        <v>0.62339999999999995</v>
      </c>
      <c r="C2344">
        <v>101.69970000000001</v>
      </c>
      <c r="D2344">
        <v>2.0000000000000001E-4</v>
      </c>
      <c r="E2344">
        <v>-4.0000000000000001E-3</v>
      </c>
    </row>
    <row r="2345" spans="1:5" x14ac:dyDescent="0.15">
      <c r="A2345" s="1">
        <v>42604</v>
      </c>
      <c r="B2345">
        <v>0.60970000000000002</v>
      </c>
      <c r="C2345">
        <v>100.1669</v>
      </c>
      <c r="D2345">
        <v>-8.3999999999999995E-3</v>
      </c>
      <c r="E2345">
        <v>-1.49E-2</v>
      </c>
    </row>
    <row r="2346" spans="1:5" x14ac:dyDescent="0.15">
      <c r="A2346" s="1">
        <v>42605</v>
      </c>
      <c r="B2346">
        <v>0.61219999999999997</v>
      </c>
      <c r="C2346">
        <v>100.6983</v>
      </c>
      <c r="D2346">
        <v>1.5E-3</v>
      </c>
      <c r="E2346">
        <v>5.3E-3</v>
      </c>
    </row>
    <row r="2347" spans="1:5" x14ac:dyDescent="0.15">
      <c r="A2347" s="1">
        <v>42606</v>
      </c>
      <c r="B2347">
        <v>0.60640000000000005</v>
      </c>
      <c r="C2347">
        <v>101.0689</v>
      </c>
      <c r="D2347">
        <v>-3.5999999999999999E-3</v>
      </c>
      <c r="E2347">
        <v>3.5999999999999999E-3</v>
      </c>
    </row>
    <row r="2348" spans="1:5" x14ac:dyDescent="0.15">
      <c r="A2348" s="1">
        <v>42607</v>
      </c>
      <c r="B2348">
        <v>0.59630000000000005</v>
      </c>
      <c r="C2348">
        <v>100.4602</v>
      </c>
      <c r="D2348">
        <v>-6.3E-3</v>
      </c>
      <c r="E2348">
        <v>-6.0000000000000001E-3</v>
      </c>
    </row>
    <row r="2349" spans="1:5" x14ac:dyDescent="0.15">
      <c r="A2349" s="1">
        <v>42608</v>
      </c>
      <c r="B2349">
        <v>0.59540000000000004</v>
      </c>
      <c r="C2349">
        <v>101.3331</v>
      </c>
      <c r="D2349">
        <v>-5.9999999999999995E-4</v>
      </c>
      <c r="E2349">
        <v>8.6E-3</v>
      </c>
    </row>
    <row r="2350" spans="1:5" x14ac:dyDescent="0.15">
      <c r="A2350" s="1">
        <v>42611</v>
      </c>
      <c r="B2350">
        <v>0.59570000000000001</v>
      </c>
      <c r="C2350">
        <v>102.8549</v>
      </c>
      <c r="D2350">
        <v>2.0000000000000001E-4</v>
      </c>
      <c r="E2350">
        <v>1.49E-2</v>
      </c>
    </row>
    <row r="2351" spans="1:5" x14ac:dyDescent="0.15">
      <c r="A2351" s="1">
        <v>42612</v>
      </c>
      <c r="B2351">
        <v>0.5978</v>
      </c>
      <c r="C2351">
        <v>103.5873</v>
      </c>
      <c r="D2351">
        <v>1.2999999999999999E-3</v>
      </c>
      <c r="E2351">
        <v>7.1000000000000004E-3</v>
      </c>
    </row>
    <row r="2352" spans="1:5" x14ac:dyDescent="0.15">
      <c r="A2352" s="1">
        <v>42613</v>
      </c>
      <c r="B2352">
        <v>0.60540000000000005</v>
      </c>
      <c r="C2352">
        <v>104.0916</v>
      </c>
      <c r="D2352">
        <v>4.7999999999999996E-3</v>
      </c>
      <c r="E2352">
        <v>4.7999999999999996E-3</v>
      </c>
    </row>
    <row r="2353" spans="1:5" x14ac:dyDescent="0.15">
      <c r="A2353" s="1">
        <v>42614</v>
      </c>
      <c r="B2353">
        <v>0.5927</v>
      </c>
      <c r="C2353">
        <v>104.3737</v>
      </c>
      <c r="D2353">
        <v>-7.9000000000000008E-3</v>
      </c>
      <c r="E2353">
        <v>2.7000000000000001E-3</v>
      </c>
    </row>
    <row r="2354" spans="1:5" x14ac:dyDescent="0.15">
      <c r="A2354" s="1">
        <v>42615</v>
      </c>
      <c r="B2354">
        <v>0.5988</v>
      </c>
      <c r="C2354">
        <v>104.7852</v>
      </c>
      <c r="D2354">
        <v>3.8E-3</v>
      </c>
      <c r="E2354">
        <v>3.8999999999999998E-3</v>
      </c>
    </row>
    <row r="2355" spans="1:5" x14ac:dyDescent="0.15">
      <c r="A2355" s="1">
        <v>42618</v>
      </c>
      <c r="B2355">
        <v>0.60150000000000003</v>
      </c>
      <c r="C2355">
        <v>105.29940000000001</v>
      </c>
      <c r="D2355">
        <v>1.6999999999999999E-3</v>
      </c>
      <c r="E2355">
        <v>4.8999999999999998E-3</v>
      </c>
    </row>
    <row r="2356" spans="1:5" x14ac:dyDescent="0.15">
      <c r="A2356" s="1">
        <v>42619</v>
      </c>
      <c r="B2356">
        <v>0.61250000000000004</v>
      </c>
      <c r="C2356">
        <v>107.226</v>
      </c>
      <c r="D2356">
        <v>6.8999999999999999E-3</v>
      </c>
      <c r="E2356">
        <v>1.8100000000000002E-2</v>
      </c>
    </row>
    <row r="2357" spans="1:5" x14ac:dyDescent="0.15">
      <c r="A2357" s="1">
        <v>42620</v>
      </c>
      <c r="B2357">
        <v>0.61170000000000002</v>
      </c>
      <c r="C2357">
        <v>107.111</v>
      </c>
      <c r="D2357">
        <v>-5.0000000000000001E-4</v>
      </c>
      <c r="E2357">
        <v>-1.1000000000000001E-3</v>
      </c>
    </row>
    <row r="2358" spans="1:5" x14ac:dyDescent="0.15">
      <c r="A2358" s="1">
        <v>42621</v>
      </c>
      <c r="B2358">
        <v>0.61109999999999998</v>
      </c>
      <c r="C2358">
        <v>108.2788</v>
      </c>
      <c r="D2358">
        <v>-4.0000000000000002E-4</v>
      </c>
      <c r="E2358">
        <v>1.0800000000000001E-2</v>
      </c>
    </row>
    <row r="2359" spans="1:5" x14ac:dyDescent="0.15">
      <c r="A2359" s="1">
        <v>42622</v>
      </c>
      <c r="B2359">
        <v>0.60070000000000001</v>
      </c>
      <c r="C2359">
        <v>108.4415</v>
      </c>
      <c r="D2359">
        <v>-6.4000000000000003E-3</v>
      </c>
      <c r="E2359">
        <v>1.5E-3</v>
      </c>
    </row>
    <row r="2360" spans="1:5" x14ac:dyDescent="0.15">
      <c r="A2360" s="1">
        <v>42625</v>
      </c>
      <c r="B2360">
        <v>0.57389999999999997</v>
      </c>
      <c r="C2360">
        <v>103.5916</v>
      </c>
      <c r="D2360">
        <v>-1.67E-2</v>
      </c>
      <c r="E2360">
        <v>-4.4299999999999999E-2</v>
      </c>
    </row>
    <row r="2361" spans="1:5" x14ac:dyDescent="0.15">
      <c r="A2361" s="1">
        <v>42626</v>
      </c>
      <c r="B2361">
        <v>0.57279999999999998</v>
      </c>
      <c r="C2361">
        <v>106.48820000000001</v>
      </c>
      <c r="D2361">
        <v>-6.9999999999999999E-4</v>
      </c>
      <c r="E2361">
        <v>2.7699999999999999E-2</v>
      </c>
    </row>
    <row r="2362" spans="1:5" x14ac:dyDescent="0.15">
      <c r="A2362" s="1">
        <v>42627</v>
      </c>
      <c r="B2362">
        <v>0.56240000000000001</v>
      </c>
      <c r="C2362">
        <v>107.1079</v>
      </c>
      <c r="D2362">
        <v>-6.6E-3</v>
      </c>
      <c r="E2362">
        <v>5.7999999999999996E-3</v>
      </c>
    </row>
    <row r="2363" spans="1:5" x14ac:dyDescent="0.15">
      <c r="A2363" s="1">
        <v>42632</v>
      </c>
      <c r="B2363">
        <v>0.57420000000000004</v>
      </c>
      <c r="C2363">
        <v>109.1344</v>
      </c>
      <c r="D2363">
        <v>7.4999999999999997E-3</v>
      </c>
      <c r="E2363">
        <v>1.8700000000000001E-2</v>
      </c>
    </row>
    <row r="2364" spans="1:5" x14ac:dyDescent="0.15">
      <c r="A2364" s="1">
        <v>42633</v>
      </c>
      <c r="B2364">
        <v>0.57140000000000002</v>
      </c>
      <c r="C2364">
        <v>110.79559999999999</v>
      </c>
      <c r="D2364">
        <v>-1.8E-3</v>
      </c>
      <c r="E2364">
        <v>1.5100000000000001E-2</v>
      </c>
    </row>
    <row r="2365" spans="1:5" x14ac:dyDescent="0.15">
      <c r="A2365" s="1">
        <v>42634</v>
      </c>
      <c r="B2365">
        <v>0.57589999999999997</v>
      </c>
      <c r="C2365">
        <v>111.22410000000001</v>
      </c>
      <c r="D2365">
        <v>2.8E-3</v>
      </c>
      <c r="E2365">
        <v>3.8E-3</v>
      </c>
    </row>
    <row r="2366" spans="1:5" x14ac:dyDescent="0.15">
      <c r="A2366" s="1">
        <v>42635</v>
      </c>
      <c r="B2366">
        <v>0.5877</v>
      </c>
      <c r="C2366">
        <v>111.45910000000001</v>
      </c>
      <c r="D2366">
        <v>7.4999999999999997E-3</v>
      </c>
      <c r="E2366">
        <v>2.0999999999999999E-3</v>
      </c>
    </row>
    <row r="2367" spans="1:5" x14ac:dyDescent="0.15">
      <c r="A2367" s="1">
        <v>42636</v>
      </c>
      <c r="B2367">
        <v>0.58020000000000005</v>
      </c>
      <c r="C2367">
        <v>112.4744</v>
      </c>
      <c r="D2367">
        <v>-4.7000000000000002E-3</v>
      </c>
      <c r="E2367">
        <v>8.9999999999999993E-3</v>
      </c>
    </row>
    <row r="2368" spans="1:5" x14ac:dyDescent="0.15">
      <c r="A2368" s="1">
        <v>42639</v>
      </c>
      <c r="B2368">
        <v>0.55349999999999999</v>
      </c>
      <c r="C2368">
        <v>108.83750000000001</v>
      </c>
      <c r="D2368">
        <v>-1.6899999999999998E-2</v>
      </c>
      <c r="E2368">
        <v>-3.2000000000000001E-2</v>
      </c>
    </row>
    <row r="2369" spans="1:5" x14ac:dyDescent="0.15">
      <c r="A2369" s="1">
        <v>42640</v>
      </c>
      <c r="B2369">
        <v>0.56340000000000001</v>
      </c>
      <c r="C2369">
        <v>109.5672</v>
      </c>
      <c r="D2369">
        <v>6.4000000000000003E-3</v>
      </c>
      <c r="E2369">
        <v>6.6E-3</v>
      </c>
    </row>
    <row r="2370" spans="1:5" x14ac:dyDescent="0.15">
      <c r="A2370" s="1">
        <v>42641</v>
      </c>
      <c r="B2370">
        <v>0.55859999999999999</v>
      </c>
      <c r="C2370">
        <v>110.023</v>
      </c>
      <c r="D2370">
        <v>-3.0000000000000001E-3</v>
      </c>
      <c r="E2370">
        <v>4.1000000000000003E-3</v>
      </c>
    </row>
    <row r="2371" spans="1:5" x14ac:dyDescent="0.15">
      <c r="A2371" s="1">
        <v>42642</v>
      </c>
      <c r="B2371">
        <v>0.56520000000000004</v>
      </c>
      <c r="C2371">
        <v>110.67749999999999</v>
      </c>
      <c r="D2371">
        <v>4.1999999999999997E-3</v>
      </c>
      <c r="E2371">
        <v>5.8999999999999999E-3</v>
      </c>
    </row>
    <row r="2372" spans="1:5" x14ac:dyDescent="0.15">
      <c r="A2372" s="1">
        <v>42643</v>
      </c>
      <c r="B2372">
        <v>0.56940000000000002</v>
      </c>
      <c r="C2372">
        <v>110.6414</v>
      </c>
      <c r="D2372">
        <v>2.7000000000000001E-3</v>
      </c>
      <c r="E2372">
        <v>-2.9999999999999997E-4</v>
      </c>
    </row>
    <row r="2373" spans="1:5" x14ac:dyDescent="0.15">
      <c r="A2373" s="1">
        <v>42653</v>
      </c>
      <c r="B2373">
        <v>0.58899999999999997</v>
      </c>
      <c r="C2373">
        <v>112.7122</v>
      </c>
      <c r="D2373">
        <v>1.2500000000000001E-2</v>
      </c>
      <c r="E2373">
        <v>1.8499999999999999E-2</v>
      </c>
    </row>
    <row r="2374" spans="1:5" x14ac:dyDescent="0.15">
      <c r="A2374" s="1">
        <v>42654</v>
      </c>
      <c r="B2374">
        <v>0.59509999999999996</v>
      </c>
      <c r="C2374">
        <v>116.30070000000001</v>
      </c>
      <c r="D2374">
        <v>3.8999999999999998E-3</v>
      </c>
      <c r="E2374">
        <v>3.1600000000000003E-2</v>
      </c>
    </row>
    <row r="2375" spans="1:5" x14ac:dyDescent="0.15">
      <c r="A2375" s="1">
        <v>42655</v>
      </c>
      <c r="B2375">
        <v>0.59199999999999997</v>
      </c>
      <c r="C2375">
        <v>115.68989999999999</v>
      </c>
      <c r="D2375">
        <v>-2E-3</v>
      </c>
      <c r="E2375">
        <v>-5.1999999999999998E-3</v>
      </c>
    </row>
    <row r="2376" spans="1:5" x14ac:dyDescent="0.15">
      <c r="A2376" s="1">
        <v>42656</v>
      </c>
      <c r="B2376">
        <v>0.59330000000000005</v>
      </c>
      <c r="C2376">
        <v>117.3284</v>
      </c>
      <c r="D2376">
        <v>8.0000000000000004E-4</v>
      </c>
      <c r="E2376">
        <v>1.4E-2</v>
      </c>
    </row>
    <row r="2377" spans="1:5" x14ac:dyDescent="0.15">
      <c r="A2377" s="1">
        <v>42657</v>
      </c>
      <c r="B2377">
        <v>0.5948</v>
      </c>
      <c r="C2377">
        <v>117.5556</v>
      </c>
      <c r="D2377">
        <v>1E-3</v>
      </c>
      <c r="E2377">
        <v>1.9E-3</v>
      </c>
    </row>
    <row r="2378" spans="1:5" x14ac:dyDescent="0.15">
      <c r="A2378" s="1">
        <v>42660</v>
      </c>
      <c r="B2378">
        <v>0.58130000000000004</v>
      </c>
      <c r="C2378">
        <v>115.9389</v>
      </c>
      <c r="D2378">
        <v>-8.5000000000000006E-3</v>
      </c>
      <c r="E2378">
        <v>-1.3599999999999999E-2</v>
      </c>
    </row>
    <row r="2379" spans="1:5" x14ac:dyDescent="0.15">
      <c r="A2379" s="1">
        <v>42661</v>
      </c>
      <c r="B2379">
        <v>0.60229999999999995</v>
      </c>
      <c r="C2379">
        <v>117.3117</v>
      </c>
      <c r="D2379">
        <v>1.3299999999999999E-2</v>
      </c>
      <c r="E2379">
        <v>1.17E-2</v>
      </c>
    </row>
    <row r="2380" spans="1:5" x14ac:dyDescent="0.15">
      <c r="A2380" s="1">
        <v>42662</v>
      </c>
      <c r="B2380">
        <v>0.5998</v>
      </c>
      <c r="C2380">
        <v>117.566</v>
      </c>
      <c r="D2380">
        <v>-1.5E-3</v>
      </c>
      <c r="E2380">
        <v>2.0999999999999999E-3</v>
      </c>
    </row>
    <row r="2381" spans="1:5" x14ac:dyDescent="0.15">
      <c r="A2381" s="1">
        <v>42663</v>
      </c>
      <c r="B2381">
        <v>0.60099999999999998</v>
      </c>
      <c r="C2381">
        <v>118.1332</v>
      </c>
      <c r="D2381">
        <v>6.9999999999999999E-4</v>
      </c>
      <c r="E2381">
        <v>4.7999999999999996E-3</v>
      </c>
    </row>
    <row r="2382" spans="1:5" x14ac:dyDescent="0.15">
      <c r="A2382" s="1">
        <v>42664</v>
      </c>
      <c r="B2382">
        <v>0.60540000000000005</v>
      </c>
      <c r="C2382">
        <v>117.4735</v>
      </c>
      <c r="D2382">
        <v>2.8E-3</v>
      </c>
      <c r="E2382">
        <v>-5.4999999999999997E-3</v>
      </c>
    </row>
    <row r="2383" spans="1:5" x14ac:dyDescent="0.15">
      <c r="A2383" s="1">
        <v>42667</v>
      </c>
      <c r="B2383">
        <v>0.62460000000000004</v>
      </c>
      <c r="C2383">
        <v>117.3394</v>
      </c>
      <c r="D2383">
        <v>1.2E-2</v>
      </c>
      <c r="E2383">
        <v>-1.1000000000000001E-3</v>
      </c>
    </row>
    <row r="2384" spans="1:5" x14ac:dyDescent="0.15">
      <c r="A2384" s="1">
        <v>42668</v>
      </c>
      <c r="B2384">
        <v>0.62450000000000006</v>
      </c>
      <c r="C2384">
        <v>117.45059999999999</v>
      </c>
      <c r="D2384">
        <v>0</v>
      </c>
      <c r="E2384">
        <v>8.9999999999999998E-4</v>
      </c>
    </row>
    <row r="2385" spans="1:5" x14ac:dyDescent="0.15">
      <c r="A2385" s="1">
        <v>42669</v>
      </c>
      <c r="B2385">
        <v>0.61839999999999995</v>
      </c>
      <c r="C2385">
        <v>117.6921</v>
      </c>
      <c r="D2385">
        <v>-3.8E-3</v>
      </c>
      <c r="E2385">
        <v>2E-3</v>
      </c>
    </row>
    <row r="2386" spans="1:5" x14ac:dyDescent="0.15">
      <c r="A2386" s="1">
        <v>42670</v>
      </c>
      <c r="B2386">
        <v>0.61399999999999999</v>
      </c>
      <c r="C2386">
        <v>118.18680000000001</v>
      </c>
      <c r="D2386">
        <v>-2.7000000000000001E-3</v>
      </c>
      <c r="E2386">
        <v>4.1999999999999997E-3</v>
      </c>
    </row>
    <row r="2387" spans="1:5" x14ac:dyDescent="0.15">
      <c r="A2387" s="1">
        <v>42671</v>
      </c>
      <c r="B2387">
        <v>0.61129999999999995</v>
      </c>
      <c r="C2387">
        <v>115.771</v>
      </c>
      <c r="D2387">
        <v>-1.6999999999999999E-3</v>
      </c>
      <c r="E2387">
        <v>-2.0299999999999999E-2</v>
      </c>
    </row>
    <row r="2388" spans="1:5" x14ac:dyDescent="0.15">
      <c r="A2388" s="1">
        <v>42674</v>
      </c>
      <c r="B2388">
        <v>0.60950000000000004</v>
      </c>
      <c r="C2388">
        <v>116.0622</v>
      </c>
      <c r="D2388">
        <v>-1.1999999999999999E-3</v>
      </c>
      <c r="E2388">
        <v>2.5000000000000001E-3</v>
      </c>
    </row>
    <row r="2389" spans="1:5" x14ac:dyDescent="0.15">
      <c r="A2389" s="1">
        <v>42675</v>
      </c>
      <c r="B2389">
        <v>0.62050000000000005</v>
      </c>
      <c r="C2389">
        <v>118.59269999999999</v>
      </c>
      <c r="D2389">
        <v>6.7999999999999996E-3</v>
      </c>
      <c r="E2389">
        <v>2.1600000000000001E-2</v>
      </c>
    </row>
    <row r="2390" spans="1:5" x14ac:dyDescent="0.15">
      <c r="A2390" s="1">
        <v>42676</v>
      </c>
      <c r="B2390">
        <v>0.60809999999999997</v>
      </c>
      <c r="C2390">
        <v>118.14749999999999</v>
      </c>
      <c r="D2390">
        <v>-7.7000000000000002E-3</v>
      </c>
      <c r="E2390">
        <v>-3.7000000000000002E-3</v>
      </c>
    </row>
    <row r="2391" spans="1:5" x14ac:dyDescent="0.15">
      <c r="A2391" s="1">
        <v>42677</v>
      </c>
      <c r="B2391">
        <v>0.62339999999999995</v>
      </c>
      <c r="C2391">
        <v>119.77549999999999</v>
      </c>
      <c r="D2391">
        <v>9.4999999999999998E-3</v>
      </c>
      <c r="E2391">
        <v>1.37E-2</v>
      </c>
    </row>
    <row r="2392" spans="1:5" x14ac:dyDescent="0.15">
      <c r="A2392" s="1">
        <v>42678</v>
      </c>
      <c r="B2392">
        <v>0.61809999999999998</v>
      </c>
      <c r="C2392">
        <v>119.8099</v>
      </c>
      <c r="D2392">
        <v>-3.2000000000000002E-3</v>
      </c>
      <c r="E2392">
        <v>2.9999999999999997E-4</v>
      </c>
    </row>
    <row r="2393" spans="1:5" x14ac:dyDescent="0.15">
      <c r="A2393" s="1">
        <v>42681</v>
      </c>
      <c r="B2393">
        <v>0.61929999999999996</v>
      </c>
      <c r="C2393">
        <v>121.25530000000001</v>
      </c>
      <c r="D2393">
        <v>6.9999999999999999E-4</v>
      </c>
      <c r="E2393">
        <v>1.2E-2</v>
      </c>
    </row>
    <row r="2394" spans="1:5" x14ac:dyDescent="0.15">
      <c r="A2394" s="1">
        <v>42682</v>
      </c>
      <c r="B2394">
        <v>0.62629999999999997</v>
      </c>
      <c r="C2394">
        <v>122.7149</v>
      </c>
      <c r="D2394">
        <v>4.3E-3</v>
      </c>
      <c r="E2394">
        <v>1.1900000000000001E-2</v>
      </c>
    </row>
    <row r="2395" spans="1:5" x14ac:dyDescent="0.15">
      <c r="A2395" s="1">
        <v>42683</v>
      </c>
      <c r="B2395">
        <v>0.61760000000000004</v>
      </c>
      <c r="C2395">
        <v>122.6382</v>
      </c>
      <c r="D2395">
        <v>-5.4000000000000003E-3</v>
      </c>
      <c r="E2395">
        <v>-5.9999999999999995E-4</v>
      </c>
    </row>
    <row r="2396" spans="1:5" x14ac:dyDescent="0.15">
      <c r="A2396" s="1">
        <v>42684</v>
      </c>
      <c r="B2396">
        <v>0.63570000000000004</v>
      </c>
      <c r="C2396">
        <v>124.1803</v>
      </c>
      <c r="D2396">
        <v>1.12E-2</v>
      </c>
      <c r="E2396">
        <v>1.2500000000000001E-2</v>
      </c>
    </row>
    <row r="2397" spans="1:5" x14ac:dyDescent="0.15">
      <c r="A2397" s="1">
        <v>42685</v>
      </c>
      <c r="B2397">
        <v>0.64849999999999997</v>
      </c>
      <c r="C2397">
        <v>124.83710000000001</v>
      </c>
      <c r="D2397">
        <v>7.7999999999999996E-3</v>
      </c>
      <c r="E2397">
        <v>5.1999999999999998E-3</v>
      </c>
    </row>
    <row r="2398" spans="1:5" x14ac:dyDescent="0.15">
      <c r="A2398" s="1">
        <v>42688</v>
      </c>
      <c r="B2398">
        <v>0.65480000000000005</v>
      </c>
      <c r="C2398">
        <v>126.1962</v>
      </c>
      <c r="D2398">
        <v>3.8E-3</v>
      </c>
      <c r="E2398">
        <v>1.0800000000000001E-2</v>
      </c>
    </row>
    <row r="2399" spans="1:5" x14ac:dyDescent="0.15">
      <c r="A2399" s="1">
        <v>42689</v>
      </c>
      <c r="B2399">
        <v>0.65459999999999996</v>
      </c>
      <c r="C2399">
        <v>127.54640000000001</v>
      </c>
      <c r="D2399">
        <v>-1E-4</v>
      </c>
      <c r="E2399">
        <v>1.06E-2</v>
      </c>
    </row>
    <row r="2400" spans="1:5" x14ac:dyDescent="0.15">
      <c r="A2400" s="1">
        <v>42690</v>
      </c>
      <c r="B2400">
        <v>0.65449999999999997</v>
      </c>
      <c r="C2400">
        <v>127.7552</v>
      </c>
      <c r="D2400">
        <v>-1E-4</v>
      </c>
      <c r="E2400">
        <v>1.6000000000000001E-3</v>
      </c>
    </row>
    <row r="2401" spans="1:5" x14ac:dyDescent="0.15">
      <c r="A2401" s="1">
        <v>42691</v>
      </c>
      <c r="B2401">
        <v>0.65790000000000004</v>
      </c>
      <c r="C2401">
        <v>126.8792</v>
      </c>
      <c r="D2401">
        <v>2E-3</v>
      </c>
      <c r="E2401">
        <v>-6.7999999999999996E-3</v>
      </c>
    </row>
    <row r="2402" spans="1:5" x14ac:dyDescent="0.15">
      <c r="A2402" s="1">
        <v>42692</v>
      </c>
      <c r="B2402">
        <v>0.64859999999999995</v>
      </c>
      <c r="C2402">
        <v>126.15049999999999</v>
      </c>
      <c r="D2402">
        <v>-5.5999999999999999E-3</v>
      </c>
      <c r="E2402">
        <v>-5.7000000000000002E-3</v>
      </c>
    </row>
    <row r="2403" spans="1:5" x14ac:dyDescent="0.15">
      <c r="A2403" s="1">
        <v>42695</v>
      </c>
      <c r="B2403">
        <v>0.66010000000000002</v>
      </c>
      <c r="C2403">
        <v>126.7371</v>
      </c>
      <c r="D2403">
        <v>6.8999999999999999E-3</v>
      </c>
      <c r="E2403">
        <v>4.5999999999999999E-3</v>
      </c>
    </row>
    <row r="2404" spans="1:5" x14ac:dyDescent="0.15">
      <c r="A2404" s="1">
        <v>42696</v>
      </c>
      <c r="B2404">
        <v>0.67320000000000002</v>
      </c>
      <c r="C2404">
        <v>128.25550000000001</v>
      </c>
      <c r="D2404">
        <v>7.9000000000000008E-3</v>
      </c>
      <c r="E2404">
        <v>1.1900000000000001E-2</v>
      </c>
    </row>
    <row r="2405" spans="1:5" x14ac:dyDescent="0.15">
      <c r="A2405" s="1">
        <v>42697</v>
      </c>
      <c r="B2405">
        <v>0.67630000000000001</v>
      </c>
      <c r="C2405">
        <v>128.119</v>
      </c>
      <c r="D2405">
        <v>1.8E-3</v>
      </c>
      <c r="E2405">
        <v>-1.1000000000000001E-3</v>
      </c>
    </row>
    <row r="2406" spans="1:5" x14ac:dyDescent="0.15">
      <c r="A2406" s="1">
        <v>42698</v>
      </c>
      <c r="B2406">
        <v>0.68300000000000005</v>
      </c>
      <c r="C2406">
        <v>127.60899999999999</v>
      </c>
      <c r="D2406">
        <v>4.0000000000000001E-3</v>
      </c>
      <c r="E2406">
        <v>-3.8999999999999998E-3</v>
      </c>
    </row>
    <row r="2407" spans="1:5" x14ac:dyDescent="0.15">
      <c r="A2407" s="1">
        <v>42699</v>
      </c>
      <c r="B2407">
        <v>0.69869999999999999</v>
      </c>
      <c r="C2407">
        <v>127.23180000000001</v>
      </c>
      <c r="D2407">
        <v>9.2999999999999992E-3</v>
      </c>
      <c r="E2407">
        <v>-2.8999999999999998E-3</v>
      </c>
    </row>
    <row r="2408" spans="1:5" x14ac:dyDescent="0.15">
      <c r="A2408" s="1">
        <v>42702</v>
      </c>
      <c r="B2408">
        <v>0.70540000000000003</v>
      </c>
      <c r="C2408">
        <v>126.2985</v>
      </c>
      <c r="D2408">
        <v>3.8999999999999998E-3</v>
      </c>
      <c r="E2408">
        <v>-7.3000000000000001E-3</v>
      </c>
    </row>
    <row r="2409" spans="1:5" x14ac:dyDescent="0.15">
      <c r="A2409" s="1">
        <v>42703</v>
      </c>
      <c r="B2409">
        <v>0.71940000000000004</v>
      </c>
      <c r="C2409">
        <v>123.07899999999999</v>
      </c>
      <c r="D2409">
        <v>8.2000000000000007E-3</v>
      </c>
      <c r="E2409">
        <v>-2.53E-2</v>
      </c>
    </row>
    <row r="2410" spans="1:5" x14ac:dyDescent="0.15">
      <c r="A2410" s="1">
        <v>42704</v>
      </c>
      <c r="B2410">
        <v>0.70679999999999998</v>
      </c>
      <c r="C2410">
        <v>121.9564</v>
      </c>
      <c r="D2410">
        <v>-7.3000000000000001E-3</v>
      </c>
      <c r="E2410">
        <v>-8.9999999999999993E-3</v>
      </c>
    </row>
    <row r="2411" spans="1:5" x14ac:dyDescent="0.15">
      <c r="A2411" s="1">
        <v>42705</v>
      </c>
      <c r="B2411">
        <v>0.7198</v>
      </c>
      <c r="C2411">
        <v>122.6883</v>
      </c>
      <c r="D2411">
        <v>7.6E-3</v>
      </c>
      <c r="E2411">
        <v>6.0000000000000001E-3</v>
      </c>
    </row>
    <row r="2412" spans="1:5" x14ac:dyDescent="0.15">
      <c r="A2412" s="1">
        <v>42706</v>
      </c>
      <c r="B2412">
        <v>0.70240000000000002</v>
      </c>
      <c r="C2412">
        <v>120.1709</v>
      </c>
      <c r="D2412">
        <v>-1.01E-2</v>
      </c>
      <c r="E2412">
        <v>-2.0400000000000001E-2</v>
      </c>
    </row>
    <row r="2413" spans="1:5" x14ac:dyDescent="0.15">
      <c r="A2413" s="1">
        <v>42709</v>
      </c>
      <c r="B2413">
        <v>0.67369999999999997</v>
      </c>
      <c r="C2413">
        <v>119.8002</v>
      </c>
      <c r="D2413">
        <v>-1.6899999999999998E-2</v>
      </c>
      <c r="E2413">
        <v>-3.0999999999999999E-3</v>
      </c>
    </row>
    <row r="2414" spans="1:5" x14ac:dyDescent="0.15">
      <c r="A2414" s="1">
        <v>42710</v>
      </c>
      <c r="B2414">
        <v>0.66879999999999995</v>
      </c>
      <c r="C2414">
        <v>120.86879999999999</v>
      </c>
      <c r="D2414">
        <v>-3.0000000000000001E-3</v>
      </c>
      <c r="E2414">
        <v>8.8000000000000005E-3</v>
      </c>
    </row>
    <row r="2415" spans="1:5" x14ac:dyDescent="0.15">
      <c r="A2415" s="1">
        <v>42711</v>
      </c>
      <c r="B2415">
        <v>0.67679999999999996</v>
      </c>
      <c r="C2415">
        <v>122.4978</v>
      </c>
      <c r="D2415">
        <v>4.7999999999999996E-3</v>
      </c>
      <c r="E2415">
        <v>1.34E-2</v>
      </c>
    </row>
    <row r="2416" spans="1:5" x14ac:dyDescent="0.15">
      <c r="A2416" s="1">
        <v>42712</v>
      </c>
      <c r="B2416">
        <v>0.67410000000000003</v>
      </c>
      <c r="C2416">
        <v>122.8019</v>
      </c>
      <c r="D2416">
        <v>-1.6000000000000001E-3</v>
      </c>
      <c r="E2416">
        <v>2.5000000000000001E-3</v>
      </c>
    </row>
    <row r="2417" spans="1:5" x14ac:dyDescent="0.15">
      <c r="A2417" s="1">
        <v>42713</v>
      </c>
      <c r="B2417">
        <v>0.68540000000000001</v>
      </c>
      <c r="C2417">
        <v>124.6039</v>
      </c>
      <c r="D2417">
        <v>6.7999999999999996E-3</v>
      </c>
      <c r="E2417">
        <v>1.46E-2</v>
      </c>
    </row>
    <row r="2418" spans="1:5" x14ac:dyDescent="0.15">
      <c r="A2418" s="1">
        <v>42716</v>
      </c>
      <c r="B2418">
        <v>0.64470000000000005</v>
      </c>
      <c r="C2418">
        <v>119.45359999999999</v>
      </c>
      <c r="D2418">
        <v>-2.4199999999999999E-2</v>
      </c>
      <c r="E2418">
        <v>-4.1000000000000002E-2</v>
      </c>
    </row>
    <row r="2419" spans="1:5" x14ac:dyDescent="0.15">
      <c r="A2419" s="1">
        <v>42717</v>
      </c>
      <c r="B2419">
        <v>0.64270000000000005</v>
      </c>
      <c r="C2419">
        <v>122.04049999999999</v>
      </c>
      <c r="D2419">
        <v>-1.1999999999999999E-3</v>
      </c>
      <c r="E2419">
        <v>2.1499999999999998E-2</v>
      </c>
    </row>
    <row r="2420" spans="1:5" x14ac:dyDescent="0.15">
      <c r="A2420" s="1">
        <v>42718</v>
      </c>
      <c r="B2420">
        <v>0.63009999999999999</v>
      </c>
      <c r="C2420">
        <v>124.917</v>
      </c>
      <c r="D2420">
        <v>-7.7000000000000002E-3</v>
      </c>
      <c r="E2420">
        <v>2.3400000000000001E-2</v>
      </c>
    </row>
    <row r="2421" spans="1:5" x14ac:dyDescent="0.15">
      <c r="A2421" s="1">
        <v>42719</v>
      </c>
      <c r="B2421">
        <v>0.61150000000000004</v>
      </c>
      <c r="C2421">
        <v>128.1574</v>
      </c>
      <c r="D2421">
        <v>-1.14E-2</v>
      </c>
      <c r="E2421">
        <v>2.5700000000000001E-2</v>
      </c>
    </row>
    <row r="2422" spans="1:5" x14ac:dyDescent="0.15">
      <c r="A2422" s="1">
        <v>42720</v>
      </c>
      <c r="B2422">
        <v>0.61419999999999997</v>
      </c>
      <c r="C2422">
        <v>132.4521</v>
      </c>
      <c r="D2422">
        <v>1.6999999999999999E-3</v>
      </c>
      <c r="E2422">
        <v>3.3300000000000003E-2</v>
      </c>
    </row>
    <row r="2423" spans="1:5" x14ac:dyDescent="0.15">
      <c r="A2423" s="1">
        <v>42723</v>
      </c>
      <c r="B2423">
        <v>0.60599999999999998</v>
      </c>
      <c r="C2423">
        <v>133.3031</v>
      </c>
      <c r="D2423">
        <v>-5.1000000000000004E-3</v>
      </c>
      <c r="E2423">
        <v>6.4000000000000003E-3</v>
      </c>
    </row>
    <row r="2424" spans="1:5" x14ac:dyDescent="0.15">
      <c r="A2424" s="1">
        <v>42724</v>
      </c>
      <c r="B2424">
        <v>0.59640000000000004</v>
      </c>
      <c r="C2424">
        <v>136.3897</v>
      </c>
      <c r="D2424">
        <v>-6.0000000000000001E-3</v>
      </c>
      <c r="E2424">
        <v>2.3E-2</v>
      </c>
    </row>
    <row r="2425" spans="1:5" x14ac:dyDescent="0.15">
      <c r="A2425" s="1">
        <v>42725</v>
      </c>
      <c r="B2425">
        <v>0.61060000000000003</v>
      </c>
      <c r="C2425">
        <v>136.56049999999999</v>
      </c>
      <c r="D2425">
        <v>8.8999999999999999E-3</v>
      </c>
      <c r="E2425">
        <v>1.1999999999999999E-3</v>
      </c>
    </row>
    <row r="2426" spans="1:5" x14ac:dyDescent="0.15">
      <c r="A2426" s="1">
        <v>42726</v>
      </c>
      <c r="B2426">
        <v>0.60919999999999996</v>
      </c>
      <c r="C2426">
        <v>136.4873</v>
      </c>
      <c r="D2426">
        <v>-8.9999999999999998E-4</v>
      </c>
      <c r="E2426">
        <v>-5.0000000000000001E-4</v>
      </c>
    </row>
    <row r="2427" spans="1:5" x14ac:dyDescent="0.15">
      <c r="A2427" s="1">
        <v>42727</v>
      </c>
      <c r="B2427">
        <v>0.59570000000000001</v>
      </c>
      <c r="C2427">
        <v>136.6413</v>
      </c>
      <c r="D2427">
        <v>-8.3999999999999995E-3</v>
      </c>
      <c r="E2427">
        <v>1.1000000000000001E-3</v>
      </c>
    </row>
    <row r="2428" spans="1:5" x14ac:dyDescent="0.15">
      <c r="A2428" s="1">
        <v>42730</v>
      </c>
      <c r="B2428">
        <v>0.6028</v>
      </c>
      <c r="C2428">
        <v>139.661</v>
      </c>
      <c r="D2428">
        <v>4.4999999999999997E-3</v>
      </c>
      <c r="E2428">
        <v>2.1899999999999999E-2</v>
      </c>
    </row>
    <row r="2429" spans="1:5" x14ac:dyDescent="0.15">
      <c r="A2429" s="1">
        <v>42731</v>
      </c>
      <c r="B2429">
        <v>0.59989999999999999</v>
      </c>
      <c r="C2429">
        <v>145.85929999999999</v>
      </c>
      <c r="D2429">
        <v>-1.8E-3</v>
      </c>
      <c r="E2429">
        <v>4.41E-2</v>
      </c>
    </row>
    <row r="2430" spans="1:5" x14ac:dyDescent="0.15">
      <c r="A2430" s="1">
        <v>42732</v>
      </c>
      <c r="B2430">
        <v>0.59289999999999998</v>
      </c>
      <c r="C2430">
        <v>145.35759999999999</v>
      </c>
      <c r="D2430">
        <v>-4.4000000000000003E-3</v>
      </c>
      <c r="E2430">
        <v>-3.3999999999999998E-3</v>
      </c>
    </row>
    <row r="2431" spans="1:5" x14ac:dyDescent="0.15">
      <c r="A2431" s="1">
        <v>42733</v>
      </c>
      <c r="B2431">
        <v>0.59089999999999998</v>
      </c>
      <c r="C2431">
        <v>147.19290000000001</v>
      </c>
      <c r="D2431">
        <v>-1.1999999999999999E-3</v>
      </c>
      <c r="E2431">
        <v>1.2500000000000001E-2</v>
      </c>
    </row>
    <row r="2432" spans="1:5" x14ac:dyDescent="0.15">
      <c r="A2432" s="1">
        <v>42734</v>
      </c>
      <c r="B2432">
        <v>0.5968</v>
      </c>
      <c r="C2432">
        <v>145.13249999999999</v>
      </c>
      <c r="D2432">
        <v>3.7000000000000002E-3</v>
      </c>
      <c r="E2432">
        <v>-1.3899999999999999E-2</v>
      </c>
    </row>
    <row r="2433" spans="1:5" x14ac:dyDescent="0.15">
      <c r="A2433" s="1">
        <v>42738</v>
      </c>
      <c r="B2433">
        <v>0.61240000000000006</v>
      </c>
      <c r="C2433">
        <v>148.976</v>
      </c>
      <c r="D2433">
        <v>9.7000000000000003E-3</v>
      </c>
      <c r="E2433">
        <v>2.63E-2</v>
      </c>
    </row>
    <row r="2434" spans="1:5" x14ac:dyDescent="0.15">
      <c r="A2434" s="1">
        <v>42739</v>
      </c>
      <c r="B2434">
        <v>0.62490000000000001</v>
      </c>
      <c r="C2434">
        <v>148.14580000000001</v>
      </c>
      <c r="D2434">
        <v>7.7999999999999996E-3</v>
      </c>
      <c r="E2434">
        <v>-5.4999999999999997E-3</v>
      </c>
    </row>
    <row r="2435" spans="1:5" x14ac:dyDescent="0.15">
      <c r="A2435" s="1">
        <v>42740</v>
      </c>
      <c r="B2435">
        <v>0.62470000000000003</v>
      </c>
      <c r="C2435">
        <v>148.06440000000001</v>
      </c>
      <c r="D2435">
        <v>-2.0000000000000001E-4</v>
      </c>
      <c r="E2435">
        <v>-5.0000000000000001E-4</v>
      </c>
    </row>
    <row r="2436" spans="1:5" x14ac:dyDescent="0.15">
      <c r="A2436" s="1">
        <v>42741</v>
      </c>
      <c r="B2436">
        <v>0.61499999999999999</v>
      </c>
      <c r="C2436">
        <v>145.8596</v>
      </c>
      <c r="D2436">
        <v>-6.0000000000000001E-3</v>
      </c>
      <c r="E2436">
        <v>-1.4800000000000001E-2</v>
      </c>
    </row>
    <row r="2437" spans="1:5" x14ac:dyDescent="0.15">
      <c r="A2437" s="1">
        <v>42744</v>
      </c>
      <c r="B2437">
        <v>0.62280000000000002</v>
      </c>
      <c r="C2437">
        <v>146.33690000000001</v>
      </c>
      <c r="D2437">
        <v>4.7999999999999996E-3</v>
      </c>
      <c r="E2437">
        <v>3.3E-3</v>
      </c>
    </row>
    <row r="2438" spans="1:5" x14ac:dyDescent="0.15">
      <c r="A2438" s="1">
        <v>42745</v>
      </c>
      <c r="B2438">
        <v>0.62009999999999998</v>
      </c>
      <c r="C2438">
        <v>146.7012</v>
      </c>
      <c r="D2438">
        <v>-1.6999999999999999E-3</v>
      </c>
      <c r="E2438">
        <v>2.5000000000000001E-3</v>
      </c>
    </row>
    <row r="2439" spans="1:5" x14ac:dyDescent="0.15">
      <c r="A2439" s="1">
        <v>42746</v>
      </c>
      <c r="B2439">
        <v>0.60860000000000003</v>
      </c>
      <c r="C2439">
        <v>141.3708</v>
      </c>
      <c r="D2439">
        <v>-7.1000000000000004E-3</v>
      </c>
      <c r="E2439">
        <v>-3.61E-2</v>
      </c>
    </row>
    <row r="2440" spans="1:5" x14ac:dyDescent="0.15">
      <c r="A2440" s="1">
        <v>42747</v>
      </c>
      <c r="B2440">
        <v>0.60050000000000003</v>
      </c>
      <c r="C2440">
        <v>140.3254</v>
      </c>
      <c r="D2440">
        <v>-5.1000000000000004E-3</v>
      </c>
      <c r="E2440">
        <v>-7.3000000000000001E-3</v>
      </c>
    </row>
    <row r="2441" spans="1:5" x14ac:dyDescent="0.15">
      <c r="A2441" s="1">
        <v>42748</v>
      </c>
      <c r="B2441">
        <v>0.60160000000000002</v>
      </c>
      <c r="C2441">
        <v>136.82419999999999</v>
      </c>
      <c r="D2441">
        <v>6.9999999999999999E-4</v>
      </c>
      <c r="E2441">
        <v>-2.4799999999999999E-2</v>
      </c>
    </row>
    <row r="2442" spans="1:5" x14ac:dyDescent="0.15">
      <c r="A2442" s="1">
        <v>42751</v>
      </c>
      <c r="B2442">
        <v>0.60140000000000005</v>
      </c>
      <c r="C2442">
        <v>128.05879999999999</v>
      </c>
      <c r="D2442">
        <v>-1E-4</v>
      </c>
      <c r="E2442">
        <v>-6.3600000000000004E-2</v>
      </c>
    </row>
    <row r="2443" spans="1:5" x14ac:dyDescent="0.15">
      <c r="A2443" s="1">
        <v>42752</v>
      </c>
      <c r="B2443">
        <v>0.60470000000000002</v>
      </c>
      <c r="C2443">
        <v>130.51310000000001</v>
      </c>
      <c r="D2443">
        <v>2.0999999999999999E-3</v>
      </c>
      <c r="E2443">
        <v>1.9E-2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15" t="s">
        <v>22</v>
      </c>
      <c r="B1" s="15" t="s">
        <v>23</v>
      </c>
      <c r="C1" s="15" t="s">
        <v>24</v>
      </c>
      <c r="D1" s="15"/>
    </row>
    <row r="2" spans="1:4" x14ac:dyDescent="0.15">
      <c r="A2" s="15"/>
      <c r="B2" s="15"/>
      <c r="C2" s="15"/>
      <c r="D2" s="15"/>
    </row>
    <row r="3" spans="1:4" x14ac:dyDescent="0.15">
      <c r="A3" s="15" t="s">
        <v>25</v>
      </c>
      <c r="B3" s="15" t="s">
        <v>26</v>
      </c>
      <c r="C3" s="15" t="s">
        <v>27</v>
      </c>
      <c r="D3" s="15"/>
    </row>
    <row r="4" spans="1:4" x14ac:dyDescent="0.15">
      <c r="A4" s="15"/>
      <c r="B4" s="15"/>
      <c r="C4" s="15"/>
      <c r="D4" s="56" t="s">
        <v>28</v>
      </c>
    </row>
    <row r="5" spans="1:4" x14ac:dyDescent="0.15">
      <c r="A5" s="15"/>
      <c r="B5" s="15"/>
      <c r="C5" s="15"/>
      <c r="D5" s="56"/>
    </row>
    <row r="6" spans="1:4" x14ac:dyDescent="0.15">
      <c r="A6" s="15" t="s">
        <v>29</v>
      </c>
      <c r="B6" s="15" t="s">
        <v>30</v>
      </c>
      <c r="C6" s="15" t="s">
        <v>31</v>
      </c>
      <c r="D6" s="15"/>
    </row>
    <row r="7" spans="1:4" x14ac:dyDescent="0.15">
      <c r="A7" s="15"/>
      <c r="B7" s="15"/>
      <c r="C7" s="15"/>
      <c r="D7" s="56" t="s">
        <v>32</v>
      </c>
    </row>
    <row r="8" spans="1:4" x14ac:dyDescent="0.15">
      <c r="A8" s="15"/>
      <c r="B8" s="15"/>
      <c r="C8" s="15"/>
      <c r="D8" s="56"/>
    </row>
    <row r="9" spans="1:4" x14ac:dyDescent="0.15">
      <c r="A9" s="15" t="s">
        <v>33</v>
      </c>
      <c r="B9" s="15" t="s">
        <v>34</v>
      </c>
      <c r="C9" s="15" t="s">
        <v>27</v>
      </c>
      <c r="D9" s="15"/>
    </row>
    <row r="10" spans="1:4" x14ac:dyDescent="0.15">
      <c r="A10" s="15"/>
      <c r="B10" s="15"/>
      <c r="C10" s="15"/>
      <c r="D10" s="56" t="s">
        <v>35</v>
      </c>
    </row>
    <row r="11" spans="1:4" x14ac:dyDescent="0.15">
      <c r="A11" s="15"/>
      <c r="B11" s="15"/>
      <c r="C11" s="15"/>
      <c r="D11" s="56"/>
    </row>
    <row r="12" spans="1:4" x14ac:dyDescent="0.15">
      <c r="A12" s="15" t="s">
        <v>36</v>
      </c>
      <c r="B12" s="15" t="s">
        <v>37</v>
      </c>
      <c r="C12" s="15" t="s">
        <v>31</v>
      </c>
      <c r="D12" s="15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小市值</vt:lpstr>
      <vt:lpstr>计算结果</vt:lpstr>
      <vt:lpstr>最小市值</vt:lpstr>
      <vt:lpstr>股债平衡</vt:lpstr>
      <vt:lpstr>Sheet1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2017-02-18T13:39:29Z</dcterms:modified>
</cp:coreProperties>
</file>